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PS 01 - Úprava zabezpečov..." sheetId="2" r:id="rId2"/>
    <sheet name="SO 01 - Železniční svršek..." sheetId="3" r:id="rId3"/>
    <sheet name="ON 1 - NEOCEŇOVAT - Mater..." sheetId="4" r:id="rId4"/>
    <sheet name="SO 10-01 - Železniční svr..." sheetId="5" r:id="rId5"/>
    <sheet name="SO 10-01.1 - Následná úpr..." sheetId="6" r:id="rId6"/>
    <sheet name="SO 11-01 - Železniční spodek" sheetId="7" r:id="rId7"/>
    <sheet name="SO 21-06 - Propustek v ev..." sheetId="8" r:id="rId8"/>
    <sheet name="ON 2 -  NEOCEŇOVAT - Mate..." sheetId="9" r:id="rId9"/>
    <sheet name="VON - Vedlejší a ostatní ..." sheetId="10" r:id="rId10"/>
  </sheets>
  <definedNames>
    <definedName name="_xlnm.Print_Area" localSheetId="0">'Rekapitulace zakázky'!$D$4:$AO$36,'Rekapitulace zakázky'!$C$42:$AQ$66</definedName>
    <definedName name="_xlnm._FilterDatabase" localSheetId="1" hidden="1">'PS 01 - Úprava zabezpečov...'!$C$84:$K$176</definedName>
    <definedName name="_xlnm.Print_Area" localSheetId="1">'PS 01 - Úprava zabezpečov...'!$C$70:$K$176</definedName>
    <definedName name="_xlnm._FilterDatabase" localSheetId="2" hidden="1">'SO 01 - Železniční svršek...'!$C$84:$K$411</definedName>
    <definedName name="_xlnm.Print_Area" localSheetId="2">'SO 01 - Železniční svršek...'!$C$70:$K$411</definedName>
    <definedName name="_xlnm._FilterDatabase" localSheetId="3" hidden="1">'ON 1 - NEOCEŇOVAT - Mater...'!$C$86:$K$119</definedName>
    <definedName name="_xlnm.Print_Area" localSheetId="3">'ON 1 - NEOCEŇOVAT - Mater...'!$C$72:$K$119</definedName>
    <definedName name="_xlnm._FilterDatabase" localSheetId="4" hidden="1">'SO 10-01 - Železniční svr...'!$C$94:$K$340</definedName>
    <definedName name="_xlnm.Print_Area" localSheetId="4">'SO 10-01 - Železniční svr...'!$C$80:$K$340</definedName>
    <definedName name="_xlnm._FilterDatabase" localSheetId="5" hidden="1">'SO 10-01.1 - Následná úpr...'!$C$87:$K$109</definedName>
    <definedName name="_xlnm.Print_Area" localSheetId="5">'SO 10-01.1 - Následná úpr...'!$C$73:$K$109</definedName>
    <definedName name="_xlnm._FilterDatabase" localSheetId="6" hidden="1">'SO 11-01 - Železniční spodek'!$C$90:$K$198</definedName>
    <definedName name="_xlnm.Print_Area" localSheetId="6">'SO 11-01 - Železniční spodek'!$C$76:$K$198</definedName>
    <definedName name="_xlnm._FilterDatabase" localSheetId="7" hidden="1">'SO 21-06 - Propustek v ev...'!$C$94:$K$331</definedName>
    <definedName name="_xlnm.Print_Area" localSheetId="7">'SO 21-06 - Propustek v ev...'!$C$80:$K$331</definedName>
    <definedName name="_xlnm._FilterDatabase" localSheetId="8" hidden="1">'ON 2 -  NEOCEŇOVAT - Mate...'!$C$86:$K$91</definedName>
    <definedName name="_xlnm.Print_Area" localSheetId="8">'ON 2 -  NEOCEŇOVAT - Mate...'!$C$72:$K$91</definedName>
    <definedName name="_xlnm._FilterDatabase" localSheetId="9" hidden="1">'VON - Vedlejší a ostatní ...'!$C$81:$K$123</definedName>
    <definedName name="_xlnm.Print_Area" localSheetId="9">'VON - Vedlejší a ostatní ...'!$C$69:$K$123</definedName>
    <definedName name="_xlnm.Print_Titles" localSheetId="0">'Rekapitulace zakázky'!$52:$52</definedName>
    <definedName name="_xlnm.Print_Titles" localSheetId="1">'PS 01 - Úprava zabezpečov...'!$84:$84</definedName>
    <definedName name="_xlnm.Print_Titles" localSheetId="2">'SO 01 - Železniční svršek...'!$84:$84</definedName>
    <definedName name="_xlnm.Print_Titles" localSheetId="3">'ON 1 - NEOCEŇOVAT - Mater...'!$86:$86</definedName>
    <definedName name="_xlnm.Print_Titles" localSheetId="4">'SO 10-01 - Železniční svr...'!$94:$94</definedName>
    <definedName name="_xlnm.Print_Titles" localSheetId="5">'SO 10-01.1 - Následná úpr...'!$87:$87</definedName>
    <definedName name="_xlnm.Print_Titles" localSheetId="6">'SO 11-01 - Železniční spodek'!$90:$90</definedName>
    <definedName name="_xlnm.Print_Titles" localSheetId="7">'SO 21-06 - Propustek v ev...'!$94:$94</definedName>
    <definedName name="_xlnm.Print_Titles" localSheetId="8">'ON 2 -  NEOCEŇOVAT - Mate...'!$86:$86</definedName>
    <definedName name="_xlnm.Print_Titles" localSheetId="9">'VON - Vedlejší a ostatní ...'!$81:$81</definedName>
  </definedNames>
  <calcPr fullCalcOnLoad="1"/>
</workbook>
</file>

<file path=xl/sharedStrings.xml><?xml version="1.0" encoding="utf-8"?>
<sst xmlns="http://schemas.openxmlformats.org/spreadsheetml/2006/main" count="12403" uniqueCount="1497">
  <si>
    <t>Export Komplet</t>
  </si>
  <si>
    <t>VZ</t>
  </si>
  <si>
    <t>2.0</t>
  </si>
  <si>
    <t>ZAMOK</t>
  </si>
  <si>
    <t>False</t>
  </si>
  <si>
    <t>{8ba8f980-8e61-45fb-86f2-b501ca724145}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</si>
  <si>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</si>
  <si>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</si>
  <si>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</si>
  <si>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</si>
  <si>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</si>
  <si>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</si>
  <si>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</si>
  <si>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</si>
  <si>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64022070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</si>
  <si>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</si>
  <si>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</si>
  <si>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Oprava kolejí a výhybek v žst. Teplice nad Metují</t>
  </si>
  <si>
    <t>KSO:</t>
  </si>
  <si>
    <t/>
  </si>
  <si>
    <t>CC-CZ:</t>
  </si>
  <si>
    <t>Místo:</t>
  </si>
  <si>
    <t>Žst. Teplice nad Metují</t>
  </si>
  <si>
    <t>Datum:</t>
  </si>
  <si>
    <t>7. 10. 2022</t>
  </si>
  <si>
    <t>Zadavatel:</t>
  </si>
  <si>
    <t>IČ:</t>
  </si>
  <si>
    <t>Správa železnic, s.o.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</si>
  <si>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</si>
  <si>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</si>
  <si>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</si>
  <si>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</si>
  <si>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</si>
  <si>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</si>
  <si>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</si>
  <si>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ST Hradec Králové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</si>
  <si>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</si>
  <si>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</si>
  <si>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</si>
  <si>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</si>
  <si>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</si>
  <si>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</si>
  <si>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</si>
  <si>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</si>
  <si>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</si>
  <si>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</si>
  <si>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</si>
  <si>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</si>
  <si>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</si>
  <si>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</si>
  <si>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</si>
  <si>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</si>
  <si>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</si>
  <si>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</si>
  <si>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</si>
  <si>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</si>
  <si>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</si>
  <si>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</si>
  <si>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</si>
  <si>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</si>
  <si>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</si>
  <si>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</si>
  <si>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</si>
  <si>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</si>
  <si>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</si>
  <si>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</si>
  <si>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</si>
  <si>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</si>
  <si>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</si>
  <si>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</si>
  <si>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</si>
  <si>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</si>
  <si>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</si>
  <si>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</si>
  <si>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</si>
  <si>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</si>
  <si>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D1</t>
  </si>
  <si>
    <t>Oprava kolejí a výhybek</t>
  </si>
  <si>
    <t>STA</t>
  </si>
  <si>
    <t>1</t>
  </si>
  <si>
    <t>{f5d9f731-5da5-4673-9b00-d98029146b09}</t>
  </si>
  <si>
    <t>2</t>
  </si>
  <si>
    <t>/</t>
  </si>
  <si>
    <t>PS 01</t>
  </si>
  <si>
    <t>Úprava zabezpečovacího zařízení</t>
  </si>
  <si>
    <t>Soupis</t>
  </si>
  <si>
    <t>{9c0eaf66-f977-4510-b908-62a87ecfee95}</t>
  </si>
  <si>
    <t>SO 01</t>
  </si>
  <si>
    <t>Železniční svršek - žst. Teplice nad Metují</t>
  </si>
  <si>
    <t>{b004d205-67ae-4420-afae-572f22f6fcea}</t>
  </si>
  <si>
    <t>ON 1</t>
  </si>
  <si>
    <t>NEOCEŇOVAT - Materiál dodávaný objednatelem 1</t>
  </si>
  <si>
    <t>{85afb475-f78e-4c22-a7ba-ab3f7bc77690}</t>
  </si>
  <si>
    <t>D2</t>
  </si>
  <si>
    <t>Oprava koleje v km 80,455 - 81,582</t>
  </si>
  <si>
    <t>{311c52fd-4ee4-4ab1-87fb-b807da294563}</t>
  </si>
  <si>
    <t>SO 10-01</t>
  </si>
  <si>
    <t>Železniční svršek km 80,455 - 81,582</t>
  </si>
  <si>
    <t>{ab3e0b56-28b1-463e-aeb3-007d7d7e1e3e}</t>
  </si>
  <si>
    <t>SO 10-01.1</t>
  </si>
  <si>
    <t>Následná úprava GPK</t>
  </si>
  <si>
    <t>{fcca5629-8f39-453f-8aad-ee79017ecd22}</t>
  </si>
  <si>
    <t>SO 11-01</t>
  </si>
  <si>
    <t>Železniční spodek</t>
  </si>
  <si>
    <t>{592a9f3d-09fd-4c8e-97d0-72dc19c95315}</t>
  </si>
  <si>
    <t>SO 21-06</t>
  </si>
  <si>
    <t>Propustek v ev. km 80,833</t>
  </si>
  <si>
    <t>{b847c35d-5606-4cc1-a11c-dafa81a7b0f1}</t>
  </si>
  <si>
    <t>ON 2</t>
  </si>
  <si>
    <t xml:space="preserve"> NEOCEŇOVAT - Materiál dodávaný objednatelem 2 </t>
  </si>
  <si>
    <t>{f9726bbd-8dae-4b31-9f19-9b3e62396139}</t>
  </si>
  <si>
    <t>VON</t>
  </si>
  <si>
    <t>Vedlejší a ostatní náklady</t>
  </si>
  <si>
    <t>{a888d76d-7e48-4e90-b7a2-63e633a8f53c}</t>
  </si>
  <si>
    <t>KRYCÍ LIST SOUPISU PRACÍ</t>
  </si>
  <si>
    <t>Objekt:</t>
  </si>
  <si>
    <t>D1 - Oprava kolejí a výhybek</t>
  </si>
  <si>
    <t>Soupis:</t>
  </si>
  <si>
    <t>PS 01 - Úprava zabezpečovacího zařízení</t>
  </si>
  <si>
    <t>žst. Teplice nad Metují</t>
  </si>
  <si>
    <t>Prodin, a.s.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</si>
  <si>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</si>
  <si>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</si>
  <si>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</si>
  <si>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</si>
  <si>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</si>
  <si>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</si>
  <si>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</si>
  <si>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</si>
  <si>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</si>
  <si>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</si>
  <si>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</si>
  <si>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</si>
  <si>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</si>
  <si>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</si>
  <si>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</si>
  <si>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</si>
  <si>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</si>
  <si>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</si>
  <si>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</si>
  <si>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460161141R</t>
  </si>
  <si>
    <t>Hloubení kabelových rýh ručně š 35 cm hl 50 cm v hornině tř I skupiny 1 a 2</t>
  </si>
  <si>
    <t>m</t>
  </si>
  <si>
    <t>4</t>
  </si>
  <si>
    <t>ROZPOCET</t>
  </si>
  <si>
    <t>P</t>
  </si>
  <si>
    <t>Poznámka k položce:
Hloubení zapažených i nezapažených kabelových rýh ručně včetně urovnání dna s přemístěním výkopku do vzdálenosti 3 m od okraje jámy nebo naložením na dopravní prostředek šířky 35 cm, hloubky 50 cm, v hornině třídy 1 a 2</t>
  </si>
  <si>
    <t>460431151R</t>
  </si>
  <si>
    <t>Zásyp kabelových rýh ručně se zhutněním š 35 cm hl 50 cm z horniny tř I skupiny 1 a 2</t>
  </si>
  <si>
    <t>Poznámka k položce:
Zásyp kabelových rýh ručně s uložením výkopku ve vrstvách včetně zhutnění a urovnání povrchu šířky 35 cm hloubky 50 cm, v hornině třídy 2</t>
  </si>
  <si>
    <t>3</t>
  </si>
  <si>
    <t>7590145040</t>
  </si>
  <si>
    <t>Montáž závěru kabelového zabezpečovacího na zemní podpěru UKM 12</t>
  </si>
  <si>
    <t>kus</t>
  </si>
  <si>
    <t>Sborník UOŽI 01 2022</t>
  </si>
  <si>
    <t>6</t>
  </si>
  <si>
    <t>Poznámka k položce:
Montáž závěru kabelového zabezpečovacího na zemní podpěru UKM 12 - úplná montáž závěru, zatažení kabelu, měření izolačního stavu, jednostranné číslování. Bez provedení zemních prací, zhotovení a zapojení kabelové formy</t>
  </si>
  <si>
    <t>7592005076</t>
  </si>
  <si>
    <t>Montáž počítacího bodu počítače náprav ALCATEL SK30 - uložení a připevnění na určené místo, seřízení polohy, přezkoušení</t>
  </si>
  <si>
    <t>8</t>
  </si>
  <si>
    <t>Poznámka k položce:
Montáž počítacího bodu počítače náprav ALCATEL SK30 - uložení a připevnění na určené místo, seřízení polohy, přezkoušení</t>
  </si>
  <si>
    <t>5</t>
  </si>
  <si>
    <t>7590155012</t>
  </si>
  <si>
    <t>Montáž uzemnění kabelu na uzemnění stávající</t>
  </si>
  <si>
    <t>10</t>
  </si>
  <si>
    <t>Poznámka k položce:
Montáž uzemnění kabelu na uzemnění stávající - úplná montáž kabelu, připevnění uzemňovací objímky, přiletování uzemňovacího vodiče. Bez zemních prací</t>
  </si>
  <si>
    <t>7594105324</t>
  </si>
  <si>
    <t>Montáž lanového propojení kolejnicového na dřevěné pražce do 30,0 m</t>
  </si>
  <si>
    <t>12</t>
  </si>
  <si>
    <t>Poznámka k položce:
Montáž lanového propojení kolejnicového na dřevěné pražce do 30,0 m - příčné nebo podélné propojení kolejnic přímých kolejí a na výhybkách; usazení pražců mezi souběžnými kolejemi nebo podél koleje; připevnění lanového propojení na pražce nebo montážní trámky</t>
  </si>
  <si>
    <t>7</t>
  </si>
  <si>
    <t>7594205082R</t>
  </si>
  <si>
    <t>Montáž kolejové skříně izolované kolejnice na betonové pražce</t>
  </si>
  <si>
    <t>14</t>
  </si>
  <si>
    <t>Poznámka k položce:
Montáž  skříně izolované kolejnice na betonové pražce - usazení skříně do výkopu bez provedení zemních prací, propojení skříně s kolejnicemi jednokolíkovými lanovými propojeními, připevnění lan k pražci a montážním trámkům, zatažení kabelů, proměření izolačního stavu, označení skříně. Bez zhotovení a zapojení kabelových forem</t>
  </si>
  <si>
    <t>7591015034</t>
  </si>
  <si>
    <t>Montáž elektromotorického přestavníku na výhybce s kontrolou jazyků s upevněním kloubovým na koleji</t>
  </si>
  <si>
    <t>16</t>
  </si>
  <si>
    <t>Poznámka k položce:
Montáž elektromotorického přestavníku na výhybce s kontrolou jazyků s upevněním kloubovým na koleji - připevnění přestavníku pomocí připevňovací soupravy a zatažení kabelu s kabelovou formou do kabelového závěru, mechanické přezkoušení chodu opravný nátěr. Bez zemních prací</t>
  </si>
  <si>
    <t>9</t>
  </si>
  <si>
    <t>7590915032</t>
  </si>
  <si>
    <t>Montáž výkolejky ústřední stavěné s návěstním tělesem s přestavníkem elektromotorickým</t>
  </si>
  <si>
    <t>18</t>
  </si>
  <si>
    <t>Poznámka k položce:
Montáž výkolejky ústřední stavěné s návěstním tělesem s přestavníkem elektromotorickým - připevnění upevňovací soupravy přestavníku, výkolejky a její montáž včetně návěstního tělesa, připevnění přestavníku na upevňovací soupravu, namontování spojovací tyče, zatažení kabelu s kabelovou formou do kabelového závěru, mechanické přezkoušení chodu, nátěr. Bez zemních prací</t>
  </si>
  <si>
    <t>7591305010</t>
  </si>
  <si>
    <t>Montáž zámku výměnového jednoduchého</t>
  </si>
  <si>
    <t>20</t>
  </si>
  <si>
    <t>Poznámka k položce:
Montáž zámku výměnového jednoduchého - úprava štěrkového lože, rozebrání zámku, uvolnění závěrného háku, montáž ochranné skříňky a kostry zámku, regulace závěrného háku, přetypování a sestavení zámku, nasazení krytu a jeho zajištění, oštítkování klíčů a kontrola činnosti</t>
  </si>
  <si>
    <t>11</t>
  </si>
  <si>
    <t>7591305016</t>
  </si>
  <si>
    <t>Montáž zámku výměnového kontrolního odtlačného</t>
  </si>
  <si>
    <t>22</t>
  </si>
  <si>
    <t>Poznámka k položce:
Montáž zámku výměnového kontrolního odtlačného - úprava štěrkového lože, rozebrání zámku, uvolnění závěrného háku, montáž ochranné skříňky a kostry zámku, regulace závěrného háku, přetypování a sestavení zámku, nasazení krytu a jeho zajištění, oštítkování klíčů a kontrola činnosti</t>
  </si>
  <si>
    <t>7593505270</t>
  </si>
  <si>
    <t>Montáž kabelového označníku Ball Marker</t>
  </si>
  <si>
    <t>24</t>
  </si>
  <si>
    <t>Poznámka k položce:
Montáž kabelového označníku Ball Marker - upevnění kabelového označníku na plášť kabelu upevňovacími prvky</t>
  </si>
  <si>
    <t>13</t>
  </si>
  <si>
    <t>7590525445</t>
  </si>
  <si>
    <t>Montáž spojky rovné pro plastové kabely párové Raychem XAGA s konektory UDW2 na 1 plášť bez pancíře do 10 žil</t>
  </si>
  <si>
    <t>26</t>
  </si>
  <si>
    <t>Poznámka k položce:
Montáž spojky rovné pro plastové kabely párové Raychem XAGA s konektory UDW2 na 1 plášť bez pancíře do 10 žil - nasazení manžety, spojení žil, převlečení manžety, nahřátí pro její tepelné smrštění, uložení spojky v jámě</t>
  </si>
  <si>
    <t>7491251025R</t>
  </si>
  <si>
    <t>Uložení plastového žlabu do zemní trasy</t>
  </si>
  <si>
    <t>28</t>
  </si>
  <si>
    <t>Poznámka k položce:
Uložení plastového žlabu do zemní trasy</t>
  </si>
  <si>
    <t>7590525220R</t>
  </si>
  <si>
    <t>Přeložení kabelu návěstního s jádry 0,4 a 0,6 mm Cu TCEKEZE do 25 XN</t>
  </si>
  <si>
    <t>30</t>
  </si>
  <si>
    <t>Poznámka k položce:
Přeložení kabelu návěstního s jádry 0,4 a 0,6 mm Cu TCEKEZE do 25 XN - příprava kabelového bubnu a přistavení na místo tažení, odvinutí, naměření, odřezání a uložení kabelu do kabelového lože nebo žlabu, protažení překážkami, včetně přípravných a závěrečných prací, přeměření izolačního stavu kabelu, uzavření konců kabelu, přemístění kabelového bubnu</t>
  </si>
  <si>
    <t>7590525230R</t>
  </si>
  <si>
    <t>Přeložení kabelu návěstního volně uloženého s jádrem 1 mm Cu TCEKEZE, TCEKFE, TCEKPFLEY, TCEKPFLEZE do 7 P</t>
  </si>
  <si>
    <t>32</t>
  </si>
  <si>
    <t>17</t>
  </si>
  <si>
    <t>7590917032</t>
  </si>
  <si>
    <t>Demontáž výkolejky ústřední stavěné s návěstním tělesem a s přestavníkem elektromotorickým</t>
  </si>
  <si>
    <t>34</t>
  </si>
  <si>
    <t>Poznámka k položce:
Demontáž výkolejky ústřední stavěné s návěstním tělesem a s přestavníkem elektromotorickým</t>
  </si>
  <si>
    <t>7591017030</t>
  </si>
  <si>
    <t>Demontáž elektromotorického přestavníku z výhybky s kontrolou jazyků</t>
  </si>
  <si>
    <t>36</t>
  </si>
  <si>
    <t>Poznámka k položce:
Demontáž elektromotorického přestavníku z výhybky s kontrolou jazyků</t>
  </si>
  <si>
    <t>19</t>
  </si>
  <si>
    <t>7590157040</t>
  </si>
  <si>
    <t>Demontáž uzemnění pasivní ochrany u neelektrizovaných tratí</t>
  </si>
  <si>
    <t>38</t>
  </si>
  <si>
    <t>Poznámka k položce:
Demontáž uzemnění pasivní ochrany u neelektrizovaných tratí</t>
  </si>
  <si>
    <t>7591307010</t>
  </si>
  <si>
    <t>Demontáž zámku výměnového jednoduchého</t>
  </si>
  <si>
    <t>40</t>
  </si>
  <si>
    <t>Poznámka k položce:
Demontáž zámku výměnového jednoduchého</t>
  </si>
  <si>
    <t>7591307016</t>
  </si>
  <si>
    <t>Demontáž zámku výměnového kontrolního odtlačného</t>
  </si>
  <si>
    <t>42</t>
  </si>
  <si>
    <t>Poznámka k položce:
Demontáž zámku výměnového kontrolního odtlačného</t>
  </si>
  <si>
    <t>7592007076</t>
  </si>
  <si>
    <t>Demontáž počítacího bodu počítače náprav ALCATEL SK30</t>
  </si>
  <si>
    <t>44</t>
  </si>
  <si>
    <t>Poznámka k položce:
Demontáž počítacího bodu počítače náprav ALCATEL SK30</t>
  </si>
  <si>
    <t>23</t>
  </si>
  <si>
    <t>7594107310</t>
  </si>
  <si>
    <t>Demontáž kolejnicového lanového propojení z dřevěných pražců</t>
  </si>
  <si>
    <t>46</t>
  </si>
  <si>
    <t>Poznámka k položce:
Demontáž kolejnicového lanového propojení z dřevěných pražců</t>
  </si>
  <si>
    <t>7594207010R</t>
  </si>
  <si>
    <t>Demontáž vnější části izolované kolejnice</t>
  </si>
  <si>
    <t>48</t>
  </si>
  <si>
    <t>Poznámka k položce:
Demontáž vnější části izolované kolejnice</t>
  </si>
  <si>
    <t>25</t>
  </si>
  <si>
    <t>7590147040</t>
  </si>
  <si>
    <t>Demontáž závěru kabelového zabezpečovacího na zemní podpěru UKM 12</t>
  </si>
  <si>
    <t>50</t>
  </si>
  <si>
    <t>Poznámka k položce:
Demontáž závěru kabelového zabezpečovacího na zemní podpěru UKM 12</t>
  </si>
  <si>
    <t>M</t>
  </si>
  <si>
    <t>7591080780</t>
  </si>
  <si>
    <t>Ostatní náhradní díly EP600 Souprava připevňovací kloubová elmot.přestav. (CV030839002)</t>
  </si>
  <si>
    <t>52</t>
  </si>
  <si>
    <t>Poznámka k položce:
Ostatní náhradní díly EP600 Souprava připevňovací kloubová elmot.přestav. (CV030839002)</t>
  </si>
  <si>
    <t>27</t>
  </si>
  <si>
    <t>7591030143</t>
  </si>
  <si>
    <t>Kontrolní tyče Tyč kontrolní kloubová sestavená krátká pravá (CV030949003)</t>
  </si>
  <si>
    <t>54</t>
  </si>
  <si>
    <t>Poznámka k položce:
Kontrolní tyče Tyč kontrolní kloubová sestavená krátká pravá (CV030949003)</t>
  </si>
  <si>
    <t>7591030153</t>
  </si>
  <si>
    <t>Kontrolní tyče Tyč kontrolní kloubová sestavená dlouhá pravá (CV030959003)</t>
  </si>
  <si>
    <t>56</t>
  </si>
  <si>
    <t>Poznámka k položce:
Kontrolní tyče Tyč kontrolní kloubová sestavená dlouhá pravá (CV030959003)</t>
  </si>
  <si>
    <t>29</t>
  </si>
  <si>
    <t>7591030144</t>
  </si>
  <si>
    <t>Kontrolní tyče Tyč kontrolní kloubová sestavená krátká levá (CV030949004)</t>
  </si>
  <si>
    <t>58</t>
  </si>
  <si>
    <t>Poznámka k položce:
Kontrolní tyče Tyč kontrolní kloubová sestavená krátká levá (CV030949004)</t>
  </si>
  <si>
    <t>7591030154</t>
  </si>
  <si>
    <t>Kontrolní tyče Tyč kontrolní kloubová sestavená dlouhá levá (CV030959004)</t>
  </si>
  <si>
    <t>60</t>
  </si>
  <si>
    <t>Poznámka k položce:
Kontrolní tyče Tyč kontrolní kloubová sestavená dlouhá levá (CV030959004)</t>
  </si>
  <si>
    <t>31</t>
  </si>
  <si>
    <t>7590140090</t>
  </si>
  <si>
    <t>Závěry Závěr kab. univerzální UKM 12 (CV736129001)</t>
  </si>
  <si>
    <t>62</t>
  </si>
  <si>
    <t>Poznámka k položce:
Závěry Závěr kab. univerzální UKM 12 (CV736129001)</t>
  </si>
  <si>
    <t>7491201091</t>
  </si>
  <si>
    <t>Elektroinstalační materiál Elektroinstalační lišty a kabelové žlaby Zemní kanál KOPOKAN 1 ZD (100x100) šedé tělo/ červené víko 2m</t>
  </si>
  <si>
    <t>64</t>
  </si>
  <si>
    <t>Poznámka k položce:
Elektroinstalační materiál Elektroinstalační lišty a kabelové žlaby Zemní kanál KOPOKAN 1 ZD (100x100) šedé tělo/ červené víko 2m</t>
  </si>
  <si>
    <t>33</t>
  </si>
  <si>
    <t>7491201095</t>
  </si>
  <si>
    <t>Elektroinstalační materiál Elektroinstalační lišty a kabelové žlaby Spojka zemního kanálu SPOJKA 1 pro KOPOKAN 1</t>
  </si>
  <si>
    <t>Sborník ÚOŽI 2022</t>
  </si>
  <si>
    <t>66</t>
  </si>
  <si>
    <t>Poznámka k položce:
Elektroinstalační materiál Elektroinstalační lišty a kabelové žlaby Spojka zemního kanálu SPOJKA 1 pro KOPOKAN 1</t>
  </si>
  <si>
    <t>7590521519</t>
  </si>
  <si>
    <t>Venkovní vedení kabelová - metalické sítě Plněné, párované s ochr. vodičem TCEKPFLEY 4 P 1,0 D</t>
  </si>
  <si>
    <t>68</t>
  </si>
  <si>
    <t>Poznámka k položce:
Venkovní vedení kabelová - metalické sítě Plněné, párované s ochr. vodičem TCEKPFLEY 4 P 1,0 D</t>
  </si>
  <si>
    <t>35</t>
  </si>
  <si>
    <t>7590541454</t>
  </si>
  <si>
    <t>Slaboproudé rozvody, kabely pro přívod a vnitřní instalaci Spojky metalických kabelů a příslušenství Teplem smrštitelná zesílená spojka pro netlakované kabely XAGA 500-55/12-300/EY</t>
  </si>
  <si>
    <t>70</t>
  </si>
  <si>
    <t>Poznámka k položce:
Slaboproudé rozvody, kabely pro přívod a vnitřní instalaci Spojky metalických kabelů a příslušenství Teplem smrštitelná zesílená spojka pro netlakované kabely XAGA 500-55/12-300/EY</t>
  </si>
  <si>
    <t>7593501820</t>
  </si>
  <si>
    <t>Trasy kabelového vedení Lokátory a markery Ball Marker 1408-XR, fialový zabezpečováci</t>
  </si>
  <si>
    <t>72</t>
  </si>
  <si>
    <t>Poznámka k položce:
Trasy kabelového vedení Lokátory a markery Ball Marker 1408-XR, fialový zabezpečováci</t>
  </si>
  <si>
    <t>37</t>
  </si>
  <si>
    <t>7598025010R</t>
  </si>
  <si>
    <t>Měření dálkových kabelů na začátku stavby zkrácené v obou směrech za provozu 5 čtyřek</t>
  </si>
  <si>
    <t>úsek</t>
  </si>
  <si>
    <t>74</t>
  </si>
  <si>
    <t>Poznámka k položce:
Měření dálkových kabelů na začátku stavby zkrácené v obou směrech za provozu 5 čtyřek</t>
  </si>
  <si>
    <t>7598025010</t>
  </si>
  <si>
    <t>Měření dálkových kabelů závěrečné zkrácené v obou směrech za provozu 5 čtyřek</t>
  </si>
  <si>
    <t>76</t>
  </si>
  <si>
    <t>Poznámka k položce:
Měření dálkových kabelů závěrečné zkrácené v obou směrech za provozu 5 čtyřek</t>
  </si>
  <si>
    <t>39</t>
  </si>
  <si>
    <t>7598015185</t>
  </si>
  <si>
    <t>Jednosměrné měření kabelu místního (na začátkui stavby)</t>
  </si>
  <si>
    <t>pár</t>
  </si>
  <si>
    <t>78</t>
  </si>
  <si>
    <t>Poznámka k položce:
Jednosměrné měření kabelu místního (na začátku stavby)</t>
  </si>
  <si>
    <t>7598035150R</t>
  </si>
  <si>
    <t>Záznam a vyhodnocení měřících protokolů</t>
  </si>
  <si>
    <t>80</t>
  </si>
  <si>
    <t>Poznámka k položce:
Záznam a vyhodnocení měřících protokolů</t>
  </si>
  <si>
    <t>41</t>
  </si>
  <si>
    <t>7598095070</t>
  </si>
  <si>
    <t>Přezkoušení a regulace elektromotorového přestavníku</t>
  </si>
  <si>
    <t>82</t>
  </si>
  <si>
    <t>Poznámka k položce:
Přezkoušení a regulace elektromotorového přestavníku - přeměření napětí na svorkách přestavníku a přezkoušení třecí spojky, přezkoušení chodu výměny obou krajních poloh a se šuntováním výměnového obvodu, přezkoušení optických kontrol na řídícím pultě (JOP), přestavování výměny při stlačení pomocného tlačítka, vyzkoušení rozřezu výměny</t>
  </si>
  <si>
    <t>7598095080R</t>
  </si>
  <si>
    <t>Přezkoušení a regulace izolované kolejnice</t>
  </si>
  <si>
    <t>84</t>
  </si>
  <si>
    <t>Poznámka k položce:
Přezkoušení a regulace kolejových obvodů izolovaných - přeměření napětí na svorkách proudového zdroje a kolejového relé, regulování kolejových obvodů pří šuntováni předepsaným odporem, přezkoušení polarity bez šuntování</t>
  </si>
  <si>
    <t>43</t>
  </si>
  <si>
    <t>7598095085</t>
  </si>
  <si>
    <t>Přezkoušení a regulace senzoru počítacího bodu</t>
  </si>
  <si>
    <t>86</t>
  </si>
  <si>
    <t>Poznámka k položce:
Přezkoušení a regulace senzoru počítacího bodu - kontrola (nastavení) mechanických parametrů polohy, regulace napájení, kalibrace, kontrola funkce a započítávání, kontrola indikace</t>
  </si>
  <si>
    <t>7598095185</t>
  </si>
  <si>
    <t>Přezkoušení vlakových cest (vlakových i posunových) za 1 vlakovou cestu</t>
  </si>
  <si>
    <t>88</t>
  </si>
  <si>
    <t>Poznámka k položce:
Přezkoušení vlakových cest (vlakových i posunových) za 1 vlakovou cestu - postavení vlakových cest a přezkoušení návěstních znaků návěstidel po přeložení řadiče, přezkoušení změny návěstního pojmu z povolovacího na zakazující po odpadnutí kotvy kolejového relé, přezkoušení nouzového vybavení vlakové cesty, přezkoušení návěstních znaků při zapojení automatického traťového zabezpečovacího zařízení, přezkoušení odjezdových vlakových cest s použitím výlukového klíče pri současné činnosti odjezdových návěstidel</t>
  </si>
  <si>
    <t>45</t>
  </si>
  <si>
    <t>7592700169R1</t>
  </si>
  <si>
    <t>Upozorňovadla, značky Návěsti označující místo na trati Tabulka indik.s číslicí 5 pro stož.návěstidlo vč.nosiče</t>
  </si>
  <si>
    <t>96</t>
  </si>
  <si>
    <t>7592700169R</t>
  </si>
  <si>
    <t>Upozorňovadla, značky Návěsti označující místo na trati Tabulka indik.s číslicí 5 pro trp.návěstidlo vč.nosiče</t>
  </si>
  <si>
    <t>98</t>
  </si>
  <si>
    <t>7592700161</t>
  </si>
  <si>
    <t>Upozorňovadla, značky Návěsti označující místo na trati Tabulka indikátorová s číslicí 5 (HM0404129990710)</t>
  </si>
  <si>
    <t>1482022755</t>
  </si>
  <si>
    <t>47</t>
  </si>
  <si>
    <t>7590725058</t>
  </si>
  <si>
    <t>Montáž doplňujících součástí ke světelnému návěstidlu indikátorová tabulka na návěstidlo</t>
  </si>
  <si>
    <t>100</t>
  </si>
  <si>
    <t>SO 01 - Železniční svršek - žst. Teplice nad Metují</t>
  </si>
  <si>
    <t>5907050120</t>
  </si>
  <si>
    <t>Dělení kolejnic kyslíkem soustavy S49 nebo T. Poznámka: 1. V cenách jsou započteny náklady na manipulaci, podložení, označení a provedení řezu kolejnice.</t>
  </si>
  <si>
    <t>Poznámka k položce:
Řez=kus</t>
  </si>
  <si>
    <t>VV</t>
  </si>
  <si>
    <t>18"zaokrouhleno 196/25x2+2=18 ks</t>
  </si>
  <si>
    <t>Součet</t>
  </si>
  <si>
    <t>5999010010</t>
  </si>
  <si>
    <t>Vyjmutí a snesení konstrukcí nebo dílů hmotnosti do 10 t. Poznámka: 1. V cenách jsou započteny náklady na manipulaci vyjmutí a snesení zdvihacím prostředkem, naložení, složení, přeprava v místě technologické manipulace. Položka obsahuje náklady na práce v blízkosti trakčního vedení.</t>
  </si>
  <si>
    <t>t</t>
  </si>
  <si>
    <t>2*17,6+12,92+12,16+14,9+440*0,295+60*0,336+196*0,296+322*0,546+145*0,554</t>
  </si>
  <si>
    <t>5906135035</t>
  </si>
  <si>
    <t>Demontáž kolejového roštu koleje na úložišti pražce dřevěné tvar S49, T, 49E1.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</si>
  <si>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km</t>
  </si>
  <si>
    <t xml:space="preserve">0,082"kolej č. 1 km 81,897 - 81,929; 81,962-81,987; 82,132-82,157; rozdělění c - 82 m </t>
  </si>
  <si>
    <t>0,131"kolej č. 4 km 81,995-82,120; 82,150-82,156; rozdělení c - 131 m</t>
  </si>
  <si>
    <t>0,104"kolej č. 6 km 82,176-82,280; rozdělení c - 104 m</t>
  </si>
  <si>
    <t>0,123"kolej č. 8 km 82,177-82,300; rozdělení c - 123 m</t>
  </si>
  <si>
    <t>0,060" kolej č. 2km 81,995 - 82,055; rozdělelení e - 60 m</t>
  </si>
  <si>
    <t>0,196" kolej č. 1 km 81,987-82,157; 82,187-82,213; rozdělení c - 196 m</t>
  </si>
  <si>
    <t>5906135155</t>
  </si>
  <si>
    <t>Demontáž kolejového roštu koleje na úložišti pražce betonové tvar S49, T, 49E1.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</si>
  <si>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0,145"kolej č. 1 km 81,987-82,132; rozdělení c - 145 m</t>
  </si>
  <si>
    <t>5911655040</t>
  </si>
  <si>
    <t>Demontáž jednoduché výhybky na úložišti dřevěné pražce soustavy S49. Poznámka: 1. V cenách jsou započteny náklady na demontáž do součástí, manipulaci, naložení na dopravní prostředek a uložení vyzískaného materiálu na úložišti.</t>
  </si>
  <si>
    <t>Poznámka k položce:
Rozvinutá délka výhybky=m</t>
  </si>
  <si>
    <t xml:space="preserve">49,85+49,85"v. č. 1 a 2; </t>
  </si>
  <si>
    <t>5911655050</t>
  </si>
  <si>
    <t>Demontáž jednoduché výhybky na úložišti dřevěné pražce soustavy T. Poznámka: 1. V cenách jsou započteny náklady na demontáž do součástí, manipulaci, naložení na dopravní prostředek a uložení vyzískaného materiálu na úložišti.</t>
  </si>
  <si>
    <t>48,2"v. č. 5;</t>
  </si>
  <si>
    <t>5911655210</t>
  </si>
  <si>
    <t>Demontáž jednoduché výhybky na úložišti ocelové pražce válcované soustavy T. Poznámka: 1. V cenách jsou započteny náklady na demontáž do součástí, manipulaci, naložení na dopravní prostředek a uložení vyzískaného materiálu na úložišti.</t>
  </si>
  <si>
    <t xml:space="preserve">48,2"v. č. 3; </t>
  </si>
  <si>
    <t>5911655220</t>
  </si>
  <si>
    <t>Demontáž jednoduché výhybky na úložišti ocelové pražce válcované soustavy A. Poznámka: 1. V cenách jsou započteny náklady na demontáž do součástí, manipulaci, naložení na dopravní prostředek a uložení vyzískaného materiálu na úložišti.</t>
  </si>
  <si>
    <t>48,2"v. č. 4;</t>
  </si>
  <si>
    <t>5906125045</t>
  </si>
  <si>
    <t>Montáž kolejového roštu na úložišti pražce dřevěné nevystrojené tvar S49, 49E1. Poznámka: 1. V cenách jsou započteny náklady na úpravu plochy pro montáž, manipulaci a montáž KR, u nevystrojených pražců dřevěných i vrtání. 2. V cenách nejsou obsaženy náklady na dodávku materiálu.</t>
  </si>
  <si>
    <t>"(5,5+5,5+4,4+10,2+5,5+5,5+6+8)/1000</t>
  </si>
  <si>
    <t>0,011"za v.č. 2  -  5,5+5,5=11 m</t>
  </si>
  <si>
    <t>0,0146"za v.č. 3  -  4,4+10,2=14,6 m</t>
  </si>
  <si>
    <t>0,011"za v.č. 4  -  5,5+5,5=11 m</t>
  </si>
  <si>
    <t>0,014"za v.č. 5  -  6+8=14 m</t>
  </si>
  <si>
    <t>0,0116"za výh. č.1  -  8,6+3=11,6m (8,6+3)/1000=0,0116 km</t>
  </si>
  <si>
    <t>5906125335</t>
  </si>
  <si>
    <t>Montáž kolejového roštu na úložišti pražce betonové vystrojené tvar S49, 49E1. Poznámka: 1. V cenách jsou započteny náklady na úpravu plochy pro montáž, manipulaci a montáž KR, u nevystrojených pražců dřevěných i vrtání. 2. V cenách nejsou obsaženy náklady na dodávku materiálu.</t>
  </si>
  <si>
    <t>0,5282"k.č. 1 km 81,5754-81,9273; 81,9787-82,155   nové kolejnice 49E1; nové pražce B91 T/2</t>
  </si>
  <si>
    <t xml:space="preserve">0,0433"k.č. 2 km 82,0117-82,0550  - 43,3 m užité kolejnice S49; užité pražce SB8; </t>
  </si>
  <si>
    <t xml:space="preserve">0,1041" k.č. 4 km 82,1062-82,0117; 82,1462 82,1558  - 104,1 m užité kolejnice S49; užité pražce SB8; </t>
  </si>
  <si>
    <t>0,019"k.č. 1 km 82,1942-82,2132 užité kolejnice S49; užité pražce SB6;</t>
  </si>
  <si>
    <t>0,0975"k.č. 6 km  82,1827-82,280  - 97,3 m užité kolejnice S49; užité pražce SB6</t>
  </si>
  <si>
    <t>0,1173"k.č. 8 km 82,1827-82,300  - 117,3 m užité kolejnice S49; užité pražce SB6</t>
  </si>
  <si>
    <t>5911629040</t>
  </si>
  <si>
    <t>Montáž jednoduché výhybky na úložišti dřevěné pražce soustavy S49. Poznámka: 1. V cenách jsou započteny náklady na zřízení montážní plochy, manipulaci, nanesení součástí, montáž podle montážního plánu, přezkoušení doléhání jazyků a ošetření kluzných částí výhybky mazivem. Demontáž součástí před položením. 2. V cenách nejsou obsaženy náklady na dodávku materiálu.</t>
  </si>
  <si>
    <t>64,80"v.č. 1;</t>
  </si>
  <si>
    <t>49,85"v.č. 2;</t>
  </si>
  <si>
    <t>49,85"v.č. 3;</t>
  </si>
  <si>
    <t>37,84"v.č. 4;</t>
  </si>
  <si>
    <t>49,85"v.č. 5;</t>
  </si>
  <si>
    <t>5906090021</t>
  </si>
  <si>
    <t>Výměna hmoždinky pražec vystrojený betonový nebo dřevěný upevnění se čtyřmi vrtulemi. Poznámka: 1. V cenách jsou započteny náklady na odvrtání, demontáž a montáž hmoždinky, demontáž a montáž podkladnice, výměny polyetylenové a pryžové podložky, vrtulí, šroubů, svěrek, vložek M, matic a všech pružných kroužků a ošetření součástí mazivem. 2. V cenách nejsou obsaženy náklady na dodávku materiálu.</t>
  </si>
  <si>
    <t>úl.pl.</t>
  </si>
  <si>
    <t>150*2"dle PD;</t>
  </si>
  <si>
    <t>5908063010</t>
  </si>
  <si>
    <t>Oprava rozchodu koleje otočením podkladnice. Poznámka: 1. V cenách jsou započteny náklady na demontáž upevňovadel, opravu rozchodu, montáž upevňovadel a ošetření součástí mazivem. 2. V cenách nejsou obsaženy náklady na dodávku materiálu.</t>
  </si>
  <si>
    <t>83"ZAOKR.NAHORU(17*1,64;1)*2+ZAOKR.NAHORU(16*1,64;1)=83 úl.pl.;rozšíření rozchodu na betonových pražcích SB 8 v k.č. 2 km 82,0117-82,0550</t>
  </si>
  <si>
    <t>5908063050</t>
  </si>
  <si>
    <t>Oprava rozchodu koleje vložením klínové podložky. Poznámka: 1. V cenách jsou započteny náklady na demontáž upevňovadel, opravu rozchodu, montáž upevňovadel a ošetření součástí mazivem. 2. V cenách nejsou obsaženy náklady na dodávku materiálu.</t>
  </si>
  <si>
    <t>127"ZAOKR.NAHORU(33*1,64;1)*2+ZAOKR.NAHORU(10*1,64;1)=127 úl.pl.; rozšíření rozchodu na betonových pražcích SB 6 v k.č. 8  km 82,1827-82,300</t>
  </si>
  <si>
    <t>5906120010</t>
  </si>
  <si>
    <t>Zkrácení dřevěného pražce odřezáním. Poznámka: 1. V cenách jsou započteny náklady na odstranění mřížky, zkrácení, ošetření čela pražce impregnačním prostředkem a osazení mřížky</t>
  </si>
  <si>
    <t>6+4+4+2+4+4+4+4+4</t>
  </si>
  <si>
    <t>5905050015</t>
  </si>
  <si>
    <t>Souvislá výměna KL se snesením KR koleje pražce dřevěné.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</si>
  <si>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(5,5+5,5+4,4+10,2+5,5+5,5+6+8)/1000</t>
  </si>
  <si>
    <t>(9,8+4,2)/1000</t>
  </si>
  <si>
    <t>5905050055</t>
  </si>
  <si>
    <t>Souvislá výměna KL se snesením KR koleje pražce betonové.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</si>
  <si>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0,0433+0,1041+0,019</t>
  </si>
  <si>
    <t>0,0973+0,1173</t>
  </si>
  <si>
    <t xml:space="preserve">(7,3+21,3+10)/1000"v k.č. 1, v místech kde se nečistí;  </t>
  </si>
  <si>
    <t>5905050210</t>
  </si>
  <si>
    <t>Souvislá výměna KL se snesením KR výhybky pražce dřevěné.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</si>
  <si>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62,4+49,85+49,85+37,84+49,85+2,4</t>
  </si>
  <si>
    <t>5905085045</t>
  </si>
  <si>
    <t>Souvislé čištění KL strojně koleje pražce betonové. Poznámka: 1. V cenách jsou započteny náklady na kontinuální čištění KL strojní čističkou, případné vložení geosyntetika, rozprostření výzisku na terén nebo naložení na dopravní prostředek, zdvih, úpravu směrového a výškového uspořádání včetně měření mezních stavebních odchylek dle ČSN a technologických veličin, předání tištěných výstupů a úpravu KL do profilu. Platí i pro čištění KL současně s výměnou pražců. 2. V cenách nejsou obsaženy náklady na snížení KL pod patou kolejnice, následnou úpravu směrového a výškového uspořádání dodávku a doplnění kameniva.</t>
  </si>
  <si>
    <t>0,4896"k.č. 1 km 81,5754-81,920; km 82,000-82,145;    0,3446+0,145</t>
  </si>
  <si>
    <t>9902100100</t>
  </si>
  <si>
    <t>Doprava obousměrná (např. dodávek z vlastních zásob zhotovitele nebo objednatele nebo výzisku) mechanizací o nosnosti přes 3,5 t sypanin (kameniva, písku, suti, dlažebních kostek, atd.) do 10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</si>
  <si>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Poznámka k položce:
Měrnou jednotkou je t přepravovaného materiálu.</t>
  </si>
  <si>
    <t>0,4896*1000*2,11*0,3*1,808</t>
  </si>
  <si>
    <t>5905020020</t>
  </si>
  <si>
    <t>Oprava stezky strojně s odstraněním drnu a nánosu přes 10 cm do 20 cm. Poznámka: 1. V cenách jsou započteny náklady na odtěžení nánosu stezky a rozprostření výzisku na terén nebo naložení na dopravní prostředek a úprava povrchu stezky.</t>
  </si>
  <si>
    <t>m2</t>
  </si>
  <si>
    <t>9902100300</t>
  </si>
  <si>
    <t>Doprava obousměrná (např. dodávek z vlastních zásob zhotovitele nebo objednatele nebo výzisku) mechanizací o nosnosti přes 3,5 t sypanin (kameniva, písku, suti, dlažebních kostek, atd.) do 30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</si>
  <si>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5999015010</t>
  </si>
  <si>
    <t>Vložení konstrukcí nebo dílů hmotnosti do 10 t. Poznámka: 1. V cenách jsou započteny náklady na vložení konstrukce podle technologického postupu, přeprava v místě technologické manipulace. Položka obsahuje náklady na práce v blízkosti trakčního vedení.</t>
  </si>
  <si>
    <t>(23,8+18,2+18,2+14+18,2)+0,0506*309+0,0116*315+0,5282*624+0,1474*585+0,01966*591+0,2146*554</t>
  </si>
  <si>
    <t>5905105030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</si>
  <si>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</si>
  <si>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m3</t>
  </si>
  <si>
    <t>0,4896*1000*2,11*0,3</t>
  </si>
  <si>
    <t>5905110020</t>
  </si>
  <si>
    <t>Snížení KL pod patou kolejnice ve výhybce. Poznámka: 1. V cenách jsou započteny náklady na snížení KL pod patou kolejnice ručně vidlemi. 2. V cenách nejsou obsaženy náklady na doplnění a dodávku kameniva.</t>
  </si>
  <si>
    <t>(62,4+49,85+49,85+37,84+49,85)/2</t>
  </si>
  <si>
    <t>5907010035</t>
  </si>
  <si>
    <t>Výměna LISŮ tvar S49, T, 49E1.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</si>
  <si>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(4+6)*3,6</t>
  </si>
  <si>
    <t>5910020030</t>
  </si>
  <si>
    <t>Svařování kolejnic termitem plný předehřev standardní spára svar sériový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</si>
  <si>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svar</t>
  </si>
  <si>
    <t>5910040310</t>
  </si>
  <si>
    <t>Umožnění volné dilatace kolejnice demontáž upevňovadel s osazením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</si>
  <si>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Poznámka k položce:
Metr kolejnice=m</t>
  </si>
  <si>
    <t>(214,6+2*60)*2</t>
  </si>
  <si>
    <t>5910040410</t>
  </si>
  <si>
    <t>Umožnění volné dilatace kolejnice montáž upevňovadel s odstraněním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</si>
  <si>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5910040320</t>
  </si>
  <si>
    <t>Umožnění volné dilatace kolejnice demontáž upevňovadel s osazením kluzných podložek rozdělení pražců "d". Poznámka: 1. V cenách jsou započteny náklady na uvolnění, demontáž a rovnoměrné prodloužení nebo zkrácení kolejnice, vyznačení značek a vedení dokumentace. 2. V cenách nejsou obsaženy náklady na demontáž kolejnicových spojek.</t>
  </si>
  <si>
    <t>1254761739</t>
  </si>
  <si>
    <t>(50,6+166,4+3*60)*2</t>
  </si>
  <si>
    <t>5910040420</t>
  </si>
  <si>
    <t>Umožnění volné dilatace kolejnice montáž upevňovadel s odstraněním kluzných podložek rozdělení pražců "d".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</si>
  <si>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5910040330</t>
  </si>
  <si>
    <t>Umožnění volné dilatace kolejnice demontáž upevňovadel s osazením kluzných podložek rozdělení pražců "u". Poznámka: 1. V cenách jsou započteny náklady na uvolnění, demontáž a rovnoměrné prodloužení nebo zkrácení kolejnice, vyznačení značek a vedení dokumentace. 2. V cenách nejsou obsaženy náklady na demontáž kolejnicových spojek.</t>
  </si>
  <si>
    <t>914952346</t>
  </si>
  <si>
    <t>(11,6+528,2+60)*2</t>
  </si>
  <si>
    <t>92</t>
  </si>
  <si>
    <t>5910050010</t>
  </si>
  <si>
    <t>Umožnění volné dilatace dílů výhybek demontáž upevňovadel výhybka I. generace. Poznámka: 1. V cenách jsou započteny náklady na uvolnění dílů výhybky a jejich rovnoměrné prodloužení nebo zkrácení. 2. V cenách nejsou obsaženy náklady na demontáž spojek.</t>
  </si>
  <si>
    <t>94</t>
  </si>
  <si>
    <t>64,8+49,85+49,85+37,84+49,85</t>
  </si>
  <si>
    <t>5910050110</t>
  </si>
  <si>
    <t>Umožnění volné dilatace dílů výhybek montáž upevňovadel výhybka I. generace. Poznámka: 1. V cenách jsou započteny náklady na uvolnění dílů výhybky a jejich rovnoměrné prodloužení nebo zkrácení. 2. V cenách nejsou obsaženy náklady na demontáž spojek.</t>
  </si>
  <si>
    <t>5910090060</t>
  </si>
  <si>
    <t>Navaření srdcovky jednoduché montované z kolejnic úhel odbočení 5°-7,9° (1:7,5 až 1:9) hloubky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</si>
  <si>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Poznámka k položce:
Srdcovka=kus</t>
  </si>
  <si>
    <t>5910070010</t>
  </si>
  <si>
    <t>Základní reprofilace kolejnicových profilů výhybky - broušení, frézování a hoblování. Poznámka: 1. V ceně jsou započteny náklady na úpravu příčného profilu kolejnic výhybky včetně jazyků a srdcovky. Cena platí pro reprofilaci celé šíři pojížděné plochy a hloubku úběru materiálu 0,25 až 1 mm. Reprofilace mimo tyto kritéria se oceňují cenami opravné reprofilace. 2. U strojní reprofilace cena obsahuje náklady na záznam příčných profilů reprofilovaných kolejnic a záznam podélného profilu v celé délce výhybky. 3. U ruční reprofilace cena obsahuje náklady na záznam tvaru příčného profilu před a po reprofilaci včetně fotodokumentace. 4. Počet záznamů příčných profilů kolejnicových součástí výhybek při jejich reprofilacije stanoven smluvním vztahem a vychází z předpisů správce infrastruktury. 5. U ruční reprofilace cena neobsahuje náklady na pořízení diagnostiky skenováním, které se oceňují položkou z VON.</t>
  </si>
  <si>
    <t>5911305020</t>
  </si>
  <si>
    <t>Oprava a seřízení výměnové části výhybky jednoduché s hákovým závěrem pérové jazyky jednozávěrové soustavy S49. Poznámka: 1. V cenách jsou započteny náklady na demontáž nebo montáž součástí, seřízení zdvihu, rozevření a záklesu, výměnu nebo opravu spojovacích tyčí, táhel, soutyčí, úhlových pák, přestavníků, háků, stěžejek, čelistí, roubíků a závlaček, oprava vzájemné polohy jazyka a opornice v podélném směru (sputovaný jazyk), oprava mezery mezi jazykem a opornicí v místě první hákové stěžejky, doléhání přilehlého jazyka k opornici a na jazykové opěrky, oprava dosedání opornicových opěrek nebo spon, oprava dosedání jazyka na kluzné stoličky, úprava vzdálenosti mezi hlavou odlehlého jazyka a hlavou opornice, seřízení výměníku, seřízení a přezkoušení chodu závěru, provedení západkové zkoušky a ošetření součástí mazivem. U kloubových jazyků oprava čepů a pouzder. 2. V cenách nejsou obsaženy náklady na dodávku materiálu.</t>
  </si>
  <si>
    <t>102</t>
  </si>
  <si>
    <t>Poznámka k položce:
Výměnová část=kus</t>
  </si>
  <si>
    <t>5907055020</t>
  </si>
  <si>
    <t>Vrtání kolejnic otvor o průměru přes 10 do 23 mm. Poznámka: 1. V cenách jsou započteny náklady na manipulaci, podložení, označení a provedení vrtu ve stojině kolejnice.</t>
  </si>
  <si>
    <t>104</t>
  </si>
  <si>
    <t>Poznámka k položce:
Vrt=kus</t>
  </si>
  <si>
    <t>5*10</t>
  </si>
  <si>
    <t>7594105292</t>
  </si>
  <si>
    <t>Montáž lanového propojení výměnového na dřevěné pražce do 1,2 m - příčné nebo podélné propojení kolejnic přímých kolejí a na výhybkách; usazení pražců mezi souběžnými kolejemi nebo podél koleje; připevnění lanového propojení na pražce nebo montážní trámky</t>
  </si>
  <si>
    <t>106</t>
  </si>
  <si>
    <t>5*5</t>
  </si>
  <si>
    <t>5910131030</t>
  </si>
  <si>
    <t>Montáž zádržné opěrky na jazyk i opornici. Poznámka: 1. V cenách jsou započteny náklady na montáž. 2. V cenách nejsou obsaženy náklady na dodávku materiálu a vrtání otvorů.</t>
  </si>
  <si>
    <t>108</t>
  </si>
  <si>
    <t>5*2</t>
  </si>
  <si>
    <t>5911005210</t>
  </si>
  <si>
    <t>Válečková stolička jazyka nadzvedávací montáž s upevněním na patu kolejnice. Poznámka: 1. V cenách jsou započteny náklady na provedení, nastavení funkčnosti stabilizátoru a ošetření součástí mazivem. 2. V cenách nejsou obsaženy náklady na dodávku materiálu.</t>
  </si>
  <si>
    <t>110</t>
  </si>
  <si>
    <t>5*4</t>
  </si>
  <si>
    <t>5906010010</t>
  </si>
  <si>
    <t>Ruční výměna pražce v KL zapuštěném pražec dřevěný příčný nevystrojený. Poznámka: 1. V cenách jsou započteny náklady na ruční ojedinělou výměnu, demontáž upevňovadel, odstranění KL a části stezky vidlemi 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</si>
  <si>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112</t>
  </si>
  <si>
    <t>Poznámka k položce:
Pražec=kus</t>
  </si>
  <si>
    <t>2" dle PD, pod výkolejkou 2 ks</t>
  </si>
  <si>
    <t>5913400010</t>
  </si>
  <si>
    <t>Nátěr označení závaží výhybky. Poznámka: 1. V cenách jsou započteny náklady na očištění od starého nátěru, rzi a nečistot, provedení nového nátěru barvou schváleného typu a odstínu včetně provedení popisu. 2. V cenách nejsou obsaženy náklady na dodávku materiálu.</t>
  </si>
  <si>
    <t>114</t>
  </si>
  <si>
    <t>5912007010</t>
  </si>
  <si>
    <t>Výměna návěstidla námezníku. Poznámka: 1. V cenách jsou započteny náklady na demontáž, výměnu a montáž návěstidel umístěných ve stezce včetně úpravy místa uložení. 2. V cenách nejsou obsaženy náklady na dodávku materiálu.</t>
  </si>
  <si>
    <t>116</t>
  </si>
  <si>
    <t>5962104005</t>
  </si>
  <si>
    <t>Hranice námezník betonový vč. Nátěru</t>
  </si>
  <si>
    <t>-2021262250</t>
  </si>
  <si>
    <t>5910136010</t>
  </si>
  <si>
    <t>Montáž pražcové kotvy v koleji. Poznámka: 1. V cenách jsou započteny náklady na odstranění kameniva, montáž, ošetření součásti mazivem a úpravu kameniva. 2. V cenách nejsou obsaženy náklady na dodávku materiálu.</t>
  </si>
  <si>
    <t>118</t>
  </si>
  <si>
    <t>205"k.č. 1  km 81,584-81,901;  81,990-82,060  - 175+30=205 ks</t>
  </si>
  <si>
    <t>4"k.č. 2 kotvy na dřevěných pražcích za výh. č. 2  na každém pražci  - 4 ks</t>
  </si>
  <si>
    <t>4"k.č. 4 kotvy na dřevěných pražcích za výh. č. 2  na každém pražci  - 4 ks</t>
  </si>
  <si>
    <t>36"k.č. 2  km na betonových pražcích  82,009-82,061;  - 3+2+31=36 ks</t>
  </si>
  <si>
    <t>2"k.č. 4  km na betonových pražcích  82,010-82,028;  - 2 ks</t>
  </si>
  <si>
    <t>5910136020</t>
  </si>
  <si>
    <t>Montáž pražcové kotvy ve výhybce. Poznámka: 1. V cenách jsou započteny náklady na odstranění kameniva, montáž, ošetření součásti mazivem a úpravu kameniva. 2. V cenách nejsou obsaženy náklady na dodávku materiálu.</t>
  </si>
  <si>
    <t>120</t>
  </si>
  <si>
    <t>10"kotvy ve výměnové části v.č. 1 na každém 3. pražci  - 10 ks</t>
  </si>
  <si>
    <t>7"kotvy ve výměnové části v.č. 2 na každém 3. pražci  - 7 ks</t>
  </si>
  <si>
    <t>5909031020</t>
  </si>
  <si>
    <t>Úprava GPK koleje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</si>
  <si>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122</t>
  </si>
  <si>
    <t>Poznámka k položce:
Kilometr koleje=km</t>
  </si>
  <si>
    <t>49</t>
  </si>
  <si>
    <t>5909041010</t>
  </si>
  <si>
    <t>Úprava GPK výhybky směrové a výškové uspořádání pražce dřevěné nebo ocelové.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</si>
  <si>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124</t>
  </si>
  <si>
    <t>Poznámka k položce:
Rozvinutá délka výhybky</t>
  </si>
  <si>
    <t>5909030010</t>
  </si>
  <si>
    <t>Následná úprava GPK koleje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</si>
  <si>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126</t>
  </si>
  <si>
    <t>0,0116+0,0506</t>
  </si>
  <si>
    <t>51</t>
  </si>
  <si>
    <t>5909030020</t>
  </si>
  <si>
    <t>Následná úprava GPK koleje směrové a výškové uspořádání pražce betonové.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</si>
  <si>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128</t>
  </si>
  <si>
    <t>0,1664+0,5282+0,2146</t>
  </si>
  <si>
    <t>5909040010</t>
  </si>
  <si>
    <t>Následná úprava GPK výhybky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</si>
  <si>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130</t>
  </si>
  <si>
    <t>53</t>
  </si>
  <si>
    <t>5912030040</t>
  </si>
  <si>
    <t>Demontáž návěstidla včetně sloupku a patky rychlostníku. Poznámka: 1. V cenách jsou započteny náklady na demontáž návěstidla, sloupku a patky, zához, úpravu terénu a naložení na dopravní prostředek.</t>
  </si>
  <si>
    <t>132</t>
  </si>
  <si>
    <t>Poznámka k položce:
Návěstidlo+sloupek+patka=kus</t>
  </si>
  <si>
    <t>5912050110</t>
  </si>
  <si>
    <t>Staničení demontáž kilometrovníku. Poznámka: 1. V cenách jsou započteny náklady na zemní práce a výměnu, demontáž nebo montáž staničení. 2. V cenách nejsou obsaženy náklady na dodávku materiálu.</t>
  </si>
  <si>
    <t>134</t>
  </si>
  <si>
    <t>Poznámka k položce:
Díl=kus</t>
  </si>
  <si>
    <t>55</t>
  </si>
  <si>
    <t>5912050120</t>
  </si>
  <si>
    <t>Staničení demontáž hektometrovníku. Poznámka: 1. V cenách jsou započteny náklady na zemní práce a výměnu, demontáž nebo montáž staničení. 2. V cenách nejsou obsaženy náklady na dodávku materiálu.</t>
  </si>
  <si>
    <t>136</t>
  </si>
  <si>
    <t>5912050210</t>
  </si>
  <si>
    <t>Staničení montáž kilometrovníku. Poznámka: 1. V cenách jsou započteny náklady na zemní práce a výměnu, demontáž nebo montáž staničení. 2. V cenách nejsou obsaženy náklady na dodávku materiálu.</t>
  </si>
  <si>
    <t>138</t>
  </si>
  <si>
    <t>57</t>
  </si>
  <si>
    <t>5912050220</t>
  </si>
  <si>
    <t>Staničení montáž hektometrovníku. Poznámka: 1. V cenách jsou započteny náklady na zemní práce a výměnu, demontáž nebo montáž staničení. 2. V cenách nejsou obsaženy náklady na dodávku materiálu.</t>
  </si>
  <si>
    <t>140</t>
  </si>
  <si>
    <t>9902900100</t>
  </si>
  <si>
    <t>Naložení sypanin, drobného kusového materiálu, suti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</si>
  <si>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142</t>
  </si>
  <si>
    <t>59</t>
  </si>
  <si>
    <t>9909000100</t>
  </si>
  <si>
    <t>Poplatek za uložení suti nebo hmot na oficiální skládku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</si>
  <si>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144</t>
  </si>
  <si>
    <t>uložení suti na skládku</t>
  </si>
  <si>
    <t>560,330+3104,482</t>
  </si>
  <si>
    <t>9902900200</t>
  </si>
  <si>
    <t>Naložení objemnějšího kusového materiálu, vybouraných hmot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</si>
  <si>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146</t>
  </si>
  <si>
    <t>"uložení dřev.pražců a plast.součástí na skládku</t>
  </si>
  <si>
    <t>2*6,9*0,9+6,1*0,9+(493+196)*1,52*0,08 "pražce</t>
  </si>
  <si>
    <t>3*0,06+1755*0,000125 "plast součásti</t>
  </si>
  <si>
    <t>61</t>
  </si>
  <si>
    <t>9902200700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</si>
  <si>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</si>
  <si>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148</t>
  </si>
  <si>
    <t>5*0,056"přeprava nových námezníků</t>
  </si>
  <si>
    <t>9909000300</t>
  </si>
  <si>
    <t>Poplatek za likvidaci dřevěných kolejnicových podpor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</si>
  <si>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150</t>
  </si>
  <si>
    <t>2*6,9*0,9+6,1*0,9+(493+196)*1,52*0,08</t>
  </si>
  <si>
    <t>63</t>
  </si>
  <si>
    <t>9909000400</t>
  </si>
  <si>
    <t>Poplatek za likvidaci plastových součástí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</si>
  <si>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152</t>
  </si>
  <si>
    <t>3*0,06+1755*0,000125</t>
  </si>
  <si>
    <t>5914015010</t>
  </si>
  <si>
    <t>Čištění odvodňovacích zařízení ručně příkop zpevněný. Poznámka: 1. V cenách jsou započteny náklady na vyčištění od nánosu a nečistot a rozprostření výzisku na terén nebo naložení na dopravní prostředek. 2. V cenách nejsou obsaženy náklady na dopravu a skládkovné.</t>
  </si>
  <si>
    <t>154</t>
  </si>
  <si>
    <t>25"dle PD; km 81,910-82,010; 25 m3</t>
  </si>
  <si>
    <t>65</t>
  </si>
  <si>
    <t>5915010020</t>
  </si>
  <si>
    <t>Těžení zeminy nebo horniny železničního spodku v hornině třídy těžitelnosti I skupiny 2. Poznámka: 1. V cenách jsou započteny náklady na těžení a uložení výzisku na terén nebo naložení na dopravní prostředek a uložení na úložišti.</t>
  </si>
  <si>
    <t>156</t>
  </si>
  <si>
    <t>337,3995+239,32</t>
  </si>
  <si>
    <t>158</t>
  </si>
  <si>
    <t>25*1,5+576,72*1,5"doprava na skládku</t>
  </si>
  <si>
    <t>67</t>
  </si>
  <si>
    <t>160</t>
  </si>
  <si>
    <t>25*1,5+576,72*1,5"uložení suti na skládku</t>
  </si>
  <si>
    <t>5912065210R</t>
  </si>
  <si>
    <t>Montáž zajišťovací značky všech typů a konstrukcí bez rozlišení. Poznámka: 1. V cenách jsou započteny náklady na montáž součástí značky včetně zemních prací a úpravy terénu. 2. V cenách nejsou obsaženy náklady na dodávku materiálu.</t>
  </si>
  <si>
    <t>166</t>
  </si>
  <si>
    <t>Poznámka k položce:
Značka=kus</t>
  </si>
  <si>
    <t>69</t>
  </si>
  <si>
    <t>13021017R</t>
  </si>
  <si>
    <t>tyč ocelová kruhová žebírková DIN 488 jakost B500B (10 505) výztuž do betonu D 20mm</t>
  </si>
  <si>
    <t>256</t>
  </si>
  <si>
    <t>-564561978</t>
  </si>
  <si>
    <t>Roxory d=20 mm, dl. 1,5 m, pto ZZ</t>
  </si>
  <si>
    <t>0,004*17</t>
  </si>
  <si>
    <t>5964161005</t>
  </si>
  <si>
    <t>Beton lehce zhutnitelný C 16/20;X0 F5 2 200 2 662</t>
  </si>
  <si>
    <t>-1421169310</t>
  </si>
  <si>
    <t>beton pro výplň KG trubek na ZZ</t>
  </si>
  <si>
    <t>0,08*17</t>
  </si>
  <si>
    <t>71</t>
  </si>
  <si>
    <t>28611141R</t>
  </si>
  <si>
    <t>trubka kanalizační PVC DN 250x2000mm SN4</t>
  </si>
  <si>
    <t>16835067</t>
  </si>
  <si>
    <t>KG tubka pro ZZ</t>
  </si>
  <si>
    <t>7"0,330*17*1,1</t>
  </si>
  <si>
    <t>5962119020</t>
  </si>
  <si>
    <t>Zajištění PPK štítek konzolové a hřebové značky</t>
  </si>
  <si>
    <t>170</t>
  </si>
  <si>
    <t>73</t>
  </si>
  <si>
    <t>9901000200</t>
  </si>
  <si>
    <t>Doprava obousměrná (např. dodávek z vlastních zásob zhotovitele nebo objednatele nebo výzisku) mechanizací o nosnosti do 3,5 t elektrosoučástek, montážního materiálu, kameniva, písku, dlažebních kostek, suti, atd.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</si>
  <si>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-1341539708</t>
  </si>
  <si>
    <t>1"přeprava materiálu pro zřízení zajišťovacích značek</t>
  </si>
  <si>
    <t>5955101000</t>
  </si>
  <si>
    <t>Kamenivo drcené štěrk frakce 31,5/63 třídy BI</t>
  </si>
  <si>
    <t>174</t>
  </si>
  <si>
    <t>1305,284*1,8+320,056*1,8</t>
  </si>
  <si>
    <t>75</t>
  </si>
  <si>
    <t>9902100600</t>
  </si>
  <si>
    <t>Doprava obousměrná (např. dodávek z vlastních zásob zhotovitele nebo objednatele nebo výzisku) mechanizací o nosnosti přes 3,5 t sypanin (kameniva, písku, suti, dlažebních kostek, atd.) do 80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</si>
  <si>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178</t>
  </si>
  <si>
    <t>5956116005</t>
  </si>
  <si>
    <t>Pražce dřevěné výhybkové dub skupina 4 150x260</t>
  </si>
  <si>
    <t>180</t>
  </si>
  <si>
    <t>77</t>
  </si>
  <si>
    <t>5956101000</t>
  </si>
  <si>
    <t>Pražec dřevěný příčný nevystrojený dub 2600x260x160 mm</t>
  </si>
  <si>
    <t>182</t>
  </si>
  <si>
    <t>47+2</t>
  </si>
  <si>
    <t>Kalkulace.1</t>
  </si>
  <si>
    <t>Pražec betonový příčný, bezpodkladnicový, upevnění W14, o min. hmotnosti 270 kg, délky 2,6 m, vystrojený včetně kompletů</t>
  </si>
  <si>
    <t>-626340691</t>
  </si>
  <si>
    <t>882"dle PD;</t>
  </si>
  <si>
    <t>79</t>
  </si>
  <si>
    <t>9902401000</t>
  </si>
  <si>
    <t>Doprava jednosměrná (např. nakupovaného materiálu) mechanizací o nosnosti přes 3,5 t objemnějšího kusového materiálu (prefabrikátů, stožárů, výhybek, rozvaděčů, vybouraných hmot atd.) do 250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</si>
  <si>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184</t>
  </si>
  <si>
    <t>49,359 "přeprava dřev.pražců z Framit Březnice</t>
  </si>
  <si>
    <t>882*0,327 "přeprava nových bet. pražců B70 W-49</t>
  </si>
  <si>
    <t>5961145050</t>
  </si>
  <si>
    <t>Výhybka jednoduchá kompletní ocelové součásti JS49 1: 9-300 pravá</t>
  </si>
  <si>
    <t>186</t>
  </si>
  <si>
    <t>81</t>
  </si>
  <si>
    <t>5961145080</t>
  </si>
  <si>
    <t>Výhybka jednoduchá kompletní ocelové součásti JS49 1: 12-500 pravá</t>
  </si>
  <si>
    <t>188</t>
  </si>
  <si>
    <t>9902401100</t>
  </si>
  <si>
    <t>Doprava jednosměrná (např. nakupovaného materiálu) mechanizací o nosnosti přes 3,5 t objemnějšího kusového materiálu (prefabrikátů, stožárů, výhybek, rozvaděčů, vybouraných hmot atd.) do 300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</si>
  <si>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190</t>
  </si>
  <si>
    <t>26,140"přeprava výhybek č. 1 a  z DT Nové Město nad Váhom,    14,74+11,4=26,14 t</t>
  </si>
  <si>
    <t>83</t>
  </si>
  <si>
    <t>5961148115</t>
  </si>
  <si>
    <t>Srdcovka prodloužená JS49 1:7,5-190 levá o 1200 mm</t>
  </si>
  <si>
    <t>192</t>
  </si>
  <si>
    <t>9902400900</t>
  </si>
  <si>
    <t>Doprava jednosměrná (např. nakupovaného materiálu) mechanizací o nosnosti přes 3,5 t objemnějšího kusového materiálu (prefabrikátů, stožárů, výhybek, rozvaděčů, vybouraných hmot atd.) do 200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</si>
  <si>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194</t>
  </si>
  <si>
    <t>0,966"přeprava srdcovky z DT Prostějov   0,966 t</t>
  </si>
  <si>
    <t>85</t>
  </si>
  <si>
    <t>5958140000</t>
  </si>
  <si>
    <t>Podkladnice žebrová tv. S4</t>
  </si>
  <si>
    <t>196</t>
  </si>
  <si>
    <t>5958140005</t>
  </si>
  <si>
    <t>Podkladnice žebrová tv. S4pl</t>
  </si>
  <si>
    <t>198</t>
  </si>
  <si>
    <t>87</t>
  </si>
  <si>
    <t>5958134075</t>
  </si>
  <si>
    <t>Součásti upevňovací vrtule R1(145)</t>
  </si>
  <si>
    <t>200</t>
  </si>
  <si>
    <t>5958134080</t>
  </si>
  <si>
    <t>Součásti upevňovací vrtule R2 (160)</t>
  </si>
  <si>
    <t>202</t>
  </si>
  <si>
    <t>89</t>
  </si>
  <si>
    <t>5958134040</t>
  </si>
  <si>
    <t>Součásti upevňovací kroužek pružný dvojitý Fe 6</t>
  </si>
  <si>
    <t>204</t>
  </si>
  <si>
    <t>90</t>
  </si>
  <si>
    <t>5958128010</t>
  </si>
  <si>
    <t>Komplety ŽS 4 (šroub RS 1, matice M 24, podložka Fe6, svěrka ŽS4)</t>
  </si>
  <si>
    <t>206</t>
  </si>
  <si>
    <t>91</t>
  </si>
  <si>
    <t>5958158005</t>
  </si>
  <si>
    <t>Podložka pryžová pod patu kolejnice S49  183/126/6</t>
  </si>
  <si>
    <t>208</t>
  </si>
  <si>
    <t>5958158070</t>
  </si>
  <si>
    <t>Podložka polyetylenová pod podkladnici 380/160/2 (S4, R4)</t>
  </si>
  <si>
    <t>210</t>
  </si>
  <si>
    <t>93</t>
  </si>
  <si>
    <t>5958173000</t>
  </si>
  <si>
    <t>Polyetylenové pásy v kotoučích</t>
  </si>
  <si>
    <t>212</t>
  </si>
  <si>
    <t>5961170060</t>
  </si>
  <si>
    <t>Zádržná opěrka proti putování (komplet pro jazky i opornici) S49 R190 pro jazyk ohnutý</t>
  </si>
  <si>
    <t>214</t>
  </si>
  <si>
    <t>95</t>
  </si>
  <si>
    <t>5961170070</t>
  </si>
  <si>
    <t>Zádržná opěrka proti putování (komplet pro jazky i opornici) S49 R300 pro jazyk ohnutý i přímý</t>
  </si>
  <si>
    <t>216</t>
  </si>
  <si>
    <t>5961170080</t>
  </si>
  <si>
    <t>Zádržná opěrka proti putování (komplet pro jazky i opornici) S49 R500 pro jazyk ohnutý i přímý</t>
  </si>
  <si>
    <t>218</t>
  </si>
  <si>
    <t>97</t>
  </si>
  <si>
    <t>5961178010</t>
  </si>
  <si>
    <t>Zařízení pro snížení přestavného odporu výhybky Válečkové stoličky 1 - základní</t>
  </si>
  <si>
    <t>220</t>
  </si>
  <si>
    <t>5961178020</t>
  </si>
  <si>
    <t>Zařízení pro snížení přestavného odporu výhybky Válečkové stoličky - posilovací</t>
  </si>
  <si>
    <t>222</t>
  </si>
  <si>
    <t>99</t>
  </si>
  <si>
    <t>5957131010</t>
  </si>
  <si>
    <t>Lepený izolovaný styk tv. S49 délky 3,60 m</t>
  </si>
  <si>
    <t>224</t>
  </si>
  <si>
    <t>117</t>
  </si>
  <si>
    <t>5957131030</t>
  </si>
  <si>
    <t>Lepený izolovaný styk tv. S49 délky 4,00 m</t>
  </si>
  <si>
    <t>-1207530036</t>
  </si>
  <si>
    <t>5957137010</t>
  </si>
  <si>
    <t>Lepený izolovaný styk tv. S49 z kolejnic vyšší jakosti délky 3,60 m</t>
  </si>
  <si>
    <t>226</t>
  </si>
  <si>
    <t>101</t>
  </si>
  <si>
    <t>5960101000</t>
  </si>
  <si>
    <t>Pražcové kotvy TDHB pro pražec betonový B 91</t>
  </si>
  <si>
    <t>228</t>
  </si>
  <si>
    <t>5960101005</t>
  </si>
  <si>
    <t>Pražcové kotvy TDHB pro pražec betonový SB 8</t>
  </si>
  <si>
    <t>230</t>
  </si>
  <si>
    <t>103</t>
  </si>
  <si>
    <t>5960101010</t>
  </si>
  <si>
    <t>Pražcové kotvy TDHB pro pražec betonový SB 6</t>
  </si>
  <si>
    <t>232</t>
  </si>
  <si>
    <t>5960101040</t>
  </si>
  <si>
    <t>Pražcové kotvy TDHB pro pražec dřevěný</t>
  </si>
  <si>
    <t>234</t>
  </si>
  <si>
    <t>105</t>
  </si>
  <si>
    <t>Kalkulace</t>
  </si>
  <si>
    <t>Barva na obnovu nátěrů</t>
  </si>
  <si>
    <t>kg</t>
  </si>
  <si>
    <t>236</t>
  </si>
  <si>
    <t>5958179010</t>
  </si>
  <si>
    <t>Hmoždinka excentrická plnoprofilová regenerační vložka</t>
  </si>
  <si>
    <t>238</t>
  </si>
  <si>
    <t>107</t>
  </si>
  <si>
    <t>5964133005</t>
  </si>
  <si>
    <t>Geotextilie separační</t>
  </si>
  <si>
    <t>240</t>
  </si>
  <si>
    <t>7594110925</t>
  </si>
  <si>
    <t>Lanové propojení s kolíkovým ukončením LLI 2xFe20/120 M16 norma 708549007 (HM0404223990733)</t>
  </si>
  <si>
    <t>242</t>
  </si>
  <si>
    <t>246</t>
  </si>
  <si>
    <t>8,9"přeprava ocelových součástí výhybek č. 4 žst. Nové Město nad Metují</t>
  </si>
  <si>
    <t>11,4"přeprava ocelových součástí výhybek č. 5  žst. Meziměstí -  11,4 t</t>
  </si>
  <si>
    <t>40,236"kolejnic užitých S49  (870-56)*0,04943</t>
  </si>
  <si>
    <t>58,4"pražců betonových SB 8 užitých   - 200*0,292=58,4 t</t>
  </si>
  <si>
    <t>116,216"pražců betonových SB 8 užitých   - 398*0,292=116,216 t</t>
  </si>
  <si>
    <t>111</t>
  </si>
  <si>
    <t>9902200400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</si>
  <si>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</si>
  <si>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248</t>
  </si>
  <si>
    <t>8,9"přeprava ocelových součástí výhybky č. 4 žst. Nové Město nad Metují</t>
  </si>
  <si>
    <t>113</t>
  </si>
  <si>
    <t>9902200100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</si>
  <si>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</si>
  <si>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252</t>
  </si>
  <si>
    <t>200*0,320"přeprava pražců SB 6 z žst. Meziměstí</t>
  </si>
  <si>
    <t>11,4"přeprava ocelových součástí výhybky č. 5  žst. Meziměstí -  11,4 t</t>
  </si>
  <si>
    <t>115</t>
  </si>
  <si>
    <t>14,4"přeprava kompletů, pryžových podložek, kotev, barvy, geotextilie, lanového propojení, LIS, vál. stoliček, podkladnic, kompletů, opěrek,viz výše</t>
  </si>
  <si>
    <t>ON 1 - NEOCEŇOVAT - Materiál dodávaný objednatelem 1</t>
  </si>
  <si>
    <t>01 - Nebude dopraven na místo stavby - přepraví zhotovitel</t>
  </si>
  <si>
    <t>02 - Bude dopraven na místo stavby - přepraví objednatel</t>
  </si>
  <si>
    <t>01</t>
  </si>
  <si>
    <t>Nebude dopraven na místo stavby - přepraví zhotovitel</t>
  </si>
  <si>
    <t>5951240055</t>
  </si>
  <si>
    <t>Výhybka jednoduchá užitá kompletní ocelové součásti JS49 1: 9-300 levá - NEOCEŇOVAT</t>
  </si>
  <si>
    <t>Poznámka k položce:
 - NEOCEŇOVAT</t>
  </si>
  <si>
    <t>1"uložena v žst. Meziměstí</t>
  </si>
  <si>
    <t>5951240025</t>
  </si>
  <si>
    <t>Výhybka jednoduchá užitá kompletní ocelové součásti JS49 1:7,5-190 levá - NEOCEŇOVAT</t>
  </si>
  <si>
    <t>1"uložena v žst. Nové Město nad Metují</t>
  </si>
  <si>
    <t>5957201010</t>
  </si>
  <si>
    <t>Kolejnice užité tv. S49 - NEOCEŇOVAT</t>
  </si>
  <si>
    <t>5956213040</t>
  </si>
  <si>
    <t>Pražec betonový příčný vystrojený  užitý SB6 - NEOCEŇOVAT</t>
  </si>
  <si>
    <t>1306697627</t>
  </si>
  <si>
    <t>200 "složeny v žst. Meziměstí</t>
  </si>
  <si>
    <t>02</t>
  </si>
  <si>
    <t>Bude dopraven na místo stavby - přepraví objednatel</t>
  </si>
  <si>
    <t>5956213065</t>
  </si>
  <si>
    <t>Pražec betonový příčný vystrojený  užitý tv. SB 8 P - NEOCEŇOVAT</t>
  </si>
  <si>
    <t>398"uloženy v žst. Teplice nad Metují</t>
  </si>
  <si>
    <t>5951240050</t>
  </si>
  <si>
    <t>Výhybka jednoduchá užitá kompletní ocelové součásti JS49 1: 9-300 pravá - stávající  - NEOCEŇOVAT</t>
  </si>
  <si>
    <t>5957110040</t>
  </si>
  <si>
    <t>Kolejnice tv. 49 E 1, třídy R350HT - NEOCEŇOVAT</t>
  </si>
  <si>
    <t>Rámcová dohoda SŽ 2021 - 2024</t>
  </si>
  <si>
    <t>5957110030</t>
  </si>
  <si>
    <t>Kolejnice tv. 49 E 1, třídy R260 - NEOCEŇOVAT</t>
  </si>
  <si>
    <t>5961149020</t>
  </si>
  <si>
    <t>Přídržnice Kn60 výhybky jednoduché JS49 1:7,5-190  3400 mm přímá pravá - NEOCEŇOVAT</t>
  </si>
  <si>
    <t>5961149035</t>
  </si>
  <si>
    <t>Přídržnice Kn60 výhybky jednoduché JS49 1:7,5-190 3400 mm ohnutá levá - NEOCEŇOVAT</t>
  </si>
  <si>
    <t>5961149045</t>
  </si>
  <si>
    <t>Přídržnice Kn60 výhybky jednoduché JS49 1:9-300  4500 mm přímá - NEOCEŇOVAT</t>
  </si>
  <si>
    <t>5961149050</t>
  </si>
  <si>
    <t>Přídržnice Kn60 výhybky jednoduché JS49 1:9-300  4500 mm ohnutá - NEOCEŇOVAT</t>
  </si>
  <si>
    <t>D2 - Oprava koleje v km 80,455 - 81,582</t>
  </si>
  <si>
    <t>SO 10-01 - Železniční svršek km 80,455 - 81,582</t>
  </si>
  <si>
    <t>HSV - Práce a dodávky HSV</t>
  </si>
  <si>
    <t xml:space="preserve">    ODPAD - Likvidace odpadů</t>
  </si>
  <si>
    <t xml:space="preserve">    ODPAD 1.1 - Zemina</t>
  </si>
  <si>
    <t xml:space="preserve">    ODPAD 1.2 - Nekontaminovaný materiál kolejového lože</t>
  </si>
  <si>
    <t xml:space="preserve">    ODPAD 2.1 - Beton - suť</t>
  </si>
  <si>
    <t xml:space="preserve">    ODPAD 2.2 - Beton - prefabrikáty</t>
  </si>
  <si>
    <t xml:space="preserve">    ODPAD 3.1 - PE a pryž. podložky</t>
  </si>
  <si>
    <t xml:space="preserve">    ODPAD 4.1 - Dřevěné pražce</t>
  </si>
  <si>
    <t xml:space="preserve">    5 - Komunikace pozemní</t>
  </si>
  <si>
    <t xml:space="preserve">    OST - Ostatní</t>
  </si>
  <si>
    <t>HSV</t>
  </si>
  <si>
    <t>Práce a dodávky HSV</t>
  </si>
  <si>
    <t>ODPAD</t>
  </si>
  <si>
    <t>Likvidace odpadů</t>
  </si>
  <si>
    <t>ODPAD 1.1</t>
  </si>
  <si>
    <t>Zemina</t>
  </si>
  <si>
    <t>9902100400</t>
  </si>
  <si>
    <t>Doprava obousměrná (např. dodávek z vlastních zásob zhotovitele nebo objednatele nebo výzisku) mechanizací o nosnosti přes 3,5 t sypanin (kameniva, písku, suti, dlažebních kostek,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</si>
  <si>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656,25*1,8"odvoz mat. banketových stezek na likvidaci</t>
  </si>
  <si>
    <t>656,25*1,8"mat. banketových stezek na likvidaci</t>
  </si>
  <si>
    <t>656,25*1,8"mat. banketových stezek</t>
  </si>
  <si>
    <t>ODPAD 1.2</t>
  </si>
  <si>
    <t>Nekontaminovaný materiál kolejového lože</t>
  </si>
  <si>
    <t>1187,5*1,8" viz příloha rozp. - pol. 2</t>
  </si>
  <si>
    <t>343,12*1,8" odpad ze SČ na skládku - viz příloha rozp. - pol. 7.2</t>
  </si>
  <si>
    <t xml:space="preserve">(-217-124-128)*1,8"odečet zásypu nástupišť" </t>
  </si>
  <si>
    <t>9909000110</t>
  </si>
  <si>
    <t>Poplatek za uložení výzisku ze štěrkového lože nekontaminovaného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</si>
  <si>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2.1</t>
  </si>
  <si>
    <t>Beton - suť</t>
  </si>
  <si>
    <t>4,5*2,5"beton - viz. příloha rozp. - pol. 1.2</t>
  </si>
  <si>
    <t>4,5*2,5" viz. příloha rozp. - pol. 1.2</t>
  </si>
  <si>
    <t>9909000600</t>
  </si>
  <si>
    <t>Poplatek za recyklaci odpadu (asfaltové směsi, kusový beton)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</si>
  <si>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2.2</t>
  </si>
  <si>
    <t>Beton - prefabrikáty</t>
  </si>
  <si>
    <t>20*0,1"zaj. značky - viz příloha rozp. - pol. 1.3</t>
  </si>
  <si>
    <t>1417*0,265"likvidace pražců - viz příloha pol. 3.2</t>
  </si>
  <si>
    <t>9909000500</t>
  </si>
  <si>
    <t>Poplatek uložení odpadu betonových prefabrikátů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</si>
  <si>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3.1</t>
  </si>
  <si>
    <t>PE a pryž. podložky</t>
  </si>
  <si>
    <t>(1417+82)*2*0,00018"viz příloha rozp. - pol. 3</t>
  </si>
  <si>
    <t>ODPAD 4.1</t>
  </si>
  <si>
    <t>Dřevěné pražce</t>
  </si>
  <si>
    <t>DŘEV. pražce k likvidaci - viz příloha rozp. - pol. 5.2</t>
  </si>
  <si>
    <t>82*(0,08)</t>
  </si>
  <si>
    <t>Komunikace pozemní</t>
  </si>
  <si>
    <t xml:space="preserve">Souvislé čištění KL strojně koleje pražce betonové. </t>
  </si>
  <si>
    <t xml:space="preserve">457,5/1000"viz  příloha rozp. - pol. 7.2 </t>
  </si>
  <si>
    <t>doplnění</t>
  </si>
  <si>
    <t>865,94"viz příloha rozp. - pol. 9.2</t>
  </si>
  <si>
    <t>5905115010</t>
  </si>
  <si>
    <t>Příplatek za úpravu nadvýšení KL v oblouku o malém poloměru. Poznámka: 1. V cenách jsou započteny náklady na úpravu nadvýšení KL ručně. 2. V cenách nejsou obsaženy náklady na doplnění a zřízení nadvýšení z vozů a na dodávku kameniva.</t>
  </si>
  <si>
    <t>791,4"viz příloha rozp. - pol. 9.2</t>
  </si>
  <si>
    <t>5906105010</t>
  </si>
  <si>
    <t>Demontáž pražce dřevěný. Poznámka: 1. V cenách jsou započteny náklady na manipulaci, demontáž, odstrojení do součástí a uložení pražců.</t>
  </si>
  <si>
    <t>5906105020</t>
  </si>
  <si>
    <t>Demontáž pražce betonový. Poznámka: 1. V cenách jsou započteny náklady na manipulaci, demontáž, odstrojení do součástí a uložení pražců.</t>
  </si>
  <si>
    <t>1417"viz příloha - pol.3</t>
  </si>
  <si>
    <t>5907025016</t>
  </si>
  <si>
    <t xml:space="preserve">Výměna kolejnicových pásů stávající upevnění tvar S49, T, 49E1. </t>
  </si>
  <si>
    <t>1865"viz příloha rozpočtu - pol. 5</t>
  </si>
  <si>
    <t>Souvislá výměna KL se snesením KR koleje pražce betonové</t>
  </si>
  <si>
    <t>475/1000"viz příloha rozp. - pol. 2.1 + 7.1 + {9.2}</t>
  </si>
  <si>
    <t>5908010130</t>
  </si>
  <si>
    <t>Zřízení kolejnicového styku s rozřezem a vrtáním - 4 otvory tv. S49.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</si>
  <si>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styk</t>
  </si>
  <si>
    <t>2"viz příloha - pol. 6</t>
  </si>
  <si>
    <t>5958101005</t>
  </si>
  <si>
    <t>Součásti spojovací kolejnicové spojky tv. S 730 mm</t>
  </si>
  <si>
    <t>2*2"viz příloha - pol. 6</t>
  </si>
  <si>
    <t>5958107005</t>
  </si>
  <si>
    <t>Šroub spojkový M24 x 140 mm</t>
  </si>
  <si>
    <t>2*4"viz příloha - pol. 6</t>
  </si>
  <si>
    <t>5958131070</t>
  </si>
  <si>
    <t>Součásti upevňovací s antikorozní úpravou kroužek pružný dvojitý Fe 6</t>
  </si>
  <si>
    <t>32"viz příloha - pol. 6</t>
  </si>
  <si>
    <t>790/1000"viz příloha rozp. - pol. 9.6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</si>
  <si>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</si>
  <si>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</si>
  <si>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1127,4/1000"viz příloha rozp. - pol. 9</t>
  </si>
  <si>
    <t>5910015020</t>
  </si>
  <si>
    <t>Odtavovací stykové svařování mobilní svářečkou kolejnic nových délky do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</si>
  <si>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18"viz příloha rozp. - pol. 8.1</t>
  </si>
  <si>
    <t>5910020910</t>
  </si>
  <si>
    <t>Svařování kolejnic termitem plný předehřev příplatek typ kolejnic R350HT.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</si>
  <si>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14"viz příloha rozp. - pol. 8.1</t>
  </si>
  <si>
    <t>5910030310</t>
  </si>
  <si>
    <t>Příplatek za směrové vyrovnání kolejnic v obloucích o poloměru 300 m a menším. Poznámka: 1. V cenách jsou započteny náklady na použití přípravku pro směrové vyrovnání kolejnic.</t>
  </si>
  <si>
    <t>(457,7/60+0,3715)*2</t>
  </si>
  <si>
    <t>5910035030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</si>
  <si>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</si>
  <si>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(932,5+50)*2"viz příloha rozp. - pol. 8.1</t>
  </si>
  <si>
    <t>5910040430</t>
  </si>
  <si>
    <t>Umožnění volné dilatace kolejnice montáž upevňovadel s odstraněním kluzných podložek rozdělení pražců "u".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</si>
  <si>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5910045030</t>
  </si>
  <si>
    <t>Zajištění polohy kolejnice bočními válečkovými opěrkami rozdělení pražců "u". Poznámka: 1. V cenách jsou započteny náklady na montáž a demontáž bočních opěrek v oblouku o malém poloměru.</t>
  </si>
  <si>
    <t>5910063150</t>
  </si>
  <si>
    <t>Opravné souvislé broušení kolejnic R350HT příčný a podélný profil oprava příčného a podélného profilu.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</si>
  <si>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2936,8"viz příloha rozp. - pol. 10</t>
  </si>
  <si>
    <t>256"viz příloha rozp. - pol. 8.2</t>
  </si>
  <si>
    <t>Pražcové kotvy TDHB pro pražec betonový B 70 / B91S/2</t>
  </si>
  <si>
    <t>Montáž zajišťovací značky všech typů a konstrukcí bez rozlišení</t>
  </si>
  <si>
    <t>22"viz příloha rozp. - pol. 9.5</t>
  </si>
  <si>
    <t>1965922481</t>
  </si>
  <si>
    <t>0,004*22</t>
  </si>
  <si>
    <t>1807878712</t>
  </si>
  <si>
    <t>0,08*22</t>
  </si>
  <si>
    <t>-1976825470</t>
  </si>
  <si>
    <t>8"0,330*22*1,1=&gt;8</t>
  </si>
  <si>
    <t>-395902330</t>
  </si>
  <si>
    <t>5917040040</t>
  </si>
  <si>
    <t>Kolejnicový mazník mechanický demontáž. Poznámka: 1. V cenách jsou započteny náklady na demontáž, nebo montáž včetně doplnění mazníku mazivem, natlakování, seřízení a kontrolu funkčnosti.a zajištění funkčnosti. 2. V cenách nejsou obsaženy náklady na dodávku materiálu.</t>
  </si>
  <si>
    <t>5999005010</t>
  </si>
  <si>
    <t>Třídění spojovacích a upevňovacích součástí. Poznámka: 1. V cenách jsou započteny náklady na manipulaci, vytřídění a uložení materiálu na úložiště nebo do skladu.</t>
  </si>
  <si>
    <t>odstrojené - kompletní výstroj</t>
  </si>
  <si>
    <t>(1417+82)*0,026376</t>
  </si>
  <si>
    <t>5999005020</t>
  </si>
  <si>
    <t>Třídění pražců a kolejnicových podpor. Poznámka: 1. V cenách jsou započteny náklady na manipulaci, vytřídění a uložení materiálu na úložiště nebo do skladu.</t>
  </si>
  <si>
    <t>odstrojené</t>
  </si>
  <si>
    <t>1417*0,265</t>
  </si>
  <si>
    <t>82*0,08</t>
  </si>
  <si>
    <t>vystrojené</t>
  </si>
  <si>
    <t>8*0,291376</t>
  </si>
  <si>
    <t>5999005030</t>
  </si>
  <si>
    <t>Třídění kolejnic. Poznámka: 1. V cenách jsou započteny náklady na manipulaci, vytřídění a uložení materiálu na úložiště nebo do skladu.</t>
  </si>
  <si>
    <t>1875*0,04939"kolejnice</t>
  </si>
  <si>
    <t>Sborník UOŽI 01 2021</t>
  </si>
  <si>
    <t>součást pol. souv. výměny KL (předštěrkování) - předpokládán lom Košťálov</t>
  </si>
  <si>
    <t>855*1,8"viz příloha rozp. - pol. 7.1</t>
  </si>
  <si>
    <t>865,94*1,8"viz příloha rozp. - pol. 9.2</t>
  </si>
  <si>
    <t>9902300700</t>
  </si>
  <si>
    <t>Doprava jednosměrná (např. nakupovaného materiálu) mechanizací o nosnosti přes 3,5 t sypanin (kameniva, písku, suti, dlažebních kostek, atd.) do 100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</si>
  <si>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5908005430</t>
  </si>
  <si>
    <t>Oprava kolejnicového styku demontáž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</si>
  <si>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Poznámka k položce:
Spojka=kus</t>
  </si>
  <si>
    <t>78"</t>
  </si>
  <si>
    <t>5908005530</t>
  </si>
  <si>
    <t>Oprava kolejnicového styku 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</si>
  <si>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5906140155</t>
  </si>
  <si>
    <t>Demontáž kolejového roštu koleje v ose koleje pražce betonové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</si>
  <si>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 xml:space="preserve">937,5/1000"km 80,645-81,5825 </t>
  </si>
  <si>
    <t>5906130235</t>
  </si>
  <si>
    <t>Montáž kolejového roštu v ose koleje pražce betonové nevystrojené tvar S49, 49E1. Poznámka: 1. V cenách jsou započteny náklady na manipulaci a montáž KR, u pražců dřevěných nevystrojených i na vrtání pražců. 2. V cenách nejsou obsaženy náklady na dodávku materiálu.</t>
  </si>
  <si>
    <t>0,938-0,005</t>
  </si>
  <si>
    <t>5906130345</t>
  </si>
  <si>
    <t>Montáž kolejového roštu v ose koleje pražce betonové vystrojené tvar S49, 49E1. Poznámka: 1. V cenách jsou započteny náklady na manipulaci a montáž KR, u pražců dřevěných nevystrojených i na vrtání pražců. 2. V cenách nejsou obsaženy náklady na dodávku materiálu.</t>
  </si>
  <si>
    <t>0,005"km 80,645-80,650</t>
  </si>
  <si>
    <t>595614003R</t>
  </si>
  <si>
    <t>-1851116047</t>
  </si>
  <si>
    <t xml:space="preserve">1555 </t>
  </si>
  <si>
    <t>5958134041</t>
  </si>
  <si>
    <t>Součásti upevňovací šroub svěrkový T5</t>
  </si>
  <si>
    <t>32" pražce SB 5 z výzisku s rozdělením c</t>
  </si>
  <si>
    <t>5958134115</t>
  </si>
  <si>
    <t>Součásti upevňovací matice M24</t>
  </si>
  <si>
    <t>32"pražce SB 5 z výzisku</t>
  </si>
  <si>
    <t>5958134140</t>
  </si>
  <si>
    <t>Součásti upevňovací vložka M</t>
  </si>
  <si>
    <t>5912060210</t>
  </si>
  <si>
    <t>Demontáž zajišťovací značky včetně sloupku a základu konzolové. Poznámka: 1. V cenách jsou započteny náklady na demontáž součástí značky, úpravu a urovnání terénu.</t>
  </si>
  <si>
    <t>20"</t>
  </si>
  <si>
    <t>5915010030</t>
  </si>
  <si>
    <t>Těžení zeminy nebo horniny železničního spodku v hornině třídy těžitelnosti I skupiny 3. Poznámka: 1. V cenách jsou započteny náklady na těžení a uložení výzisku na terén nebo naložení na dopravní prostředek a uložení na úložišti.</t>
  </si>
  <si>
    <t>656,25"mat. banketových stezek</t>
  </si>
  <si>
    <t>981513114R</t>
  </si>
  <si>
    <t>Demolice konstrukcí objektů těžkými mechanizačními prostředky konstrukcí ze železobetonu</t>
  </si>
  <si>
    <t xml:space="preserve">4,5" bourání základů původních zařízení dráhy </t>
  </si>
  <si>
    <t>OST</t>
  </si>
  <si>
    <t>Ostatní</t>
  </si>
  <si>
    <t>9901000700</t>
  </si>
  <si>
    <t>Doprava obousměrná (např. dodávek z vlastních zásob zhotovitele nebo objednatele nebo výzisku) mechanizací o nosnosti do 3,5 t elektrosoučástek, montážního materiálu, kameniva, písku, dlažebních kostek, suti, atd.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</si>
  <si>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262144</t>
  </si>
  <si>
    <t>Poznámka k položce:
Měrnou jednotkou je kus stroje.</t>
  </si>
  <si>
    <t>1"drobné upevnění</t>
  </si>
  <si>
    <t>-1063026353</t>
  </si>
  <si>
    <t>svoz výzisku na mezideponii</t>
  </si>
  <si>
    <t>656,25*2" mat. banketových stezek - viz příloha rozp. - pol. 1.1</t>
  </si>
  <si>
    <t>4,5*2,5"suť z bet. základů - viz příloha rozp. - pol. 1.2</t>
  </si>
  <si>
    <t>1187,5*1,8" lože při sneseném roštu na mezideponii - viz příloha rozp. - pol. 2</t>
  </si>
  <si>
    <t>343,12*1,8" odpad ze SČ na mezideponii - viz příloha rozp. - pol. 7.2</t>
  </si>
  <si>
    <t>manipulace s výziskem ze SVK</t>
  </si>
  <si>
    <t>svoz vystr. pražců z demontáže KR</t>
  </si>
  <si>
    <t>1425*0,291376"viz. příloha rozp. - pol. 3</t>
  </si>
  <si>
    <t>82*0,130</t>
  </si>
  <si>
    <t>9902200800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</si>
  <si>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150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</si>
  <si>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2,57"dodávka kotev</t>
  </si>
  <si>
    <t>512</t>
  </si>
  <si>
    <t>142415191</t>
  </si>
  <si>
    <t>1555*0,327 "přeprava nových bet. pražců B70 W-49 od výrobce</t>
  </si>
  <si>
    <t>SO 10-01.1 - Následná úprava GPK</t>
  </si>
  <si>
    <t>OST - Ostatní</t>
  </si>
  <si>
    <t>0,938"viz příloha rozp. - pol. 1</t>
  </si>
  <si>
    <t>-944981428</t>
  </si>
  <si>
    <t>165,58"viz příloha rozp. - pol. 7.3</t>
  </si>
  <si>
    <t>598310641</t>
  </si>
  <si>
    <t>165,58*2,035"viz příloha rozp. - pol. 7.3</t>
  </si>
  <si>
    <t>9903200200</t>
  </si>
  <si>
    <t>Přeprava mechanizace na místo prováděných prací o hmotnosti přes 12 t do 200 km Poznámka: 1. Ceny jsou určeny pro dopravu mechanizmů na místo prováděných prací po silnici i po kolejích.2. V ceně jsou započteny i náklady na zpáteční cestu dopravního prostředku. Měrnou jednotkou je kus přepravovaného stroje.</t>
  </si>
  <si>
    <t>2"ASP+SSP</t>
  </si>
  <si>
    <t>-154060268</t>
  </si>
  <si>
    <t>SO 11-01 - Železniční spodek</t>
  </si>
  <si>
    <t>ODPAD - Likvidace odpadů</t>
  </si>
  <si>
    <t xml:space="preserve">    ÚRS - R- položky</t>
  </si>
  <si>
    <t>(1308,45+789,3)*1,8"viz příloha rozp. - pol. 1</t>
  </si>
  <si>
    <t>5914001160</t>
  </si>
  <si>
    <t>Zřízení gabionu vázaného s oky 100x100 mm o rozměru 1,0x1,0x1,0 m (1,000 m3). Poznámka: 1. V cenách jsou započteny náklady na přípravu gabionové drážky, montáž koše, vyskládání pohledových stran a vyplnění koše kamenivem. 2. V cenách nejsou započteny náklady na zemní práce a na dodávku materiálu.</t>
  </si>
  <si>
    <t>5964161000</t>
  </si>
  <si>
    <t>Beton lehce zhutnitelný C 12/15;X0 F5 2 080 2 517</t>
  </si>
  <si>
    <t>pro výústě</t>
  </si>
  <si>
    <t>3*2,5*1,5*0,1"viz příloha - pol. 1.2</t>
  </si>
  <si>
    <t>lože potrubí</t>
  </si>
  <si>
    <t>503*0,15"viz příloha - pol. 1.2</t>
  </si>
  <si>
    <t>základ gabionu</t>
  </si>
  <si>
    <t>89,6"viz příloha - pol. 3.1</t>
  </si>
  <si>
    <t>5914035470</t>
  </si>
  <si>
    <t>Zřízení otevřených odvodňovacích zařízení trativodní výusť z lomového kamene. Poznámka: 1. V cenách jsou započteny náklady na zřízení podkladní vrstvy a uložení zařízení podle vzorového listu a rozprostření výzisku na terén nebo naložení na dopravní prostředek. 2. V cenách nejsou obsaženy náklady na provedení výkopku, ruční dočištění a dodávku materiálu.</t>
  </si>
  <si>
    <t>3"viz příloha - pol. 1.2</t>
  </si>
  <si>
    <t>5914055010</t>
  </si>
  <si>
    <t>Zřízení krytých odvodňovacích zařízení potrubí trativodu.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</si>
  <si>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503"viz příloha - pol. 1.2</t>
  </si>
  <si>
    <t>595510102R</t>
  </si>
  <si>
    <t>Kamenivo drcené drť frakce 11/22</t>
  </si>
  <si>
    <t>211,260*1,9"viz příloha - pol. 1.2</t>
  </si>
  <si>
    <t>256*1,9"viz příloha - pol. 3</t>
  </si>
  <si>
    <t>5914055020</t>
  </si>
  <si>
    <t>Zřízení krytých odvodňovacích zařízení šachty trativodu</t>
  </si>
  <si>
    <t>5964103120</t>
  </si>
  <si>
    <t>Drenážní plastové díly šachta průchozí DN 400/250  1 vtok/1 odtok DN 250 mm</t>
  </si>
  <si>
    <t>5964103130</t>
  </si>
  <si>
    <t>Drenážní plastové díly prodlužovací nástavec šachty D 400, délka 3 m</t>
  </si>
  <si>
    <t>5964103135</t>
  </si>
  <si>
    <t>Drenážní plastové díly krytka šachty plastová D 400</t>
  </si>
  <si>
    <t>5964103125</t>
  </si>
  <si>
    <t>Drenážní plastové díly šachta odbočná DN 400/250  2 vtoky/1 odtok DN 250 mm</t>
  </si>
  <si>
    <t>5914055030</t>
  </si>
  <si>
    <t>Zřízení krytých odvodňovacích zařízení svodného potrubí.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</si>
  <si>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10,6"viz příloha - pol. 1.2</t>
  </si>
  <si>
    <t>5955101045</t>
  </si>
  <si>
    <t>Lomový kámen tříděný pro rovnaniny</t>
  </si>
  <si>
    <t>3*2,5*1,5*0,4*1,9"viz příloha - pol. 1.2</t>
  </si>
  <si>
    <t>320*1,9"viz příloha - pol. 3</t>
  </si>
  <si>
    <t>5914075020</t>
  </si>
  <si>
    <t>Zřízení konstrukční vrstvy pražcového podloží bez geomateriálu tl. 0,30 m. Poznámka: 1. V cenách jsou započteny náklady na naložení výzisku na dopravní prostředek. 2. V cenách nejsou obsaženy náklady na dodávku materiálu a odtěžení zeminy.</t>
  </si>
  <si>
    <t>475*6,2"viz příloha - pol. 2.1</t>
  </si>
  <si>
    <t>5914075110</t>
  </si>
  <si>
    <t>Zřízení konstrukční vrstvy pražcového podloží včetně geotextilie tl. 0,15 m. Poznámka: 1. V cenách jsou započteny náklady na naložení výzisku na dopravní prostředek. 2. V cenách nejsou obsaženy náklady na dodávku materiálu a odtěžení zeminy.</t>
  </si>
  <si>
    <t>475*5"viz příloha - pol. 2.1</t>
  </si>
  <si>
    <t>5914080030</t>
  </si>
  <si>
    <t>Zřízení ochrany zemních svahů kombinované. Poznámka: 1. V cenách jsou započteny náklady na naložení výzisku na dopravní prostředek. 2. V cenách nejsou obsaženy náklady na dodávku materiálu a zemní práce.</t>
  </si>
  <si>
    <t>637,484"viz příloha - pol. 5</t>
  </si>
  <si>
    <t>1308,45"viz příloha rozp. - pol. 1</t>
  </si>
  <si>
    <t>5915010040</t>
  </si>
  <si>
    <t>Těžení zeminy nebo horniny železničního spodku v hornině třídy těžitelnosti II skupiny 4. Poznámka: 1. V cenách jsou započteny náklady na těžení a uložení výzisku na terén nebo naložení na dopravní prostředek a uložení na úložišti.</t>
  </si>
  <si>
    <t>789,3"viz příloha - pol. 1</t>
  </si>
  <si>
    <t>ÚRS</t>
  </si>
  <si>
    <t>R- položky</t>
  </si>
  <si>
    <t>174151101R</t>
  </si>
  <si>
    <t>Zásyp sypaninou z jakékoliv horniny strojně s uložením výkopku ve vrstvách se zhutněním jam, šachet, rýh nebo kolem objektů v těchto vykopávkách</t>
  </si>
  <si>
    <t>256"viz příloha - pol. 3; zásyp výziskem</t>
  </si>
  <si>
    <t>619996145R</t>
  </si>
  <si>
    <t>Ochrana stavebních konstrukcí a samostatných prvků včetně pozdějšího odstranění obalením geotextilií samostatných konstrukcí a prvků</t>
  </si>
  <si>
    <t>položka zahrnuje dodávku materiálu</t>
  </si>
  <si>
    <t>134,4"viz příloha - pol. 3</t>
  </si>
  <si>
    <t>58344197R</t>
  </si>
  <si>
    <t>štěrkodrť frakce 0/63</t>
  </si>
  <si>
    <t>1764796249</t>
  </si>
  <si>
    <t>356,25*2"viz příloha - pol. 2.1</t>
  </si>
  <si>
    <t>5955101020</t>
  </si>
  <si>
    <t>Kamenivo drcené štěrkodrť frakce 0/32</t>
  </si>
  <si>
    <t>736,25*2</t>
  </si>
  <si>
    <t>28611226R</t>
  </si>
  <si>
    <t>trubka drenážní flexibilní celoperforovaná PVC-U SN 4 DN 200 pro meliorace, dočasné nebo odlehčovací drenáže</t>
  </si>
  <si>
    <t>503"viz příloha - pol. 1.6</t>
  </si>
  <si>
    <t>596410302R</t>
  </si>
  <si>
    <t>Nerezová trubka dl. 0,5m</t>
  </si>
  <si>
    <t>samostatná dodávka materiálu</t>
  </si>
  <si>
    <t>1131,75"viz příloha - pol. 1.2</t>
  </si>
  <si>
    <t>2850"viz příloha - pol. 2.1</t>
  </si>
  <si>
    <t>596410309R</t>
  </si>
  <si>
    <t>Drenážní plastové díly trubka bez perforací DN 300 mm</t>
  </si>
  <si>
    <t>5964102050</t>
  </si>
  <si>
    <t>Gabionový koš kompletní s vázanými oky 100x100 mm 1,00x1,00x1,00 m (1,000 m3)</t>
  </si>
  <si>
    <t>61894013R</t>
  </si>
  <si>
    <t>síť protierozní z kokosových vláken 700g/m2</t>
  </si>
  <si>
    <t>21279590R</t>
  </si>
  <si>
    <t>Zřízení příčného odvodnění patního gabionu potrubím PEHD DN65 bez perforace s dodávkou materiálu</t>
  </si>
  <si>
    <t>Nab.cena1</t>
  </si>
  <si>
    <t>Ochrana stávajících sítí. Ochrana stávajících inženýrských sítí v prostoru výraznějších zemních prací, např. při provádění stavebních prací na železničním spodku. Jedná se o odkop stávající kabelové trasy, dočasné vymístění kabelů, prohloubení kabelové rýhy dle nového stavu terénu, zpětné uložení kabelů do původní trasy. Materiál odkopaný z kabelové trasy bude použit pro následný zpětný zásyp. Z důvodu případného nižšího krytí kabelu je uvažováno s vložením plastových kabelových žlabů v celé řešené délce úpravy trasy. (Kabel návěstní s jádry 0,4 a 0,6 mm Cu TCEKEZE do 25 XN; návěstní volně uložený s jádrem 1 mm Cu TCEKEZE, TCEKFE, TCEKPFLEY, TCEKPFLEZE do 30 P; návěstní volně uložený s jádrem 1 mm Cu TCEKEZE, TCEKFE, TCEKPFLEY, TCEKPFLEZE do 7 P).</t>
  </si>
  <si>
    <t>870741998</t>
  </si>
  <si>
    <t>325</t>
  </si>
  <si>
    <t>9902100200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</si>
  <si>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</si>
  <si>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371,235"beton</t>
  </si>
  <si>
    <t>503*0,0013"doprava celoperforovaných trubek DN200</t>
  </si>
  <si>
    <t>10,6*0,01596"doprava drenážních trubek bez perforací</t>
  </si>
  <si>
    <t>320*0,015"doprava gabionových košů</t>
  </si>
  <si>
    <t>637,484*0,0007 "doprava kokosové sítě</t>
  </si>
  <si>
    <t>3*2,5*1,5*0,4*1,9"viz příloha - pol. 1.1 - LK</t>
  </si>
  <si>
    <t>211,26*1,9"viz příloha - pol. 1.2 - zásyp trativodu</t>
  </si>
  <si>
    <t>1472,5"viz příloha - pol. 2.1</t>
  </si>
  <si>
    <t>9902900300</t>
  </si>
  <si>
    <t>Složení sypanin, drobného kusového materiálu, suti Poznámka: 1. Ceny jsou určeny pro skládání materiálu z vlastních zásob objednatele.</t>
  </si>
  <si>
    <t>3*2,5*1,5*0,4*1,9"viz příloha - pol. 1.2 - LK</t>
  </si>
  <si>
    <t>SO 21-06 - Propustek v ev. km 80,833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</si>
  <si>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</si>
  <si>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</si>
  <si>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</si>
  <si>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</si>
  <si>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</si>
  <si>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</si>
  <si>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</si>
  <si>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</si>
  <si>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</si>
  <si>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Zemní práce</t>
  </si>
  <si>
    <t>111251102</t>
  </si>
  <si>
    <t>Odstranění křovin a stromů průměru kmene do 100 mm i s kořeny sklonu terénu do 1:5 z celkové plochy přes 100 do 500 m2 strojně</t>
  </si>
  <si>
    <t>CS ÚRS 2022 02</t>
  </si>
  <si>
    <t>Online PSC</t>
  </si>
  <si>
    <t>https://podminky.urs.cz/item/CS_URS_2022_02/111251102</t>
  </si>
  <si>
    <t>"dle TZ"</t>
  </si>
  <si>
    <t>"vymýcení náletových křovin"   80,00</t>
  </si>
  <si>
    <t>112155315</t>
  </si>
  <si>
    <t>Štěpkování s naložením na dopravní prostředek a odvozem do 20 km keřového porostu hustého</t>
  </si>
  <si>
    <t>https://podminky.urs.cz/item/CS_URS_2022_02/112155315</t>
  </si>
  <si>
    <t>"dle pol. 111251102"  80,00</t>
  </si>
  <si>
    <t>122252501</t>
  </si>
  <si>
    <t>Odkopávky a prokopávky nezapažené pro spodní stavbu železnic v hornině třídy těžitelnosti I, skupiny 3 objem do 100 m3 strojně</t>
  </si>
  <si>
    <t>https://podminky.urs.cz/item/CS_URS_2022_02/122252501</t>
  </si>
  <si>
    <t>"výkop, měřeno digitálně"</t>
  </si>
  <si>
    <t>5,50*7,50</t>
  </si>
  <si>
    <t>"odpočet vybouráného propustku a zdí" -0,40*3,50-2*1,80*3,20</t>
  </si>
  <si>
    <t>122252508</t>
  </si>
  <si>
    <t>Příplatek k odkopávkám nezapaženým pro spodní stavbu železnic v hornině třídy těžitelnosti I, skupiny 3 za ztížení při rekonstrukci</t>
  </si>
  <si>
    <t>https://podminky.urs.cz/item/CS_URS_2022_02/122252508</t>
  </si>
  <si>
    <t>"dle pol. 122252502" 28,33</t>
  </si>
  <si>
    <t>132251101</t>
  </si>
  <si>
    <t>Hloubení rýh nezapažených š do 800 mm v hornině třídy těžitelnosti I, skupiny 3 objem do 20 m3 strojně</t>
  </si>
  <si>
    <t>https://podminky.urs.cz/item/CS_URS_2022_02/132251101</t>
  </si>
  <si>
    <t>"rýhy pro prahy a zákl. prahy"</t>
  </si>
  <si>
    <t>0,60*0,30*2,30</t>
  </si>
  <si>
    <t>0,60*0,30*1,20</t>
  </si>
  <si>
    <t>162432511</t>
  </si>
  <si>
    <t>Vodorovné přemístění výkopku do 2000 m pracovním vlakem</t>
  </si>
  <si>
    <t>https://podminky.urs.cz/item/CS_URS_2022_02/162432511</t>
  </si>
  <si>
    <t>"odvoz na místo přeložení na nákladní automobil"</t>
  </si>
  <si>
    <t>"odvezená zemina na skládku, dle pol. 162751117"   80,00*2,00</t>
  </si>
  <si>
    <t>162751117</t>
  </si>
  <si>
    <t>Vodorovné přemístění do 10000 m výkopku/sypaniny z horniny třídy těžitelnosti I, skupiny 1 až 3</t>
  </si>
  <si>
    <t>https://podminky.urs.cz/item/CS_URS_2022_02/162751117</t>
  </si>
  <si>
    <t>"dle pol.  122252501"    28,330</t>
  </si>
  <si>
    <t>"dle pol. 13225"     0,63</t>
  </si>
  <si>
    <t>162751119</t>
  </si>
  <si>
    <t>Příplatek k vodorovnému přemístění výkopku/sypaniny z horniny třídy těžitelnosti I, skupiny 1 až 3 ZKD 1000 m přes 10000 m</t>
  </si>
  <si>
    <t>https://podminky.urs.cz/item/CS_URS_2022_02/162751119</t>
  </si>
  <si>
    <t>"odvoz vykopané zeminy na skládku ve vzdálenosti 20km"</t>
  </si>
  <si>
    <t>10,00*28,96</t>
  </si>
  <si>
    <t>167151111</t>
  </si>
  <si>
    <t>Nakládání výkopku z hornin třídy těžitelnosti I, skupiny 1 až 3 přes 100 m3</t>
  </si>
  <si>
    <t>https://podminky.urs.cz/item/CS_URS_2022_02/167151111</t>
  </si>
  <si>
    <t>"přeložení na nákladní automobil"</t>
  </si>
  <si>
    <t>"odvezená zemina na skládku, dle pol. 162751117"   28,96</t>
  </si>
  <si>
    <t>171201221</t>
  </si>
  <si>
    <t>Poplatek za uložení na skládce (skládkovné) zeminy a kamení kód odpadu 17 05 04</t>
  </si>
  <si>
    <t>https://podminky.urs.cz/item/CS_URS_2022_02/171201221</t>
  </si>
  <si>
    <t>"dle pol. 17125"    28,96*2,00</t>
  </si>
  <si>
    <t>171251201</t>
  </si>
  <si>
    <t>Uložení sypaniny na skládky nebo meziskládky</t>
  </si>
  <si>
    <t>https://podminky.urs.cz/item/CS_URS_2022_02/171251201</t>
  </si>
  <si>
    <t>"dle pol. 162751117"  28,96</t>
  </si>
  <si>
    <t>174111311</t>
  </si>
  <si>
    <t>Zásyp sypaninou se zhutněním přes 3 m3 pro spodní stavbu železnic</t>
  </si>
  <si>
    <t>https://podminky.urs.cz/item/CS_URS_2022_02/174111311</t>
  </si>
  <si>
    <t>"dle TZ - zásyp vhodnou zeminou"</t>
  </si>
  <si>
    <t>"měřeno digitálně"    4,10*6,00</t>
  </si>
  <si>
    <t>58344169</t>
  </si>
  <si>
    <t>štěrkodrť frakce 0/32 OTP ČD</t>
  </si>
  <si>
    <t>"dle TZ - zásyp ze štěrkodrti 0-32"</t>
  </si>
  <si>
    <t>"měřeno digitálně"</t>
  </si>
  <si>
    <t>24,60*2,10</t>
  </si>
  <si>
    <t>181351003</t>
  </si>
  <si>
    <t>Rozprostření ornice tl vrstvy do 200 mm pl do 100 m2 v rovině nebo ve svahu do 1:5 strojně</t>
  </si>
  <si>
    <t>https://podminky.urs.cz/item/CS_URS_2022_02/181351003</t>
  </si>
  <si>
    <t>"ohumusování okolí propustku, tl. 100mm"    80,00</t>
  </si>
  <si>
    <t>10364101</t>
  </si>
  <si>
    <t>zemina pro terénní úpravy -  ornice</t>
  </si>
  <si>
    <t>"ohumusování okolí propustku, tl. 100mm"    80,00*0,10*1,9</t>
  </si>
  <si>
    <t>182251101</t>
  </si>
  <si>
    <t>Svahování násypů strojně</t>
  </si>
  <si>
    <t>https://podminky.urs.cz/item/CS_URS_2022_02/182251101</t>
  </si>
  <si>
    <t>"úprava svahů před ohumusováním okolí mostu"    80,00</t>
  </si>
  <si>
    <t>183405211</t>
  </si>
  <si>
    <t>Výsev trávníku hydroosevem na ornici</t>
  </si>
  <si>
    <t>https://podminky.urs.cz/item/CS_URS_2022_02/183405211</t>
  </si>
  <si>
    <t>"ohumusování okolí propustku, tl. 100mm"   80,00</t>
  </si>
  <si>
    <t>00572470</t>
  </si>
  <si>
    <t>osivo směs travní univerzál</t>
  </si>
  <si>
    <t>80*0,025 "Přepočtené koeficientem množství</t>
  </si>
  <si>
    <t>Zakládání</t>
  </si>
  <si>
    <t>273321117</t>
  </si>
  <si>
    <t>Základové desky mostních konstrukcí ze ŽB C 25/30</t>
  </si>
  <si>
    <t>https://podminky.urs.cz/item/CS_URS_2022_02/273321117</t>
  </si>
  <si>
    <t>"zákl. deska C25/30 tl. 250mm"</t>
  </si>
  <si>
    <t>"měřeno digitálně"   6,30*1,20*0,25</t>
  </si>
  <si>
    <t>273321191</t>
  </si>
  <si>
    <t>Příplatek k základovým deskám mostních konstrukcí ze ŽB za betonáž malého rozsahudo 25 m3</t>
  </si>
  <si>
    <t>https://podminky.urs.cz/item/CS_URS_2022_02/273321191</t>
  </si>
  <si>
    <t>273354111</t>
  </si>
  <si>
    <t>Bednění základových desek - zřízení</t>
  </si>
  <si>
    <t>https://podminky.urs.cz/item/CS_URS_2022_02/273354111</t>
  </si>
  <si>
    <t>"bednění zákl. desky"</t>
  </si>
  <si>
    <t>2*6,80*0,25+2*1,2*0,25</t>
  </si>
  <si>
    <t>"bednění zesíleneého základu"</t>
  </si>
  <si>
    <t>2*0,4*1,20+4*0,15</t>
  </si>
  <si>
    <t>273354211</t>
  </si>
  <si>
    <t>Bednění základových desek - odstranění</t>
  </si>
  <si>
    <t>https://podminky.urs.cz/item/CS_URS_2022_02/273354211</t>
  </si>
  <si>
    <t>273361116</t>
  </si>
  <si>
    <t>Výztuž základových desek z betonářské oceli 10 505</t>
  </si>
  <si>
    <t>https://podminky.urs.cz/item/CS_URS_2022_02/273361116</t>
  </si>
  <si>
    <t>"výztuž z kari sítí 8/100/100 (7,90 kg/m2) "        6,30*1,20*7,90*1,20/1000,00</t>
  </si>
  <si>
    <t>274311127</t>
  </si>
  <si>
    <t>Základové pasy, prahy, věnce a ostruhy z betonu prostého C 25/30</t>
  </si>
  <si>
    <t>https://podminky.urs.cz/item/CS_URS_2022_02/274311127</t>
  </si>
  <si>
    <t>"bet. prah na konci dlažby na výtoku"     2,30*0,60*0,30</t>
  </si>
  <si>
    <t>"bet. příčný základ. pás"      1,20*0,60*0,30</t>
  </si>
  <si>
    <t>"zesílený základ na výtoku"   2*0,1*1,20</t>
  </si>
  <si>
    <t>274321191</t>
  </si>
  <si>
    <t>Příplatek k základovým pasům, prahům a věncům mostních konstrukcí ze ŽB za betonáž malého do 25 m3</t>
  </si>
  <si>
    <t>https://podminky.urs.cz/item/CS_URS_2022_02/274321191</t>
  </si>
  <si>
    <t>Svislé a kompletní konstrukce</t>
  </si>
  <si>
    <t>334323218</t>
  </si>
  <si>
    <t>Mostní křídla a závěrné zídky ze ŽB C 30/37</t>
  </si>
  <si>
    <t>https://podminky.urs.cz/item/CS_URS_2022_02/334323218</t>
  </si>
  <si>
    <t>"dle příl. 02.03 - výkres čelní zdi"</t>
  </si>
  <si>
    <t>"čelní zídka"     5,85</t>
  </si>
  <si>
    <t>334323291</t>
  </si>
  <si>
    <t>Příplatek k mostním křídlům a závěrným zídkám ze ŽB za betonáž malého rozsahu do 25 m3</t>
  </si>
  <si>
    <t>https://podminky.urs.cz/item/CS_URS_2022_02/334323291</t>
  </si>
  <si>
    <t>334361226</t>
  </si>
  <si>
    <t>Výztuž křídel, závěrných zdí z betonářské oceli 10 505</t>
  </si>
  <si>
    <t>https://podminky.urs.cz/item/CS_URS_2022_02/334361226</t>
  </si>
  <si>
    <t>"výztuž čelní zídky"     429,46/1000,00</t>
  </si>
  <si>
    <t>R334351112</t>
  </si>
  <si>
    <t>Zřízení a odstranění bednění systémového mostních opěr, zídek a ÚP pro ŽB vč. pomocných konstrukcí</t>
  </si>
  <si>
    <t>CS ÚRS 2021 02</t>
  </si>
  <si>
    <t>https://podminky.urs.cz/item/CS_URS_2021_02/R334351112</t>
  </si>
  <si>
    <t>"bednění a pomocné kce. pro betonáž čelní zídky"</t>
  </si>
  <si>
    <t xml:space="preserve">"měřeno digitálně"   </t>
  </si>
  <si>
    <t>"základ"  2*0,60*1,20+2*0,60*3,00</t>
  </si>
  <si>
    <t>"dřík"     3,00*1,82+3,00*1,45+3,00*0,50+3,00*0,15+2*1,25</t>
  </si>
  <si>
    <t>"římsa"    2*0,10+2*0,25*3,00</t>
  </si>
  <si>
    <t>Vodorovné konstrukce</t>
  </si>
  <si>
    <t>451315127</t>
  </si>
  <si>
    <t>Podkladní nebo výplňová vrstva z betonu C 25/30 tl do 150 mm</t>
  </si>
  <si>
    <t>https://podminky.urs.cz/item/CS_URS_2022_02/451315127</t>
  </si>
  <si>
    <t>"podkl beton dlažby, tl. 150mm, dle pol. 465511511"   13,848</t>
  </si>
  <si>
    <t>465511511</t>
  </si>
  <si>
    <t>Dlažba z lomového kamene do malty s vyplněním spár maltou a vyspárováním plocha do 20 m2 tl 200 mm</t>
  </si>
  <si>
    <t>https://podminky.urs.cz/item/CS_URS_2022_02/465511511</t>
  </si>
  <si>
    <t>"dlažba z lom. kamene tl. 200mm"</t>
  </si>
  <si>
    <t>"výtok, měřeno digitálně, koef. sklonu 1,20"     (3,10+3,24)*1,20</t>
  </si>
  <si>
    <t>"vtok, měřeno digitálně, koef. sklonu 1,20"       (3,45+1,75)*1,20</t>
  </si>
  <si>
    <t>Ostatní konstrukce a práce, bourání</t>
  </si>
  <si>
    <t>919521180</t>
  </si>
  <si>
    <t>Zřízení silničního propustku z trub betonových nebo ŽB DN 1000</t>
  </si>
  <si>
    <t>https://podminky.urs.cz/item/CS_URS_2022_02/919521180</t>
  </si>
  <si>
    <t>"trubní propustek DN1000 z patkových trub"</t>
  </si>
  <si>
    <t>7,50</t>
  </si>
  <si>
    <t>R59222003</t>
  </si>
  <si>
    <t>trouba ŽB hrdlová DN 1000</t>
  </si>
  <si>
    <t>"ŽB  trouby DN 1000"  6</t>
  </si>
  <si>
    <t>R59222001</t>
  </si>
  <si>
    <t>trouba ŽB hrdlová výtoková a vtoková DN 1000</t>
  </si>
  <si>
    <t>"dle výkresu nového stavu"</t>
  </si>
  <si>
    <t>"trouba šikmá DN1000 - výtoková"   1</t>
  </si>
  <si>
    <t>931994142</t>
  </si>
  <si>
    <t>Těsnění dilatační spáry betonové konstrukce polyuretanovým tmelem do pl 4,0 cm2</t>
  </si>
  <si>
    <t>https://podminky.urs.cz/item/CS_URS_2022_02/931994142</t>
  </si>
  <si>
    <t>"těsnění mezi jednotlivými troubami"</t>
  </si>
  <si>
    <t>2*4,00</t>
  </si>
  <si>
    <t>936942211</t>
  </si>
  <si>
    <t>Zhotovení tabulky s letopočtem opravy mostu vložením šablony do bednění</t>
  </si>
  <si>
    <t>https://podminky.urs.cz/item/CS_URS_2022_02/936942211</t>
  </si>
  <si>
    <t>"dle TZ, letopočet do kamenné dlažby nad výtokem"     1,00</t>
  </si>
  <si>
    <t>"letopočet - matrice v čelní zdi"   1,00</t>
  </si>
  <si>
    <t>962051111</t>
  </si>
  <si>
    <t>Bourání mostních zdí a pilířů z ŽB</t>
  </si>
  <si>
    <t>https://podminky.urs.cz/item/CS_URS_2022_02/962051111</t>
  </si>
  <si>
    <t>"demolice čelních zídek"</t>
  </si>
  <si>
    <t>2*(2,16*3,20-0,41*0,80)</t>
  </si>
  <si>
    <t>966008113</t>
  </si>
  <si>
    <t>Bourání trubního propustku do DN 800</t>
  </si>
  <si>
    <t>https://podminky.urs.cz/item/CS_URS_2022_02/966008113</t>
  </si>
  <si>
    <t>"dle příl. 02.02.01 - výkres SS"</t>
  </si>
  <si>
    <t>"trouby DN 500"    5,26</t>
  </si>
  <si>
    <t>992114111</t>
  </si>
  <si>
    <t>Vodorovné přemístění mostních dílců z ŽB na vzdálenost 1000 m do hmotnosti 5 t</t>
  </si>
  <si>
    <t>https://podminky.urs.cz/item/CS_URS_2022_02/992114111</t>
  </si>
  <si>
    <t>"doprava a manipulace ŽB trub DN1000 na stavbě" 1+6</t>
  </si>
  <si>
    <t>997</t>
  </si>
  <si>
    <t>Přesun sutě</t>
  </si>
  <si>
    <t>997013501</t>
  </si>
  <si>
    <t>Odvoz suti a vybouraných hmot na skládku nebo meziskládku do 1 km se složením</t>
  </si>
  <si>
    <t>https://podminky.urs.cz/item/CS_URS_2022_02/997013501</t>
  </si>
  <si>
    <t>997013509</t>
  </si>
  <si>
    <t>Příplatek k odvozu suti a vybouraných hmot na skládku ZKD 1 km přes 1 km</t>
  </si>
  <si>
    <t>https://podminky.urs.cz/item/CS_URS_2022_02/997013509</t>
  </si>
  <si>
    <t xml:space="preserve">"odvoz na skládku ve vzdálenosti 20km" </t>
  </si>
  <si>
    <t>19,00*42,413</t>
  </si>
  <si>
    <t>997013602</t>
  </si>
  <si>
    <t>Poplatek za uložení na skládce (skládkovné) stavebního odpadu železobetonového kód odpadu 17 01 01</t>
  </si>
  <si>
    <t>https://podminky.urs.cz/item/CS_URS_2022_02/997013602</t>
  </si>
  <si>
    <t>"dle pol. 962051111"    31,603</t>
  </si>
  <si>
    <t>997221615</t>
  </si>
  <si>
    <t>Poplatek za uložení na skládce (skládkovné) stavebního odpadu betonového kód odpadu 17 01 01</t>
  </si>
  <si>
    <t>https://podminky.urs.cz/item/CS_URS_2022_02/997221615</t>
  </si>
  <si>
    <t>"dle pol. 966008113"     10,809</t>
  </si>
  <si>
    <t>998</t>
  </si>
  <si>
    <t>Přesun hmot</t>
  </si>
  <si>
    <t>998241021</t>
  </si>
  <si>
    <t>Přesun hmot pro dráhy kolejové jakéhokoliv rozsahu dopravní vzdálenost do 5000 m</t>
  </si>
  <si>
    <t>https://podminky.urs.cz/item/CS_URS_2022_02/998241021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</si>
  <si>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</si>
  <si>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</si>
  <si>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</si>
  <si>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</si>
  <si>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</si>
  <si>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</si>
  <si>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https://podminky.urs.cz/item/CS_URS_2022_02/711112001</t>
  </si>
  <si>
    <t>"izolace trub penetračním asf. nátěrem, měřeno digitálně"</t>
  </si>
  <si>
    <t>"1x ALP"    7,50*2,6</t>
  </si>
  <si>
    <t>"izolace čelní zídky - 1xALP, měřeno digitálně"</t>
  </si>
  <si>
    <t>2*1,24+2*1,20*0,60+2*3,00*0,85+1,82*3,00-0,52</t>
  </si>
  <si>
    <t>11163150</t>
  </si>
  <si>
    <t>lak penetrační asfaltový</t>
  </si>
  <si>
    <t>33,46*0,0003 "Přepočtené koeficientem množství</t>
  </si>
  <si>
    <t>711112052</t>
  </si>
  <si>
    <t>Provedení izolace proti zemní vlhkosti svislé za studena 2x nátěr tekutou lepenkou</t>
  </si>
  <si>
    <t>https://podminky.urs.cz/item/CS_URS_2022_02/711112052</t>
  </si>
  <si>
    <t>"izolace trub asf. nátěrem, měřeno digitálně"</t>
  </si>
  <si>
    <t>"2x ALN"    7,50*2,6</t>
  </si>
  <si>
    <t>"izolace čelní zídky - 2xALN, měřeno digitálně"</t>
  </si>
  <si>
    <t>11163152</t>
  </si>
  <si>
    <t>lak hydroizolační asfaltový</t>
  </si>
  <si>
    <t>33,46*0,0007 "Přepočtené koeficientem množství</t>
  </si>
  <si>
    <t>711491272</t>
  </si>
  <si>
    <t>Provedení doplňků izolace proti vodě na ploše svislé z textilií vrstva ochranná</t>
  </si>
  <si>
    <t>https://podminky.urs.cz/item/CS_URS_2022_02/711491272</t>
  </si>
  <si>
    <t>"dle TZ, izolace zídky geotextilií 700g/m2"</t>
  </si>
  <si>
    <t>69311084</t>
  </si>
  <si>
    <t>geotextilie netkaná separační, ochranná, filtrační, drenážní PP 700g/m2</t>
  </si>
  <si>
    <t>5,084*1,05 "Přepočtené koeficientem množství</t>
  </si>
  <si>
    <t>998711101</t>
  </si>
  <si>
    <t>Přesun hmot tonážní pro izolace proti vodě, vlhkosti a plynům v objektech výšky do 6 m</t>
  </si>
  <si>
    <t>https://podminky.urs.cz/item/CS_URS_2022_02/998711101</t>
  </si>
  <si>
    <t xml:space="preserve">ON 2 -  NEOCEŇOVAT - Materiál dodávaný objednatelem 2 </t>
  </si>
  <si>
    <t>HSV - HSV</t>
  </si>
  <si>
    <t xml:space="preserve">    OBJ_SO 10-01 - Materiál objednatele pro SO 10-01</t>
  </si>
  <si>
    <t>OBJ_SO 10-01</t>
  </si>
  <si>
    <t>Materiál objednatele pro SO 10-01</t>
  </si>
  <si>
    <t>5957107015</t>
  </si>
  <si>
    <t>Kolejnicové pásy R350HT tv.49 E1 délky 120 metrů</t>
  </si>
  <si>
    <t>VON - Vedlejší a ostatní náklady</t>
  </si>
  <si>
    <t>01 - Oprava kolejí a výhybek v žst. Teplice nad Metují</t>
  </si>
  <si>
    <t>02 - Oprava koleje od km 80,455 - km 81,582</t>
  </si>
  <si>
    <t>03 - Přeprava mechanizace</t>
  </si>
  <si>
    <t>011101001</t>
  </si>
  <si>
    <t>Finanční náklady pojistné</t>
  </si>
  <si>
    <t>%</t>
  </si>
  <si>
    <t>1024</t>
  </si>
  <si>
    <t>789111265</t>
  </si>
  <si>
    <t>021101001</t>
  </si>
  <si>
    <t>Průzkumné práce pro opravy - vytyčení inženýrských sítí</t>
  </si>
  <si>
    <t>-824084288</t>
  </si>
  <si>
    <t>021201001</t>
  </si>
  <si>
    <t>Průzkumné práce pro opravy Průzkum výskytu škodlivin kontaminace kameniva ropnými látkami</t>
  </si>
  <si>
    <t>-493707168</t>
  </si>
  <si>
    <t>022101011</t>
  </si>
  <si>
    <t>Geodetické práce Geodetické práce v průběhu opravy</t>
  </si>
  <si>
    <t>-1801062109</t>
  </si>
  <si>
    <t>023111001</t>
  </si>
  <si>
    <t>Projektové práce Technický projekt zajištění PPK bez optimalizace nivelety/osy koleje trať jednokolejná zaměření ZZ - V cenách jsou obsaženy náklady na polohové zaměření, nivelaci, ověření párových zajišťovacích značek, zpracování projektu zajištění PPK, zpracování projektu zajištění dle předpisu SŽDC S3, díl III a štítky. PPK=prostorová poloha koleje</t>
  </si>
  <si>
    <t>-1130721898</t>
  </si>
  <si>
    <t>Poznámka k položce:
Projektové práce Technický projekt zajištění PPK bez optimalizace nivelety/osy koleje trať jednokolejná zaměření ZZ - V cenách jsou obsaženy náklady na polohové zaměření, nivelaci, ověření párových zajišťovacích značek, zpracování projektu zajištění PPK, zpracování projektu zajištění dle předpisu SŽDC S3, díl III a štítky. PPK=prostorová poloha koleje</t>
  </si>
  <si>
    <t>023131001</t>
  </si>
  <si>
    <t>Projektové práce Dokumentace skutečného provedení železničního svršku a spodku - V sazbě jsou obsaženy náklady na zaměření a vyhotovení dokumentace skutečného provedení žel. svršku a spodku dle vyhlášky č. 499/2006 Sb., a vyhlášky č. 31/1995 Sb. včetně zpracování dat v digitální podobě v otevřené formě a její předání objednateli</t>
  </si>
  <si>
    <t>-1871509398</t>
  </si>
  <si>
    <t>023131011</t>
  </si>
  <si>
    <t>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</si>
  <si>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-373710352</t>
  </si>
  <si>
    <t>Poznámka k položce:
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</si>
  <si>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024101401</t>
  </si>
  <si>
    <t>Inženýrská činnost koordinační a kompletační činnost</t>
  </si>
  <si>
    <t>-708605303</t>
  </si>
  <si>
    <t>031101041</t>
  </si>
  <si>
    <t>Zařízení a vybavení staveniště včetně opatření na ochranu sousedních pozemků, informační tabule, dopravního značení na staveništi aj. při velikosti nákladů přes 20 mil. Kč</t>
  </si>
  <si>
    <t>1521474478</t>
  </si>
  <si>
    <t>7598095700</t>
  </si>
  <si>
    <t>Dozor pracovníků provozovatele při práci na živém zařízení</t>
  </si>
  <si>
    <t>hod</t>
  </si>
  <si>
    <t>-1651078182</t>
  </si>
  <si>
    <t>Poznámka k položce:
Dozor pracovníků provozovatele při práci na živém zařízení</t>
  </si>
  <si>
    <t>Oprava koleje od km 80,455 - km 81,582</t>
  </si>
  <si>
    <t>880774434</t>
  </si>
  <si>
    <t>021211001</t>
  </si>
  <si>
    <t>Průzkumné práce pro opravy Doplňující laboratorní rozbor kontaminace zeminy nebo kol. lože</t>
  </si>
  <si>
    <t>-1353670425</t>
  </si>
  <si>
    <t>022101011.1</t>
  </si>
  <si>
    <t>Geodetické práce v průběhu opravy</t>
  </si>
  <si>
    <t>1339996514</t>
  </si>
  <si>
    <t>022111001</t>
  </si>
  <si>
    <t>Geodetické práce Kontrola PPK při směrové a výškové úpravě koleje zaměřením APK trať jednokolejná</t>
  </si>
  <si>
    <t>-1262502288</t>
  </si>
  <si>
    <t>-1615134853</t>
  </si>
  <si>
    <t>023111011</t>
  </si>
  <si>
    <t>Projektové práce Technický projekt zajištění PPK bez optimalizace nivelety/osy koleje trať jednokolejná zajištění PPK</t>
  </si>
  <si>
    <t>1216091885</t>
  </si>
  <si>
    <t>1165983461</t>
  </si>
  <si>
    <t>04400298R</t>
  </si>
  <si>
    <t>Obnova bodu ŽBP</t>
  </si>
  <si>
    <t>256393333</t>
  </si>
  <si>
    <t>-1075609936</t>
  </si>
  <si>
    <t>189339430</t>
  </si>
  <si>
    <t>03</t>
  </si>
  <si>
    <t>Přeprava mechanizace</t>
  </si>
  <si>
    <t>9903200100</t>
  </si>
  <si>
    <t>Přeprava mechanizace na místo prováděných prací o hmotnosti přes 12 t přes 50 do 100 km</t>
  </si>
  <si>
    <t>1549820174</t>
  </si>
  <si>
    <t>8"MHS</t>
  </si>
  <si>
    <t>2"loko</t>
  </si>
  <si>
    <t>Přeprava mechanizace na místo prováděných prací o hmotnosti přes 12 t do 200 km</t>
  </si>
  <si>
    <t>-61454498</t>
  </si>
  <si>
    <t>1"SČ+SMV+PA</t>
  </si>
  <si>
    <t>1"brousící vlak</t>
  </si>
  <si>
    <t xml:space="preserve">2"ASP/ASPv </t>
  </si>
  <si>
    <t>2"SSP</t>
  </si>
  <si>
    <t>1"mobilní svařovna</t>
  </si>
  <si>
    <t>1"kolejový jeřáb</t>
  </si>
  <si>
    <t>9903200300</t>
  </si>
  <si>
    <t>Přeprava mechanizace na místo prováděných prací o hmotnosti přes 12 t do 300 km</t>
  </si>
  <si>
    <t>-1085861488</t>
  </si>
  <si>
    <t>1"SMD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</si>
</sst>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12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523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68</xdr:row>
      <xdr:rowOff>0</xdr:rowOff>
    </xdr:from>
    <xdr:to>
      <xdr:col>9</xdr:col>
      <xdr:colOff>1219200</xdr:colOff>
      <xdr:row>70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69</xdr:row>
      <xdr:rowOff>0</xdr:rowOff>
    </xdr:from>
    <xdr:to>
      <xdr:col>9</xdr:col>
      <xdr:colOff>1219200</xdr:colOff>
      <xdr:row>71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69</xdr:row>
      <xdr:rowOff>0</xdr:rowOff>
    </xdr:from>
    <xdr:to>
      <xdr:col>9</xdr:col>
      <xdr:colOff>1219200</xdr:colOff>
      <xdr:row>71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79</xdr:row>
      <xdr:rowOff>0</xdr:rowOff>
    </xdr:from>
    <xdr:to>
      <xdr:col>9</xdr:col>
      <xdr:colOff>1219200</xdr:colOff>
      <xdr:row>81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72</xdr:row>
      <xdr:rowOff>0</xdr:rowOff>
    </xdr:from>
    <xdr:to>
      <xdr:col>9</xdr:col>
      <xdr:colOff>1219200</xdr:colOff>
      <xdr:row>74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75</xdr:row>
      <xdr:rowOff>0</xdr:rowOff>
    </xdr:from>
    <xdr:to>
      <xdr:col>9</xdr:col>
      <xdr:colOff>1219200</xdr:colOff>
      <xdr:row>77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79</xdr:row>
      <xdr:rowOff>0</xdr:rowOff>
    </xdr:from>
    <xdr:to>
      <xdr:col>9</xdr:col>
      <xdr:colOff>1219200</xdr:colOff>
      <xdr:row>81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2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22252501" TargetMode="External" /><Relationship Id="rId4" Type="http://schemas.openxmlformats.org/officeDocument/2006/relationships/hyperlink" Target="https://podminky.urs.cz/item/CS_URS_2022_02/122252508" TargetMode="External" /><Relationship Id="rId5" Type="http://schemas.openxmlformats.org/officeDocument/2006/relationships/hyperlink" Target="https://podminky.urs.cz/item/CS_URS_2022_02/132251101" TargetMode="External" /><Relationship Id="rId6" Type="http://schemas.openxmlformats.org/officeDocument/2006/relationships/hyperlink" Target="https://podminky.urs.cz/item/CS_URS_2022_02/162432511" TargetMode="External" /><Relationship Id="rId7" Type="http://schemas.openxmlformats.org/officeDocument/2006/relationships/hyperlink" Target="https://podminky.urs.cz/item/CS_URS_2022_02/162751117" TargetMode="External" /><Relationship Id="rId8" Type="http://schemas.openxmlformats.org/officeDocument/2006/relationships/hyperlink" Target="https://podminky.urs.cz/item/CS_URS_2022_02/162751119" TargetMode="External" /><Relationship Id="rId9" Type="http://schemas.openxmlformats.org/officeDocument/2006/relationships/hyperlink" Target="https://podminky.urs.cz/item/CS_URS_2022_02/167151111" TargetMode="External" /><Relationship Id="rId10" Type="http://schemas.openxmlformats.org/officeDocument/2006/relationships/hyperlink" Target="https://podminky.urs.cz/item/CS_URS_2022_02/171201221" TargetMode="External" /><Relationship Id="rId11" Type="http://schemas.openxmlformats.org/officeDocument/2006/relationships/hyperlink" Target="https://podminky.urs.cz/item/CS_URS_2022_02/171251201" TargetMode="External" /><Relationship Id="rId12" Type="http://schemas.openxmlformats.org/officeDocument/2006/relationships/hyperlink" Target="https://podminky.urs.cz/item/CS_URS_2022_02/174111311" TargetMode="External" /><Relationship Id="rId13" Type="http://schemas.openxmlformats.org/officeDocument/2006/relationships/hyperlink" Target="https://podminky.urs.cz/item/CS_URS_2022_02/181351003" TargetMode="External" /><Relationship Id="rId14" Type="http://schemas.openxmlformats.org/officeDocument/2006/relationships/hyperlink" Target="https://podminky.urs.cz/item/CS_URS_2022_02/182251101" TargetMode="External" /><Relationship Id="rId15" Type="http://schemas.openxmlformats.org/officeDocument/2006/relationships/hyperlink" Target="https://podminky.urs.cz/item/CS_URS_2022_02/183405211" TargetMode="External" /><Relationship Id="rId16" Type="http://schemas.openxmlformats.org/officeDocument/2006/relationships/hyperlink" Target="https://podminky.urs.cz/item/CS_URS_2022_02/273321117" TargetMode="External" /><Relationship Id="rId17" Type="http://schemas.openxmlformats.org/officeDocument/2006/relationships/hyperlink" Target="https://podminky.urs.cz/item/CS_URS_2022_02/273321191" TargetMode="External" /><Relationship Id="rId18" Type="http://schemas.openxmlformats.org/officeDocument/2006/relationships/hyperlink" Target="https://podminky.urs.cz/item/CS_URS_2022_02/273354111" TargetMode="External" /><Relationship Id="rId19" Type="http://schemas.openxmlformats.org/officeDocument/2006/relationships/hyperlink" Target="https://podminky.urs.cz/item/CS_URS_2022_02/273354211" TargetMode="External" /><Relationship Id="rId20" Type="http://schemas.openxmlformats.org/officeDocument/2006/relationships/hyperlink" Target="https://podminky.urs.cz/item/CS_URS_2022_02/273361116" TargetMode="External" /><Relationship Id="rId21" Type="http://schemas.openxmlformats.org/officeDocument/2006/relationships/hyperlink" Target="https://podminky.urs.cz/item/CS_URS_2022_02/274311127" TargetMode="External" /><Relationship Id="rId22" Type="http://schemas.openxmlformats.org/officeDocument/2006/relationships/hyperlink" Target="https://podminky.urs.cz/item/CS_URS_2022_02/274321191" TargetMode="External" /><Relationship Id="rId23" Type="http://schemas.openxmlformats.org/officeDocument/2006/relationships/hyperlink" Target="https://podminky.urs.cz/item/CS_URS_2022_02/334323218" TargetMode="External" /><Relationship Id="rId24" Type="http://schemas.openxmlformats.org/officeDocument/2006/relationships/hyperlink" Target="https://podminky.urs.cz/item/CS_URS_2022_02/334323291" TargetMode="External" /><Relationship Id="rId25" Type="http://schemas.openxmlformats.org/officeDocument/2006/relationships/hyperlink" Target="https://podminky.urs.cz/item/CS_URS_2022_02/334361226" TargetMode="External" /><Relationship Id="rId26" Type="http://schemas.openxmlformats.org/officeDocument/2006/relationships/hyperlink" Target="https://podminky.urs.cz/item/CS_URS_2021_02/R334351112" TargetMode="External" /><Relationship Id="rId27" Type="http://schemas.openxmlformats.org/officeDocument/2006/relationships/hyperlink" Target="https://podminky.urs.cz/item/CS_URS_2022_02/451315127" TargetMode="External" /><Relationship Id="rId28" Type="http://schemas.openxmlformats.org/officeDocument/2006/relationships/hyperlink" Target="https://podminky.urs.cz/item/CS_URS_2022_02/465511511" TargetMode="External" /><Relationship Id="rId29" Type="http://schemas.openxmlformats.org/officeDocument/2006/relationships/hyperlink" Target="https://podminky.urs.cz/item/CS_URS_2022_02/919521180" TargetMode="External" /><Relationship Id="rId30" Type="http://schemas.openxmlformats.org/officeDocument/2006/relationships/hyperlink" Target="https://podminky.urs.cz/item/CS_URS_2022_02/931994142" TargetMode="External" /><Relationship Id="rId31" Type="http://schemas.openxmlformats.org/officeDocument/2006/relationships/hyperlink" Target="https://podminky.urs.cz/item/CS_URS_2022_02/936942211" TargetMode="External" /><Relationship Id="rId32" Type="http://schemas.openxmlformats.org/officeDocument/2006/relationships/hyperlink" Target="https://podminky.urs.cz/item/CS_URS_2022_02/962051111" TargetMode="External" /><Relationship Id="rId33" Type="http://schemas.openxmlformats.org/officeDocument/2006/relationships/hyperlink" Target="https://podminky.urs.cz/item/CS_URS_2022_02/966008113" TargetMode="External" /><Relationship Id="rId34" Type="http://schemas.openxmlformats.org/officeDocument/2006/relationships/hyperlink" Target="https://podminky.urs.cz/item/CS_URS_2022_02/992114111" TargetMode="External" /><Relationship Id="rId35" Type="http://schemas.openxmlformats.org/officeDocument/2006/relationships/hyperlink" Target="https://podminky.urs.cz/item/CS_URS_2022_02/997013501" TargetMode="External" /><Relationship Id="rId36" Type="http://schemas.openxmlformats.org/officeDocument/2006/relationships/hyperlink" Target="https://podminky.urs.cz/item/CS_URS_2022_02/997013509" TargetMode="External" /><Relationship Id="rId37" Type="http://schemas.openxmlformats.org/officeDocument/2006/relationships/hyperlink" Target="https://podminky.urs.cz/item/CS_URS_2022_02/997013602" TargetMode="External" /><Relationship Id="rId38" Type="http://schemas.openxmlformats.org/officeDocument/2006/relationships/hyperlink" Target="https://podminky.urs.cz/item/CS_URS_2022_02/997221615" TargetMode="External" /><Relationship Id="rId39" Type="http://schemas.openxmlformats.org/officeDocument/2006/relationships/hyperlink" Target="https://podminky.urs.cz/item/CS_URS_2022_02/998241021" TargetMode="External" /><Relationship Id="rId40" Type="http://schemas.openxmlformats.org/officeDocument/2006/relationships/hyperlink" Target="https://podminky.urs.cz/item/CS_URS_2022_02/711112001" TargetMode="External" /><Relationship Id="rId41" Type="http://schemas.openxmlformats.org/officeDocument/2006/relationships/hyperlink" Target="https://podminky.urs.cz/item/CS_URS_2022_02/711112052" TargetMode="External" /><Relationship Id="rId42" Type="http://schemas.openxmlformats.org/officeDocument/2006/relationships/hyperlink" Target="https://podminky.urs.cz/item/CS_URS_2022_02/711491272" TargetMode="External" /><Relationship Id="rId43" Type="http://schemas.openxmlformats.org/officeDocument/2006/relationships/hyperlink" Target="https://podminky.urs.cz/item/CS_URS_2022_02/998711101" TargetMode="External" /><Relationship Id="rId4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64022070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kolejí a výhybek v žst. Teplice nad Metují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Žst. Teplice nad Metují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železnic, s.o.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ST Hradec Králové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ROUND(AG55+AG59+AG65,2)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ROUND(AS55+AS59+AS65,2)</f>
        <v>0</v>
      </c>
      <c r="AT54" s="106">
        <f>ROUND(SUM(AV54:AW54),2)</f>
        <v>0</v>
      </c>
      <c r="AU54" s="107">
        <f>ROUND(AU55+AU59+AU65,5)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ROUND(AZ55+AZ59+AZ65,2)</f>
        <v>0</v>
      </c>
      <c r="BA54" s="106">
        <f>ROUND(BA55+BA59+BA65,2)</f>
        <v>0</v>
      </c>
      <c r="BB54" s="106">
        <f>ROUND(BB55+BB59+BB65,2)</f>
        <v>0</v>
      </c>
      <c r="BC54" s="106">
        <f>ROUND(BC55+BC59+BC65,2)</f>
        <v>0</v>
      </c>
      <c r="BD54" s="108">
        <f>ROUND(BD55+BD59+BD65,2)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ROUND(SUM(AG56:AG58),2)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78</v>
      </c>
      <c r="AR55" s="118"/>
      <c r="AS55" s="119">
        <f>ROUND(SUM(AS56:AS58),2)</f>
        <v>0</v>
      </c>
      <c r="AT55" s="120">
        <f>ROUND(SUM(AV55:AW55),2)</f>
        <v>0</v>
      </c>
      <c r="AU55" s="121">
        <f>ROUND(SUM(AU56:AU58),5)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ROUND(SUM(AZ56:AZ58),2)</f>
        <v>0</v>
      </c>
      <c r="BA55" s="120">
        <f>ROUND(SUM(BA56:BA58),2)</f>
        <v>0</v>
      </c>
      <c r="BB55" s="120">
        <f>ROUND(SUM(BB56:BB58),2)</f>
        <v>0</v>
      </c>
      <c r="BC55" s="120">
        <f>ROUND(SUM(BC56:BC58),2)</f>
        <v>0</v>
      </c>
      <c r="BD55" s="122">
        <f>ROUND(SUM(BD56:BD58),2)</f>
        <v>0</v>
      </c>
      <c r="BE55" s="7"/>
      <c r="BS55" s="123" t="s">
        <v>71</v>
      </c>
      <c r="BT55" s="123" t="s">
        <v>79</v>
      </c>
      <c r="BU55" s="123" t="s">
        <v>73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'PS 01 - Úprava zabezpečov...'!J32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'PS 01 - Úprava zabezpečov...'!P85</f>
        <v>0</v>
      </c>
      <c r="AV56" s="130">
        <f>'PS 01 - Úprava zabezpečov...'!J35</f>
        <v>0</v>
      </c>
      <c r="AW56" s="130">
        <f>'PS 01 - Úprava zabezpečov...'!J36</f>
        <v>0</v>
      </c>
      <c r="AX56" s="130">
        <f>'PS 01 - Úprava zabezpečov...'!J37</f>
        <v>0</v>
      </c>
      <c r="AY56" s="130">
        <f>'PS 01 - Úprava zabezpečov...'!J38</f>
        <v>0</v>
      </c>
      <c r="AZ56" s="130">
        <f>'PS 01 - Úprava zabezpečov...'!F35</f>
        <v>0</v>
      </c>
      <c r="BA56" s="130">
        <f>'PS 01 - Úprava zabezpečov...'!F36</f>
        <v>0</v>
      </c>
      <c r="BB56" s="130">
        <f>'PS 01 - Úprava zabezpečov...'!F37</f>
        <v>0</v>
      </c>
      <c r="BC56" s="130">
        <f>'PS 01 - Úprava zabezpečov...'!F38</f>
        <v>0</v>
      </c>
      <c r="BD56" s="132">
        <f>'PS 01 - Úprava zabezpečov...'!F39</f>
        <v>0</v>
      </c>
      <c r="BE56" s="4"/>
      <c r="BT56" s="133" t="s">
        <v>81</v>
      </c>
      <c r="BV56" s="133" t="s">
        <v>74</v>
      </c>
      <c r="BW56" s="133" t="s">
        <v>86</v>
      </c>
      <c r="BX56" s="133" t="s">
        <v>80</v>
      </c>
      <c r="CL56" s="133" t="s">
        <v>19</v>
      </c>
    </row>
    <row r="57" spans="1:90" s="4" customFormat="1" ht="23.25" customHeight="1">
      <c r="A57" s="124" t="s">
        <v>82</v>
      </c>
      <c r="B57" s="63"/>
      <c r="C57" s="125"/>
      <c r="D57" s="125"/>
      <c r="E57" s="126" t="s">
        <v>87</v>
      </c>
      <c r="F57" s="126"/>
      <c r="G57" s="126"/>
      <c r="H57" s="126"/>
      <c r="I57" s="126"/>
      <c r="J57" s="125"/>
      <c r="K57" s="126" t="s">
        <v>88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'SO 01 - Železniční svršek...'!J32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85</v>
      </c>
      <c r="AR57" s="65"/>
      <c r="AS57" s="129">
        <v>0</v>
      </c>
      <c r="AT57" s="130">
        <f>ROUND(SUM(AV57:AW57),2)</f>
        <v>0</v>
      </c>
      <c r="AU57" s="131">
        <f>'SO 01 - Železniční svršek...'!P85</f>
        <v>0</v>
      </c>
      <c r="AV57" s="130">
        <f>'SO 01 - Železniční svršek...'!J35</f>
        <v>0</v>
      </c>
      <c r="AW57" s="130">
        <f>'SO 01 - Železniční svršek...'!J36</f>
        <v>0</v>
      </c>
      <c r="AX57" s="130">
        <f>'SO 01 - Železniční svršek...'!J37</f>
        <v>0</v>
      </c>
      <c r="AY57" s="130">
        <f>'SO 01 - Železniční svršek...'!J38</f>
        <v>0</v>
      </c>
      <c r="AZ57" s="130">
        <f>'SO 01 - Železniční svršek...'!F35</f>
        <v>0</v>
      </c>
      <c r="BA57" s="130">
        <f>'SO 01 - Železniční svršek...'!F36</f>
        <v>0</v>
      </c>
      <c r="BB57" s="130">
        <f>'SO 01 - Železniční svršek...'!F37</f>
        <v>0</v>
      </c>
      <c r="BC57" s="130">
        <f>'SO 01 - Železniční svršek...'!F38</f>
        <v>0</v>
      </c>
      <c r="BD57" s="132">
        <f>'SO 01 - Železniční svršek...'!F39</f>
        <v>0</v>
      </c>
      <c r="BE57" s="4"/>
      <c r="BT57" s="133" t="s">
        <v>81</v>
      </c>
      <c r="BV57" s="133" t="s">
        <v>74</v>
      </c>
      <c r="BW57" s="133" t="s">
        <v>89</v>
      </c>
      <c r="BX57" s="133" t="s">
        <v>80</v>
      </c>
      <c r="CL57" s="133" t="s">
        <v>19</v>
      </c>
    </row>
    <row r="58" spans="1:90" s="4" customFormat="1" ht="23.25" customHeight="1">
      <c r="A58" s="124" t="s">
        <v>82</v>
      </c>
      <c r="B58" s="63"/>
      <c r="C58" s="125"/>
      <c r="D58" s="125"/>
      <c r="E58" s="126" t="s">
        <v>90</v>
      </c>
      <c r="F58" s="126"/>
      <c r="G58" s="126"/>
      <c r="H58" s="126"/>
      <c r="I58" s="126"/>
      <c r="J58" s="125"/>
      <c r="K58" s="126" t="s">
        <v>91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'ON 1 - NEOCEŇOVAT - Mater...'!J32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85</v>
      </c>
      <c r="AR58" s="65"/>
      <c r="AS58" s="129">
        <v>0</v>
      </c>
      <c r="AT58" s="130">
        <f>ROUND(SUM(AV58:AW58),2)</f>
        <v>0</v>
      </c>
      <c r="AU58" s="131">
        <f>'ON 1 - NEOCEŇOVAT - Mater...'!P87</f>
        <v>0</v>
      </c>
      <c r="AV58" s="130">
        <f>'ON 1 - NEOCEŇOVAT - Mater...'!J35</f>
        <v>0</v>
      </c>
      <c r="AW58" s="130">
        <f>'ON 1 - NEOCEŇOVAT - Mater...'!J36</f>
        <v>0</v>
      </c>
      <c r="AX58" s="130">
        <f>'ON 1 - NEOCEŇOVAT - Mater...'!J37</f>
        <v>0</v>
      </c>
      <c r="AY58" s="130">
        <f>'ON 1 - NEOCEŇOVAT - Mater...'!J38</f>
        <v>0</v>
      </c>
      <c r="AZ58" s="130">
        <f>'ON 1 - NEOCEŇOVAT - Mater...'!F35</f>
        <v>0</v>
      </c>
      <c r="BA58" s="130">
        <f>'ON 1 - NEOCEŇOVAT - Mater...'!F36</f>
        <v>0</v>
      </c>
      <c r="BB58" s="130">
        <f>'ON 1 - NEOCEŇOVAT - Mater...'!F37</f>
        <v>0</v>
      </c>
      <c r="BC58" s="130">
        <f>'ON 1 - NEOCEŇOVAT - Mater...'!F38</f>
        <v>0</v>
      </c>
      <c r="BD58" s="132">
        <f>'ON 1 - NEOCEŇOVAT - Mater...'!F39</f>
        <v>0</v>
      </c>
      <c r="BE58" s="4"/>
      <c r="BT58" s="133" t="s">
        <v>81</v>
      </c>
      <c r="BV58" s="133" t="s">
        <v>74</v>
      </c>
      <c r="BW58" s="133" t="s">
        <v>92</v>
      </c>
      <c r="BX58" s="133" t="s">
        <v>80</v>
      </c>
      <c r="CL58" s="133" t="s">
        <v>19</v>
      </c>
    </row>
    <row r="59" spans="1:91" s="7" customFormat="1" ht="16.5" customHeight="1">
      <c r="A59" s="7"/>
      <c r="B59" s="111"/>
      <c r="C59" s="112"/>
      <c r="D59" s="113" t="s">
        <v>93</v>
      </c>
      <c r="E59" s="113"/>
      <c r="F59" s="113"/>
      <c r="G59" s="113"/>
      <c r="H59" s="113"/>
      <c r="I59" s="114"/>
      <c r="J59" s="113" t="s">
        <v>94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ROUND(SUM(AG60:AG64),2)</f>
        <v>0</v>
      </c>
      <c r="AH59" s="114"/>
      <c r="AI59" s="114"/>
      <c r="AJ59" s="114"/>
      <c r="AK59" s="114"/>
      <c r="AL59" s="114"/>
      <c r="AM59" s="114"/>
      <c r="AN59" s="116">
        <f>SUM(AG59,AT59)</f>
        <v>0</v>
      </c>
      <c r="AO59" s="114"/>
      <c r="AP59" s="114"/>
      <c r="AQ59" s="117" t="s">
        <v>78</v>
      </c>
      <c r="AR59" s="118"/>
      <c r="AS59" s="119">
        <f>ROUND(SUM(AS60:AS64),2)</f>
        <v>0</v>
      </c>
      <c r="AT59" s="120">
        <f>ROUND(SUM(AV59:AW59),2)</f>
        <v>0</v>
      </c>
      <c r="AU59" s="121">
        <f>ROUND(SUM(AU60:AU64),5)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ROUND(SUM(AZ60:AZ64),2)</f>
        <v>0</v>
      </c>
      <c r="BA59" s="120">
        <f>ROUND(SUM(BA60:BA64),2)</f>
        <v>0</v>
      </c>
      <c r="BB59" s="120">
        <f>ROUND(SUM(BB60:BB64),2)</f>
        <v>0</v>
      </c>
      <c r="BC59" s="120">
        <f>ROUND(SUM(BC60:BC64),2)</f>
        <v>0</v>
      </c>
      <c r="BD59" s="122">
        <f>ROUND(SUM(BD60:BD64),2)</f>
        <v>0</v>
      </c>
      <c r="BE59" s="7"/>
      <c r="BS59" s="123" t="s">
        <v>71</v>
      </c>
      <c r="BT59" s="123" t="s">
        <v>79</v>
      </c>
      <c r="BU59" s="123" t="s">
        <v>73</v>
      </c>
      <c r="BV59" s="123" t="s">
        <v>74</v>
      </c>
      <c r="BW59" s="123" t="s">
        <v>95</v>
      </c>
      <c r="BX59" s="123" t="s">
        <v>5</v>
      </c>
      <c r="CL59" s="123" t="s">
        <v>19</v>
      </c>
      <c r="CM59" s="123" t="s">
        <v>81</v>
      </c>
    </row>
    <row r="60" spans="1:90" s="4" customFormat="1" ht="23.25" customHeight="1">
      <c r="A60" s="124" t="s">
        <v>82</v>
      </c>
      <c r="B60" s="63"/>
      <c r="C60" s="125"/>
      <c r="D60" s="125"/>
      <c r="E60" s="126" t="s">
        <v>96</v>
      </c>
      <c r="F60" s="126"/>
      <c r="G60" s="126"/>
      <c r="H60" s="126"/>
      <c r="I60" s="126"/>
      <c r="J60" s="125"/>
      <c r="K60" s="126" t="s">
        <v>97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'SO 10-01 - Železniční svr...'!J32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85</v>
      </c>
      <c r="AR60" s="65"/>
      <c r="AS60" s="129">
        <v>0</v>
      </c>
      <c r="AT60" s="130">
        <f>ROUND(SUM(AV60:AW60),2)</f>
        <v>0</v>
      </c>
      <c r="AU60" s="131">
        <f>'SO 10-01 - Železniční svr...'!P95</f>
        <v>0</v>
      </c>
      <c r="AV60" s="130">
        <f>'SO 10-01 - Železniční svr...'!J35</f>
        <v>0</v>
      </c>
      <c r="AW60" s="130">
        <f>'SO 10-01 - Železniční svr...'!J36</f>
        <v>0</v>
      </c>
      <c r="AX60" s="130">
        <f>'SO 10-01 - Železniční svr...'!J37</f>
        <v>0</v>
      </c>
      <c r="AY60" s="130">
        <f>'SO 10-01 - Železniční svr...'!J38</f>
        <v>0</v>
      </c>
      <c r="AZ60" s="130">
        <f>'SO 10-01 - Železniční svr...'!F35</f>
        <v>0</v>
      </c>
      <c r="BA60" s="130">
        <f>'SO 10-01 - Železniční svr...'!F36</f>
        <v>0</v>
      </c>
      <c r="BB60" s="130">
        <f>'SO 10-01 - Železniční svr...'!F37</f>
        <v>0</v>
      </c>
      <c r="BC60" s="130">
        <f>'SO 10-01 - Železniční svr...'!F38</f>
        <v>0</v>
      </c>
      <c r="BD60" s="132">
        <f>'SO 10-01 - Železniční svr...'!F39</f>
        <v>0</v>
      </c>
      <c r="BE60" s="4"/>
      <c r="BT60" s="133" t="s">
        <v>81</v>
      </c>
      <c r="BV60" s="133" t="s">
        <v>74</v>
      </c>
      <c r="BW60" s="133" t="s">
        <v>98</v>
      </c>
      <c r="BX60" s="133" t="s">
        <v>95</v>
      </c>
      <c r="CL60" s="133" t="s">
        <v>19</v>
      </c>
    </row>
    <row r="61" spans="1:90" s="4" customFormat="1" ht="23.25" customHeight="1">
      <c r="A61" s="124" t="s">
        <v>82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 10-01.1 - Následná úpr...'!J32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85</v>
      </c>
      <c r="AR61" s="65"/>
      <c r="AS61" s="129">
        <v>0</v>
      </c>
      <c r="AT61" s="130">
        <f>ROUND(SUM(AV61:AW61),2)</f>
        <v>0</v>
      </c>
      <c r="AU61" s="131">
        <f>'SO 10-01.1 - Následná úpr...'!P88</f>
        <v>0</v>
      </c>
      <c r="AV61" s="130">
        <f>'SO 10-01.1 - Následná úpr...'!J35</f>
        <v>0</v>
      </c>
      <c r="AW61" s="130">
        <f>'SO 10-01.1 - Následná úpr...'!J36</f>
        <v>0</v>
      </c>
      <c r="AX61" s="130">
        <f>'SO 10-01.1 - Následná úpr...'!J37</f>
        <v>0</v>
      </c>
      <c r="AY61" s="130">
        <f>'SO 10-01.1 - Následná úpr...'!J38</f>
        <v>0</v>
      </c>
      <c r="AZ61" s="130">
        <f>'SO 10-01.1 - Následná úpr...'!F35</f>
        <v>0</v>
      </c>
      <c r="BA61" s="130">
        <f>'SO 10-01.1 - Následná úpr...'!F36</f>
        <v>0</v>
      </c>
      <c r="BB61" s="130">
        <f>'SO 10-01.1 - Následná úpr...'!F37</f>
        <v>0</v>
      </c>
      <c r="BC61" s="130">
        <f>'SO 10-01.1 - Následná úpr...'!F38</f>
        <v>0</v>
      </c>
      <c r="BD61" s="132">
        <f>'SO 10-01.1 - Následná úpr...'!F39</f>
        <v>0</v>
      </c>
      <c r="BE61" s="4"/>
      <c r="BT61" s="133" t="s">
        <v>81</v>
      </c>
      <c r="BV61" s="133" t="s">
        <v>74</v>
      </c>
      <c r="BW61" s="133" t="s">
        <v>101</v>
      </c>
      <c r="BX61" s="133" t="s">
        <v>95</v>
      </c>
      <c r="CL61" s="133" t="s">
        <v>19</v>
      </c>
    </row>
    <row r="62" spans="1:90" s="4" customFormat="1" ht="23.25" customHeight="1">
      <c r="A62" s="124" t="s">
        <v>82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 11-01 - Železniční spodek'!J32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85</v>
      </c>
      <c r="AR62" s="65"/>
      <c r="AS62" s="129">
        <v>0</v>
      </c>
      <c r="AT62" s="130">
        <f>ROUND(SUM(AV62:AW62),2)</f>
        <v>0</v>
      </c>
      <c r="AU62" s="131">
        <f>'SO 11-01 - Železniční spodek'!P91</f>
        <v>0</v>
      </c>
      <c r="AV62" s="130">
        <f>'SO 11-01 - Železniční spodek'!J35</f>
        <v>0</v>
      </c>
      <c r="AW62" s="130">
        <f>'SO 11-01 - Železniční spodek'!J36</f>
        <v>0</v>
      </c>
      <c r="AX62" s="130">
        <f>'SO 11-01 - Železniční spodek'!J37</f>
        <v>0</v>
      </c>
      <c r="AY62" s="130">
        <f>'SO 11-01 - Železniční spodek'!J38</f>
        <v>0</v>
      </c>
      <c r="AZ62" s="130">
        <f>'SO 11-01 - Železniční spodek'!F35</f>
        <v>0</v>
      </c>
      <c r="BA62" s="130">
        <f>'SO 11-01 - Železniční spodek'!F36</f>
        <v>0</v>
      </c>
      <c r="BB62" s="130">
        <f>'SO 11-01 - Železniční spodek'!F37</f>
        <v>0</v>
      </c>
      <c r="BC62" s="130">
        <f>'SO 11-01 - Železniční spodek'!F38</f>
        <v>0</v>
      </c>
      <c r="BD62" s="132">
        <f>'SO 11-01 - Železniční spodek'!F39</f>
        <v>0</v>
      </c>
      <c r="BE62" s="4"/>
      <c r="BT62" s="133" t="s">
        <v>81</v>
      </c>
      <c r="BV62" s="133" t="s">
        <v>74</v>
      </c>
      <c r="BW62" s="133" t="s">
        <v>104</v>
      </c>
      <c r="BX62" s="133" t="s">
        <v>95</v>
      </c>
      <c r="CL62" s="133" t="s">
        <v>19</v>
      </c>
    </row>
    <row r="63" spans="1:90" s="4" customFormat="1" ht="23.25" customHeight="1">
      <c r="A63" s="124" t="s">
        <v>82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'SO 21-06 - Propustek v ev...'!J32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85</v>
      </c>
      <c r="AR63" s="65"/>
      <c r="AS63" s="129">
        <v>0</v>
      </c>
      <c r="AT63" s="130">
        <f>ROUND(SUM(AV63:AW63),2)</f>
        <v>0</v>
      </c>
      <c r="AU63" s="131">
        <f>'SO 21-06 - Propustek v ev...'!P95</f>
        <v>0</v>
      </c>
      <c r="AV63" s="130">
        <f>'SO 21-06 - Propustek v ev...'!J35</f>
        <v>0</v>
      </c>
      <c r="AW63" s="130">
        <f>'SO 21-06 - Propustek v ev...'!J36</f>
        <v>0</v>
      </c>
      <c r="AX63" s="130">
        <f>'SO 21-06 - Propustek v ev...'!J37</f>
        <v>0</v>
      </c>
      <c r="AY63" s="130">
        <f>'SO 21-06 - Propustek v ev...'!J38</f>
        <v>0</v>
      </c>
      <c r="AZ63" s="130">
        <f>'SO 21-06 - Propustek v ev...'!F35</f>
        <v>0</v>
      </c>
      <c r="BA63" s="130">
        <f>'SO 21-06 - Propustek v ev...'!F36</f>
        <v>0</v>
      </c>
      <c r="BB63" s="130">
        <f>'SO 21-06 - Propustek v ev...'!F37</f>
        <v>0</v>
      </c>
      <c r="BC63" s="130">
        <f>'SO 21-06 - Propustek v ev...'!F38</f>
        <v>0</v>
      </c>
      <c r="BD63" s="132">
        <f>'SO 21-06 - Propustek v ev...'!F39</f>
        <v>0</v>
      </c>
      <c r="BE63" s="4"/>
      <c r="BT63" s="133" t="s">
        <v>81</v>
      </c>
      <c r="BV63" s="133" t="s">
        <v>74</v>
      </c>
      <c r="BW63" s="133" t="s">
        <v>107</v>
      </c>
      <c r="BX63" s="133" t="s">
        <v>95</v>
      </c>
      <c r="CL63" s="133" t="s">
        <v>19</v>
      </c>
    </row>
    <row r="64" spans="1:90" s="4" customFormat="1" ht="23.25" customHeight="1">
      <c r="A64" s="124" t="s">
        <v>82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'ON 2 -  NEOCEŇOVAT - Mate...'!J32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85</v>
      </c>
      <c r="AR64" s="65"/>
      <c r="AS64" s="129">
        <v>0</v>
      </c>
      <c r="AT64" s="130">
        <f>ROUND(SUM(AV64:AW64),2)</f>
        <v>0</v>
      </c>
      <c r="AU64" s="131">
        <f>'ON 2 -  NEOCEŇOVAT - Mate...'!P87</f>
        <v>0</v>
      </c>
      <c r="AV64" s="130">
        <f>'ON 2 -  NEOCEŇOVAT - Mate...'!J35</f>
        <v>0</v>
      </c>
      <c r="AW64" s="130">
        <f>'ON 2 -  NEOCEŇOVAT - Mate...'!J36</f>
        <v>0</v>
      </c>
      <c r="AX64" s="130">
        <f>'ON 2 -  NEOCEŇOVAT - Mate...'!J37</f>
        <v>0</v>
      </c>
      <c r="AY64" s="130">
        <f>'ON 2 -  NEOCEŇOVAT - Mate...'!J38</f>
        <v>0</v>
      </c>
      <c r="AZ64" s="130">
        <f>'ON 2 -  NEOCEŇOVAT - Mate...'!F35</f>
        <v>0</v>
      </c>
      <c r="BA64" s="130">
        <f>'ON 2 -  NEOCEŇOVAT - Mate...'!F36</f>
        <v>0</v>
      </c>
      <c r="BB64" s="130">
        <f>'ON 2 -  NEOCEŇOVAT - Mate...'!F37</f>
        <v>0</v>
      </c>
      <c r="BC64" s="130">
        <f>'ON 2 -  NEOCEŇOVAT - Mate...'!F38</f>
        <v>0</v>
      </c>
      <c r="BD64" s="132">
        <f>'ON 2 -  NEOCEŇOVAT - Mate...'!F39</f>
        <v>0</v>
      </c>
      <c r="BE64" s="4"/>
      <c r="BT64" s="133" t="s">
        <v>81</v>
      </c>
      <c r="BV64" s="133" t="s">
        <v>74</v>
      </c>
      <c r="BW64" s="133" t="s">
        <v>110</v>
      </c>
      <c r="BX64" s="133" t="s">
        <v>95</v>
      </c>
      <c r="CL64" s="133" t="s">
        <v>19</v>
      </c>
    </row>
    <row r="65" spans="1:91" s="7" customFormat="1" ht="16.5" customHeight="1">
      <c r="A65" s="124" t="s">
        <v>82</v>
      </c>
      <c r="B65" s="111"/>
      <c r="C65" s="112"/>
      <c r="D65" s="113" t="s">
        <v>111</v>
      </c>
      <c r="E65" s="113"/>
      <c r="F65" s="113"/>
      <c r="G65" s="113"/>
      <c r="H65" s="113"/>
      <c r="I65" s="114"/>
      <c r="J65" s="113" t="s">
        <v>112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6">
        <f>'VON - Vedlejší a ostatní ...'!J30</f>
        <v>0</v>
      </c>
      <c r="AH65" s="114"/>
      <c r="AI65" s="114"/>
      <c r="AJ65" s="114"/>
      <c r="AK65" s="114"/>
      <c r="AL65" s="114"/>
      <c r="AM65" s="114"/>
      <c r="AN65" s="116">
        <f>SUM(AG65,AT65)</f>
        <v>0</v>
      </c>
      <c r="AO65" s="114"/>
      <c r="AP65" s="114"/>
      <c r="AQ65" s="117" t="s">
        <v>78</v>
      </c>
      <c r="AR65" s="118"/>
      <c r="AS65" s="134">
        <v>0</v>
      </c>
      <c r="AT65" s="135">
        <f>ROUND(SUM(AV65:AW65),2)</f>
        <v>0</v>
      </c>
      <c r="AU65" s="136">
        <f>'VON - Vedlejší a ostatní ...'!P82</f>
        <v>0</v>
      </c>
      <c r="AV65" s="135">
        <f>'VON - Vedlejší a ostatní ...'!J33</f>
        <v>0</v>
      </c>
      <c r="AW65" s="135">
        <f>'VON - Vedlejší a ostatní ...'!J34</f>
        <v>0</v>
      </c>
      <c r="AX65" s="135">
        <f>'VON - Vedlejší a ostatní ...'!J35</f>
        <v>0</v>
      </c>
      <c r="AY65" s="135">
        <f>'VON - Vedlejší a ostatní ...'!J36</f>
        <v>0</v>
      </c>
      <c r="AZ65" s="135">
        <f>'VON - Vedlejší a ostatní ...'!F33</f>
        <v>0</v>
      </c>
      <c r="BA65" s="135">
        <f>'VON - Vedlejší a ostatní ...'!F34</f>
        <v>0</v>
      </c>
      <c r="BB65" s="135">
        <f>'VON - Vedlejší a ostatní ...'!F35</f>
        <v>0</v>
      </c>
      <c r="BC65" s="135">
        <f>'VON - Vedlejší a ostatní ...'!F36</f>
        <v>0</v>
      </c>
      <c r="BD65" s="137">
        <f>'VON - Vedlejší a ostatní ...'!F37</f>
        <v>0</v>
      </c>
      <c r="BE65" s="7"/>
      <c r="BT65" s="123" t="s">
        <v>79</v>
      </c>
      <c r="BV65" s="123" t="s">
        <v>74</v>
      </c>
      <c r="BW65" s="123" t="s">
        <v>113</v>
      </c>
      <c r="BX65" s="123" t="s">
        <v>5</v>
      </c>
      <c r="CL65" s="123" t="s">
        <v>19</v>
      </c>
      <c r="CM65" s="123" t="s">
        <v>81</v>
      </c>
    </row>
    <row r="66" spans="1:57" s="2" customFormat="1" ht="30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44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</sheetData>
  <sheetProtection password="CC35" sheet="1" objects="1" scenarios="1" formatColumns="0" formatRows="0"/>
  <mergeCells count="82">
    <mergeCell ref="C52:G52"/>
    <mergeCell ref="D59:H59"/>
    <mergeCell ref="D55:H55"/>
    <mergeCell ref="E57:I57"/>
    <mergeCell ref="E64:I64"/>
    <mergeCell ref="E58:I58"/>
    <mergeCell ref="E63:I63"/>
    <mergeCell ref="E62:I62"/>
    <mergeCell ref="E61:I61"/>
    <mergeCell ref="E60:I60"/>
    <mergeCell ref="E56:I56"/>
    <mergeCell ref="I52:AF52"/>
    <mergeCell ref="J55:AF55"/>
    <mergeCell ref="J59:AF59"/>
    <mergeCell ref="K56:AF56"/>
    <mergeCell ref="K64:AF64"/>
    <mergeCell ref="K60:AF60"/>
    <mergeCell ref="K61:AF61"/>
    <mergeCell ref="K62:AF62"/>
    <mergeCell ref="K63:AF63"/>
    <mergeCell ref="K57:AF57"/>
    <mergeCell ref="K58:AF58"/>
    <mergeCell ref="L45:AJ45"/>
    <mergeCell ref="D65:H65"/>
    <mergeCell ref="J65:AF65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8:AM58"/>
    <mergeCell ref="AG56:AM56"/>
    <mergeCell ref="AG59:AM59"/>
    <mergeCell ref="AG52:AM52"/>
    <mergeCell ref="AG55:AM55"/>
    <mergeCell ref="AG62:AM62"/>
    <mergeCell ref="AG60:AM60"/>
    <mergeCell ref="AG63:AM63"/>
    <mergeCell ref="AG61:AM61"/>
    <mergeCell ref="AM47:AN47"/>
    <mergeCell ref="AM49:AP49"/>
    <mergeCell ref="AM50:AP50"/>
    <mergeCell ref="AN63:AP63"/>
    <mergeCell ref="AN64:AP64"/>
    <mergeCell ref="AN62:AP62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65:AP65"/>
    <mergeCell ref="AG65:AM65"/>
    <mergeCell ref="AG54:AM54"/>
    <mergeCell ref="AN54:AP54"/>
  </mergeCells>
  <hyperlinks>
    <hyperlink ref="A56" location="'PS 01 - Úprava zabezpečov...'!C2" display="/"/>
    <hyperlink ref="A57" location="'SO 01 - Železniční svršek...'!C2" display="/"/>
    <hyperlink ref="A58" location="'ON 1 - NEOCEŇOVAT - Mater...'!C2" display="/"/>
    <hyperlink ref="A60" location="'SO 10-01 - Železniční svr...'!C2" display="/"/>
    <hyperlink ref="A61" location="'SO 10-01.1 - Následná úpr...'!C2" display="/"/>
    <hyperlink ref="A62" location="'SO 11-01 - Železniční spodek'!C2" display="/"/>
    <hyperlink ref="A63" location="'SO 21-06 - Propustek v ev...'!C2" display="/"/>
    <hyperlink ref="A64" location="'ON 2 -  NEOCEŇOVAT - Mate...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1:31" s="2" customFormat="1" ht="12" customHeight="1" hidden="1">
      <c r="A8" s="38"/>
      <c r="B8" s="44"/>
      <c r="C8" s="38"/>
      <c r="D8" s="142" t="s">
        <v>115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1417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21</v>
      </c>
      <c r="E12" s="38"/>
      <c r="F12" s="133" t="s">
        <v>119</v>
      </c>
      <c r="G12" s="38"/>
      <c r="H12" s="38"/>
      <c r="I12" s="142" t="s">
        <v>23</v>
      </c>
      <c r="J12" s="146" t="str">
        <f>'Rekapitulace zakázky'!AN8</f>
        <v>7. 10. 2022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zakázky'!AN13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zakázky'!E14</f>
        <v>Vyplň údaj</v>
      </c>
      <c r="F18" s="133"/>
      <c r="G18" s="133"/>
      <c r="H18" s="133"/>
      <c r="I18" s="142" t="s">
        <v>28</v>
      </c>
      <c r="J18" s="33" t="str">
        <f>'Rekapitulace zakázky'!AN14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3" t="s">
        <v>120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 hidden="1">
      <c r="A27" s="147"/>
      <c r="B27" s="148"/>
      <c r="C27" s="147"/>
      <c r="D27" s="147"/>
      <c r="E27" s="149" t="s">
        <v>121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ROUND(J82,2)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5" t="s">
        <v>42</v>
      </c>
      <c r="E33" s="142" t="s">
        <v>43</v>
      </c>
      <c r="F33" s="156">
        <f>ROUND((SUM(BE82:BE123)),2)</f>
        <v>0</v>
      </c>
      <c r="G33" s="38"/>
      <c r="H33" s="38"/>
      <c r="I33" s="157">
        <v>0.21</v>
      </c>
      <c r="J33" s="156">
        <f>ROUND(((SUM(BE82:BE123))*I33),2)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44</v>
      </c>
      <c r="F34" s="156">
        <f>ROUND((SUM(BF82:BF123)),2)</f>
        <v>0</v>
      </c>
      <c r="G34" s="38"/>
      <c r="H34" s="38"/>
      <c r="I34" s="157">
        <v>0.15</v>
      </c>
      <c r="J34" s="156">
        <f>ROUND(((SUM(BF82:BF123))*I34),2)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ROUND((SUM(BG82:BG123)),2)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ROUND((SUM(BH82:BH123)),2)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ROUND((SUM(BI82:BI123)),2)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Oprava kolejí a výhybek v žst. Teplice nad Metují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115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žst. Teplice nad Metují</v>
      </c>
      <c r="G52" s="40"/>
      <c r="H52" s="40"/>
      <c r="I52" s="32" t="s">
        <v>23</v>
      </c>
      <c r="J52" s="72" t="str">
        <f>IF(J12="","",J12)</f>
        <v>7. 10. 2022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železnic, s.o.</v>
      </c>
      <c r="G54" s="40"/>
      <c r="H54" s="40"/>
      <c r="I54" s="32" t="s">
        <v>31</v>
      </c>
      <c r="J54" s="36" t="str">
        <f>E21</f>
        <v>Prodin,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ST Hradec Králové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123</v>
      </c>
      <c r="D57" s="171"/>
      <c r="E57" s="171"/>
      <c r="F57" s="171"/>
      <c r="G57" s="171"/>
      <c r="H57" s="171"/>
      <c r="I57" s="171"/>
      <c r="J57" s="172" t="s">
        <v>124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13" customFormat="1" ht="24.95" customHeight="1" hidden="1">
      <c r="A60" s="13"/>
      <c r="B60" s="253"/>
      <c r="C60" s="254"/>
      <c r="D60" s="255" t="s">
        <v>1418</v>
      </c>
      <c r="E60" s="256"/>
      <c r="F60" s="256"/>
      <c r="G60" s="256"/>
      <c r="H60" s="256"/>
      <c r="I60" s="256"/>
      <c r="J60" s="257">
        <f>J83</f>
        <v>0</v>
      </c>
      <c r="K60" s="254"/>
      <c r="L60" s="258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13" customFormat="1" ht="24.95" customHeight="1" hidden="1">
      <c r="A61" s="13"/>
      <c r="B61" s="253"/>
      <c r="C61" s="254"/>
      <c r="D61" s="255" t="s">
        <v>1419</v>
      </c>
      <c r="E61" s="256"/>
      <c r="F61" s="256"/>
      <c r="G61" s="256"/>
      <c r="H61" s="256"/>
      <c r="I61" s="256"/>
      <c r="J61" s="257">
        <f>J97</f>
        <v>0</v>
      </c>
      <c r="K61" s="254"/>
      <c r="L61" s="258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13" customFormat="1" ht="24.95" customHeight="1" hidden="1">
      <c r="A62" s="13"/>
      <c r="B62" s="253"/>
      <c r="C62" s="254"/>
      <c r="D62" s="255" t="s">
        <v>1420</v>
      </c>
      <c r="E62" s="256"/>
      <c r="F62" s="256"/>
      <c r="G62" s="256"/>
      <c r="H62" s="256"/>
      <c r="I62" s="256"/>
      <c r="J62" s="257">
        <f>J108</f>
        <v>0</v>
      </c>
      <c r="K62" s="254"/>
      <c r="L62" s="25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2" customFormat="1" ht="21.8" customHeight="1" hidden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 hidden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t="12" hidden="1"/>
    <row r="66" ht="12" hidden="1"/>
    <row r="67" ht="12" hidden="1"/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126</v>
      </c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9" t="str">
        <f>E7</f>
        <v>Oprava kolejí a výhybek v žst. Teplice nad Metují</v>
      </c>
      <c r="F72" s="32"/>
      <c r="G72" s="32"/>
      <c r="H72" s="32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VON - Vedlejší a ostatní náklady</v>
      </c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žst. Teplice nad Metují</v>
      </c>
      <c r="G76" s="40"/>
      <c r="H76" s="40"/>
      <c r="I76" s="32" t="s">
        <v>23</v>
      </c>
      <c r="J76" s="72" t="str">
        <f>IF(J12="","",J12)</f>
        <v>7. 10. 2022</v>
      </c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Správa železnic, s.o.</v>
      </c>
      <c r="G78" s="40"/>
      <c r="H78" s="40"/>
      <c r="I78" s="32" t="s">
        <v>31</v>
      </c>
      <c r="J78" s="36" t="str">
        <f>E21</f>
        <v>Prodin, a.s.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ST Hradec Králové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9" customFormat="1" ht="29.25" customHeight="1">
      <c r="A81" s="174"/>
      <c r="B81" s="175"/>
      <c r="C81" s="176" t="s">
        <v>127</v>
      </c>
      <c r="D81" s="177" t="s">
        <v>57</v>
      </c>
      <c r="E81" s="177" t="s">
        <v>53</v>
      </c>
      <c r="F81" s="177" t="s">
        <v>54</v>
      </c>
      <c r="G81" s="177" t="s">
        <v>128</v>
      </c>
      <c r="H81" s="177" t="s">
        <v>129</v>
      </c>
      <c r="I81" s="177" t="s">
        <v>130</v>
      </c>
      <c r="J81" s="177" t="s">
        <v>124</v>
      </c>
      <c r="K81" s="178" t="s">
        <v>131</v>
      </c>
      <c r="L81" s="179"/>
      <c r="M81" s="92" t="s">
        <v>19</v>
      </c>
      <c r="N81" s="93" t="s">
        <v>42</v>
      </c>
      <c r="O81" s="93" t="s">
        <v>132</v>
      </c>
      <c r="P81" s="93" t="s">
        <v>133</v>
      </c>
      <c r="Q81" s="93" t="s">
        <v>134</v>
      </c>
      <c r="R81" s="93" t="s">
        <v>135</v>
      </c>
      <c r="S81" s="93" t="s">
        <v>136</v>
      </c>
      <c r="T81" s="94" t="s">
        <v>137</v>
      </c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</row>
    <row r="82" spans="1:63" s="2" customFormat="1" ht="22.8" customHeight="1">
      <c r="A82" s="38"/>
      <c r="B82" s="39"/>
      <c r="C82" s="99" t="s">
        <v>138</v>
      </c>
      <c r="D82" s="40"/>
      <c r="E82" s="40"/>
      <c r="F82" s="40"/>
      <c r="G82" s="40"/>
      <c r="H82" s="40"/>
      <c r="I82" s="40"/>
      <c r="J82" s="180">
        <f>BK82</f>
        <v>0</v>
      </c>
      <c r="K82" s="40"/>
      <c r="L82" s="44"/>
      <c r="M82" s="95"/>
      <c r="N82" s="181"/>
      <c r="O82" s="96"/>
      <c r="P82" s="182">
        <f>P83+P97+P108</f>
        <v>0</v>
      </c>
      <c r="Q82" s="96"/>
      <c r="R82" s="182">
        <f>R83+R97+R108</f>
        <v>0</v>
      </c>
      <c r="S82" s="96"/>
      <c r="T82" s="183">
        <f>T83+T97+T108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125</v>
      </c>
      <c r="BK82" s="184">
        <f>BK83+BK97+BK108</f>
        <v>0</v>
      </c>
    </row>
    <row r="83" spans="1:63" s="14" customFormat="1" ht="25.9" customHeight="1">
      <c r="A83" s="14"/>
      <c r="B83" s="259"/>
      <c r="C83" s="260"/>
      <c r="D83" s="261" t="s">
        <v>71</v>
      </c>
      <c r="E83" s="262" t="s">
        <v>815</v>
      </c>
      <c r="F83" s="262" t="s">
        <v>17</v>
      </c>
      <c r="G83" s="260"/>
      <c r="H83" s="260"/>
      <c r="I83" s="263"/>
      <c r="J83" s="264">
        <f>BK83</f>
        <v>0</v>
      </c>
      <c r="K83" s="260"/>
      <c r="L83" s="265"/>
      <c r="M83" s="266"/>
      <c r="N83" s="267"/>
      <c r="O83" s="267"/>
      <c r="P83" s="268">
        <f>SUM(P84:P96)</f>
        <v>0</v>
      </c>
      <c r="Q83" s="267"/>
      <c r="R83" s="268">
        <f>SUM(R84:R96)</f>
        <v>0</v>
      </c>
      <c r="S83" s="267"/>
      <c r="T83" s="269">
        <f>SUM(T84:T96)</f>
        <v>0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R83" s="270" t="s">
        <v>79</v>
      </c>
      <c r="AT83" s="271" t="s">
        <v>71</v>
      </c>
      <c r="AU83" s="271" t="s">
        <v>72</v>
      </c>
      <c r="AY83" s="270" t="s">
        <v>144</v>
      </c>
      <c r="BK83" s="272">
        <f>SUM(BK84:BK96)</f>
        <v>0</v>
      </c>
    </row>
    <row r="84" spans="1:65" s="2" customFormat="1" ht="16.5" customHeight="1">
      <c r="A84" s="38"/>
      <c r="B84" s="39"/>
      <c r="C84" s="185" t="s">
        <v>79</v>
      </c>
      <c r="D84" s="185" t="s">
        <v>139</v>
      </c>
      <c r="E84" s="186" t="s">
        <v>1421</v>
      </c>
      <c r="F84" s="187" t="s">
        <v>1422</v>
      </c>
      <c r="G84" s="188" t="s">
        <v>1423</v>
      </c>
      <c r="H84" s="288"/>
      <c r="I84" s="190"/>
      <c r="J84" s="191">
        <f>ROUND(I84*H84,2)</f>
        <v>0</v>
      </c>
      <c r="K84" s="187" t="s">
        <v>154</v>
      </c>
      <c r="L84" s="44"/>
      <c r="M84" s="192" t="s">
        <v>19</v>
      </c>
      <c r="N84" s="193" t="s">
        <v>43</v>
      </c>
      <c r="O84" s="84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96" t="s">
        <v>1424</v>
      </c>
      <c r="AT84" s="196" t="s">
        <v>139</v>
      </c>
      <c r="AU84" s="196" t="s">
        <v>79</v>
      </c>
      <c r="AY84" s="17" t="s">
        <v>144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17" t="s">
        <v>79</v>
      </c>
      <c r="BK84" s="197">
        <f>ROUND(I84*H84,2)</f>
        <v>0</v>
      </c>
      <c r="BL84" s="17" t="s">
        <v>1424</v>
      </c>
      <c r="BM84" s="196" t="s">
        <v>1425</v>
      </c>
    </row>
    <row r="85" spans="1:65" s="2" customFormat="1" ht="21.75" customHeight="1">
      <c r="A85" s="38"/>
      <c r="B85" s="39"/>
      <c r="C85" s="185" t="s">
        <v>81</v>
      </c>
      <c r="D85" s="185" t="s">
        <v>139</v>
      </c>
      <c r="E85" s="186" t="s">
        <v>1426</v>
      </c>
      <c r="F85" s="187" t="s">
        <v>1427</v>
      </c>
      <c r="G85" s="188" t="s">
        <v>1423</v>
      </c>
      <c r="H85" s="288"/>
      <c r="I85" s="190"/>
      <c r="J85" s="191">
        <f>ROUND(I85*H85,2)</f>
        <v>0</v>
      </c>
      <c r="K85" s="187" t="s">
        <v>154</v>
      </c>
      <c r="L85" s="44"/>
      <c r="M85" s="192" t="s">
        <v>19</v>
      </c>
      <c r="N85" s="193" t="s">
        <v>43</v>
      </c>
      <c r="O85" s="84"/>
      <c r="P85" s="194">
        <f>O85*H85</f>
        <v>0</v>
      </c>
      <c r="Q85" s="194">
        <v>0</v>
      </c>
      <c r="R85" s="194">
        <f>Q85*H85</f>
        <v>0</v>
      </c>
      <c r="S85" s="194">
        <v>0</v>
      </c>
      <c r="T85" s="19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96" t="s">
        <v>1424</v>
      </c>
      <c r="AT85" s="196" t="s">
        <v>139</v>
      </c>
      <c r="AU85" s="196" t="s">
        <v>79</v>
      </c>
      <c r="AY85" s="17" t="s">
        <v>144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17" t="s">
        <v>79</v>
      </c>
      <c r="BK85" s="197">
        <f>ROUND(I85*H85,2)</f>
        <v>0</v>
      </c>
      <c r="BL85" s="17" t="s">
        <v>1424</v>
      </c>
      <c r="BM85" s="196" t="s">
        <v>1428</v>
      </c>
    </row>
    <row r="86" spans="1:65" s="2" customFormat="1" ht="24.15" customHeight="1">
      <c r="A86" s="38"/>
      <c r="B86" s="39"/>
      <c r="C86" s="185" t="s">
        <v>150</v>
      </c>
      <c r="D86" s="185" t="s">
        <v>139</v>
      </c>
      <c r="E86" s="186" t="s">
        <v>1429</v>
      </c>
      <c r="F86" s="187" t="s">
        <v>1430</v>
      </c>
      <c r="G86" s="188" t="s">
        <v>1423</v>
      </c>
      <c r="H86" s="288"/>
      <c r="I86" s="190"/>
      <c r="J86" s="191">
        <f>ROUND(I86*H86,2)</f>
        <v>0</v>
      </c>
      <c r="K86" s="187" t="s">
        <v>154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1424</v>
      </c>
      <c r="AT86" s="196" t="s">
        <v>139</v>
      </c>
      <c r="AU86" s="196" t="s">
        <v>79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1424</v>
      </c>
      <c r="BM86" s="196" t="s">
        <v>1431</v>
      </c>
    </row>
    <row r="87" spans="1:65" s="2" customFormat="1" ht="21.75" customHeight="1">
      <c r="A87" s="38"/>
      <c r="B87" s="39"/>
      <c r="C87" s="185" t="s">
        <v>143</v>
      </c>
      <c r="D87" s="185" t="s">
        <v>139</v>
      </c>
      <c r="E87" s="186" t="s">
        <v>1432</v>
      </c>
      <c r="F87" s="187" t="s">
        <v>1433</v>
      </c>
      <c r="G87" s="188" t="s">
        <v>1423</v>
      </c>
      <c r="H87" s="288"/>
      <c r="I87" s="190"/>
      <c r="J87" s="191">
        <f>ROUND(I87*H87,2)</f>
        <v>0</v>
      </c>
      <c r="K87" s="187" t="s">
        <v>154</v>
      </c>
      <c r="L87" s="44"/>
      <c r="M87" s="192" t="s">
        <v>19</v>
      </c>
      <c r="N87" s="193" t="s">
        <v>43</v>
      </c>
      <c r="O87" s="84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96" t="s">
        <v>1424</v>
      </c>
      <c r="AT87" s="196" t="s">
        <v>139</v>
      </c>
      <c r="AU87" s="196" t="s">
        <v>79</v>
      </c>
      <c r="AY87" s="17" t="s">
        <v>144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17" t="s">
        <v>79</v>
      </c>
      <c r="BK87" s="197">
        <f>ROUND(I87*H87,2)</f>
        <v>0</v>
      </c>
      <c r="BL87" s="17" t="s">
        <v>1424</v>
      </c>
      <c r="BM87" s="196" t="s">
        <v>1434</v>
      </c>
    </row>
    <row r="88" spans="1:65" s="2" customFormat="1" ht="90" customHeight="1">
      <c r="A88" s="38"/>
      <c r="B88" s="39"/>
      <c r="C88" s="185" t="s">
        <v>161</v>
      </c>
      <c r="D88" s="185" t="s">
        <v>139</v>
      </c>
      <c r="E88" s="186" t="s">
        <v>1435</v>
      </c>
      <c r="F88" s="187" t="s">
        <v>1436</v>
      </c>
      <c r="G88" s="188" t="s">
        <v>369</v>
      </c>
      <c r="H88" s="189">
        <v>1.5</v>
      </c>
      <c r="I88" s="190"/>
      <c r="J88" s="191">
        <f>ROUND(I88*H88,2)</f>
        <v>0</v>
      </c>
      <c r="K88" s="187" t="s">
        <v>154</v>
      </c>
      <c r="L88" s="44"/>
      <c r="M88" s="192" t="s">
        <v>19</v>
      </c>
      <c r="N88" s="193" t="s">
        <v>43</v>
      </c>
      <c r="O88" s="84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6" t="s">
        <v>1424</v>
      </c>
      <c r="AT88" s="196" t="s">
        <v>139</v>
      </c>
      <c r="AU88" s="196" t="s">
        <v>79</v>
      </c>
      <c r="AY88" s="17" t="s">
        <v>144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17" t="s">
        <v>79</v>
      </c>
      <c r="BK88" s="197">
        <f>ROUND(I88*H88,2)</f>
        <v>0</v>
      </c>
      <c r="BL88" s="17" t="s">
        <v>1424</v>
      </c>
      <c r="BM88" s="196" t="s">
        <v>1437</v>
      </c>
    </row>
    <row r="89" spans="1:47" s="2" customFormat="1" ht="12">
      <c r="A89" s="38"/>
      <c r="B89" s="39"/>
      <c r="C89" s="40"/>
      <c r="D89" s="198" t="s">
        <v>145</v>
      </c>
      <c r="E89" s="40"/>
      <c r="F89" s="199" t="s">
        <v>1438</v>
      </c>
      <c r="G89" s="40"/>
      <c r="H89" s="40"/>
      <c r="I89" s="200"/>
      <c r="J89" s="40"/>
      <c r="K89" s="40"/>
      <c r="L89" s="44"/>
      <c r="M89" s="201"/>
      <c r="N89" s="20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145</v>
      </c>
      <c r="AU89" s="17" t="s">
        <v>79</v>
      </c>
    </row>
    <row r="90" spans="1:65" s="2" customFormat="1" ht="90" customHeight="1">
      <c r="A90" s="38"/>
      <c r="B90" s="39"/>
      <c r="C90" s="185" t="s">
        <v>155</v>
      </c>
      <c r="D90" s="185" t="s">
        <v>139</v>
      </c>
      <c r="E90" s="186" t="s">
        <v>1439</v>
      </c>
      <c r="F90" s="187" t="s">
        <v>1440</v>
      </c>
      <c r="G90" s="188" t="s">
        <v>1423</v>
      </c>
      <c r="H90" s="288"/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1424</v>
      </c>
      <c r="AT90" s="196" t="s">
        <v>139</v>
      </c>
      <c r="AU90" s="196" t="s">
        <v>79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1424</v>
      </c>
      <c r="BM90" s="196" t="s">
        <v>1441</v>
      </c>
    </row>
    <row r="91" spans="1:65" s="2" customFormat="1" ht="90" customHeight="1">
      <c r="A91" s="38"/>
      <c r="B91" s="39"/>
      <c r="C91" s="185" t="s">
        <v>170</v>
      </c>
      <c r="D91" s="185" t="s">
        <v>139</v>
      </c>
      <c r="E91" s="186" t="s">
        <v>1442</v>
      </c>
      <c r="F91" s="187" t="s">
        <v>1443</v>
      </c>
      <c r="G91" s="188" t="s">
        <v>1423</v>
      </c>
      <c r="H91" s="288"/>
      <c r="I91" s="190"/>
      <c r="J91" s="191">
        <f>ROUND(I91*H91,2)</f>
        <v>0</v>
      </c>
      <c r="K91" s="187" t="s">
        <v>154</v>
      </c>
      <c r="L91" s="44"/>
      <c r="M91" s="192" t="s">
        <v>19</v>
      </c>
      <c r="N91" s="193" t="s">
        <v>43</v>
      </c>
      <c r="O91" s="84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6" t="s">
        <v>1424</v>
      </c>
      <c r="AT91" s="196" t="s">
        <v>139</v>
      </c>
      <c r="AU91" s="196" t="s">
        <v>79</v>
      </c>
      <c r="AY91" s="17" t="s">
        <v>144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7" t="s">
        <v>79</v>
      </c>
      <c r="BK91" s="197">
        <f>ROUND(I91*H91,2)</f>
        <v>0</v>
      </c>
      <c r="BL91" s="17" t="s">
        <v>1424</v>
      </c>
      <c r="BM91" s="196" t="s">
        <v>1444</v>
      </c>
    </row>
    <row r="92" spans="1:47" s="2" customFormat="1" ht="12">
      <c r="A92" s="38"/>
      <c r="B92" s="39"/>
      <c r="C92" s="40"/>
      <c r="D92" s="198" t="s">
        <v>145</v>
      </c>
      <c r="E92" s="40"/>
      <c r="F92" s="199" t="s">
        <v>1445</v>
      </c>
      <c r="G92" s="40"/>
      <c r="H92" s="40"/>
      <c r="I92" s="200"/>
      <c r="J92" s="40"/>
      <c r="K92" s="40"/>
      <c r="L92" s="44"/>
      <c r="M92" s="201"/>
      <c r="N92" s="202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145</v>
      </c>
      <c r="AU92" s="17" t="s">
        <v>79</v>
      </c>
    </row>
    <row r="93" spans="1:65" s="2" customFormat="1" ht="21.75" customHeight="1">
      <c r="A93" s="38"/>
      <c r="B93" s="39"/>
      <c r="C93" s="185" t="s">
        <v>159</v>
      </c>
      <c r="D93" s="185" t="s">
        <v>139</v>
      </c>
      <c r="E93" s="186" t="s">
        <v>1446</v>
      </c>
      <c r="F93" s="187" t="s">
        <v>1447</v>
      </c>
      <c r="G93" s="188" t="s">
        <v>1423</v>
      </c>
      <c r="H93" s="288"/>
      <c r="I93" s="190"/>
      <c r="J93" s="191">
        <f>ROUND(I93*H93,2)</f>
        <v>0</v>
      </c>
      <c r="K93" s="187" t="s">
        <v>154</v>
      </c>
      <c r="L93" s="44"/>
      <c r="M93" s="192" t="s">
        <v>19</v>
      </c>
      <c r="N93" s="193" t="s">
        <v>43</v>
      </c>
      <c r="O93" s="84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6" t="s">
        <v>1424</v>
      </c>
      <c r="AT93" s="196" t="s">
        <v>139</v>
      </c>
      <c r="AU93" s="196" t="s">
        <v>79</v>
      </c>
      <c r="AY93" s="17" t="s">
        <v>144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7" t="s">
        <v>79</v>
      </c>
      <c r="BK93" s="197">
        <f>ROUND(I93*H93,2)</f>
        <v>0</v>
      </c>
      <c r="BL93" s="17" t="s">
        <v>1424</v>
      </c>
      <c r="BM93" s="196" t="s">
        <v>1448</v>
      </c>
    </row>
    <row r="94" spans="1:65" s="2" customFormat="1" ht="49.05" customHeight="1">
      <c r="A94" s="38"/>
      <c r="B94" s="39"/>
      <c r="C94" s="185" t="s">
        <v>179</v>
      </c>
      <c r="D94" s="185" t="s">
        <v>139</v>
      </c>
      <c r="E94" s="186" t="s">
        <v>1449</v>
      </c>
      <c r="F94" s="187" t="s">
        <v>1450</v>
      </c>
      <c r="G94" s="188" t="s">
        <v>1423</v>
      </c>
      <c r="H94" s="288"/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1424</v>
      </c>
      <c r="AT94" s="196" t="s">
        <v>139</v>
      </c>
      <c r="AU94" s="196" t="s">
        <v>79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1424</v>
      </c>
      <c r="BM94" s="196" t="s">
        <v>1451</v>
      </c>
    </row>
    <row r="95" spans="1:65" s="2" customFormat="1" ht="24.15" customHeight="1">
      <c r="A95" s="38"/>
      <c r="B95" s="39"/>
      <c r="C95" s="185" t="s">
        <v>164</v>
      </c>
      <c r="D95" s="185" t="s">
        <v>139</v>
      </c>
      <c r="E95" s="186" t="s">
        <v>1452</v>
      </c>
      <c r="F95" s="187" t="s">
        <v>1453</v>
      </c>
      <c r="G95" s="188" t="s">
        <v>1454</v>
      </c>
      <c r="H95" s="189">
        <v>10</v>
      </c>
      <c r="I95" s="190"/>
      <c r="J95" s="191">
        <f>ROUND(I95*H95,2)</f>
        <v>0</v>
      </c>
      <c r="K95" s="187" t="s">
        <v>154</v>
      </c>
      <c r="L95" s="44"/>
      <c r="M95" s="192" t="s">
        <v>19</v>
      </c>
      <c r="N95" s="193" t="s">
        <v>43</v>
      </c>
      <c r="O95" s="84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6" t="s">
        <v>1424</v>
      </c>
      <c r="AT95" s="196" t="s">
        <v>139</v>
      </c>
      <c r="AU95" s="196" t="s">
        <v>79</v>
      </c>
      <c r="AY95" s="17" t="s">
        <v>144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17" t="s">
        <v>79</v>
      </c>
      <c r="BK95" s="197">
        <f>ROUND(I95*H95,2)</f>
        <v>0</v>
      </c>
      <c r="BL95" s="17" t="s">
        <v>1424</v>
      </c>
      <c r="BM95" s="196" t="s">
        <v>1455</v>
      </c>
    </row>
    <row r="96" spans="1:47" s="2" customFormat="1" ht="12">
      <c r="A96" s="38"/>
      <c r="B96" s="39"/>
      <c r="C96" s="40"/>
      <c r="D96" s="198" t="s">
        <v>145</v>
      </c>
      <c r="E96" s="40"/>
      <c r="F96" s="199" t="s">
        <v>1456</v>
      </c>
      <c r="G96" s="40"/>
      <c r="H96" s="40"/>
      <c r="I96" s="200"/>
      <c r="J96" s="40"/>
      <c r="K96" s="40"/>
      <c r="L96" s="44"/>
      <c r="M96" s="201"/>
      <c r="N96" s="20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79</v>
      </c>
    </row>
    <row r="97" spans="1:63" s="14" customFormat="1" ht="25.9" customHeight="1">
      <c r="A97" s="14"/>
      <c r="B97" s="259"/>
      <c r="C97" s="260"/>
      <c r="D97" s="261" t="s">
        <v>71</v>
      </c>
      <c r="E97" s="262" t="s">
        <v>830</v>
      </c>
      <c r="F97" s="262" t="s">
        <v>1457</v>
      </c>
      <c r="G97" s="260"/>
      <c r="H97" s="260"/>
      <c r="I97" s="263"/>
      <c r="J97" s="264">
        <f>BK97</f>
        <v>0</v>
      </c>
      <c r="K97" s="260"/>
      <c r="L97" s="265"/>
      <c r="M97" s="266"/>
      <c r="N97" s="267"/>
      <c r="O97" s="267"/>
      <c r="P97" s="268">
        <f>SUM(P98:P107)</f>
        <v>0</v>
      </c>
      <c r="Q97" s="267"/>
      <c r="R97" s="268">
        <f>SUM(R98:R107)</f>
        <v>0</v>
      </c>
      <c r="S97" s="267"/>
      <c r="T97" s="269">
        <f>SUM(T98:T107)</f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72</v>
      </c>
      <c r="AY97" s="270" t="s">
        <v>144</v>
      </c>
      <c r="BK97" s="272">
        <f>SUM(BK98:BK107)</f>
        <v>0</v>
      </c>
    </row>
    <row r="98" spans="1:65" s="2" customFormat="1" ht="16.5" customHeight="1">
      <c r="A98" s="38"/>
      <c r="B98" s="39"/>
      <c r="C98" s="185" t="s">
        <v>188</v>
      </c>
      <c r="D98" s="185" t="s">
        <v>139</v>
      </c>
      <c r="E98" s="186" t="s">
        <v>1421</v>
      </c>
      <c r="F98" s="187" t="s">
        <v>1422</v>
      </c>
      <c r="G98" s="188" t="s">
        <v>1423</v>
      </c>
      <c r="H98" s="288"/>
      <c r="I98" s="190"/>
      <c r="J98" s="191">
        <f>ROUND(I98*H98,2)</f>
        <v>0</v>
      </c>
      <c r="K98" s="187" t="s">
        <v>154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1424</v>
      </c>
      <c r="AT98" s="196" t="s">
        <v>139</v>
      </c>
      <c r="AU98" s="196" t="s">
        <v>79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1424</v>
      </c>
      <c r="BM98" s="196" t="s">
        <v>1458</v>
      </c>
    </row>
    <row r="99" spans="1:65" s="2" customFormat="1" ht="33" customHeight="1">
      <c r="A99" s="38"/>
      <c r="B99" s="39"/>
      <c r="C99" s="185" t="s">
        <v>168</v>
      </c>
      <c r="D99" s="185" t="s">
        <v>139</v>
      </c>
      <c r="E99" s="186" t="s">
        <v>1459</v>
      </c>
      <c r="F99" s="187" t="s">
        <v>1460</v>
      </c>
      <c r="G99" s="188" t="s">
        <v>1423</v>
      </c>
      <c r="H99" s="288"/>
      <c r="I99" s="190"/>
      <c r="J99" s="191">
        <f>ROUND(I99*H99,2)</f>
        <v>0</v>
      </c>
      <c r="K99" s="187" t="s">
        <v>154</v>
      </c>
      <c r="L99" s="44"/>
      <c r="M99" s="192" t="s">
        <v>19</v>
      </c>
      <c r="N99" s="193" t="s">
        <v>43</v>
      </c>
      <c r="O99" s="84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6" t="s">
        <v>1424</v>
      </c>
      <c r="AT99" s="196" t="s">
        <v>139</v>
      </c>
      <c r="AU99" s="196" t="s">
        <v>79</v>
      </c>
      <c r="AY99" s="17" t="s">
        <v>144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7" t="s">
        <v>79</v>
      </c>
      <c r="BK99" s="197">
        <f>ROUND(I99*H99,2)</f>
        <v>0</v>
      </c>
      <c r="BL99" s="17" t="s">
        <v>1424</v>
      </c>
      <c r="BM99" s="196" t="s">
        <v>1461</v>
      </c>
    </row>
    <row r="100" spans="1:65" s="2" customFormat="1" ht="16.5" customHeight="1">
      <c r="A100" s="38"/>
      <c r="B100" s="39"/>
      <c r="C100" s="185" t="s">
        <v>197</v>
      </c>
      <c r="D100" s="185" t="s">
        <v>139</v>
      </c>
      <c r="E100" s="186" t="s">
        <v>1462</v>
      </c>
      <c r="F100" s="187" t="s">
        <v>1463</v>
      </c>
      <c r="G100" s="188" t="s">
        <v>1423</v>
      </c>
      <c r="H100" s="288"/>
      <c r="I100" s="190"/>
      <c r="J100" s="191">
        <f>ROUND(I100*H100,2)</f>
        <v>0</v>
      </c>
      <c r="K100" s="187" t="s">
        <v>154</v>
      </c>
      <c r="L100" s="44"/>
      <c r="M100" s="192" t="s">
        <v>19</v>
      </c>
      <c r="N100" s="193" t="s">
        <v>43</v>
      </c>
      <c r="O100" s="84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6" t="s">
        <v>1424</v>
      </c>
      <c r="AT100" s="196" t="s">
        <v>139</v>
      </c>
      <c r="AU100" s="196" t="s">
        <v>79</v>
      </c>
      <c r="AY100" s="17" t="s">
        <v>144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17" t="s">
        <v>79</v>
      </c>
      <c r="BK100" s="197">
        <f>ROUND(I100*H100,2)</f>
        <v>0</v>
      </c>
      <c r="BL100" s="17" t="s">
        <v>1424</v>
      </c>
      <c r="BM100" s="196" t="s">
        <v>1464</v>
      </c>
    </row>
    <row r="101" spans="1:65" s="2" customFormat="1" ht="33" customHeight="1">
      <c r="A101" s="38"/>
      <c r="B101" s="39"/>
      <c r="C101" s="185" t="s">
        <v>173</v>
      </c>
      <c r="D101" s="185" t="s">
        <v>139</v>
      </c>
      <c r="E101" s="186" t="s">
        <v>1465</v>
      </c>
      <c r="F101" s="187" t="s">
        <v>1466</v>
      </c>
      <c r="G101" s="188" t="s">
        <v>369</v>
      </c>
      <c r="H101" s="189">
        <v>1.127</v>
      </c>
      <c r="I101" s="190"/>
      <c r="J101" s="191">
        <f>ROUND(I101*H101,2)</f>
        <v>0</v>
      </c>
      <c r="K101" s="187" t="s">
        <v>154</v>
      </c>
      <c r="L101" s="44"/>
      <c r="M101" s="192" t="s">
        <v>19</v>
      </c>
      <c r="N101" s="193" t="s">
        <v>43</v>
      </c>
      <c r="O101" s="84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6" t="s">
        <v>1424</v>
      </c>
      <c r="AT101" s="196" t="s">
        <v>139</v>
      </c>
      <c r="AU101" s="196" t="s">
        <v>79</v>
      </c>
      <c r="AY101" s="17" t="s">
        <v>144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7" t="s">
        <v>79</v>
      </c>
      <c r="BK101" s="197">
        <f>ROUND(I101*H101,2)</f>
        <v>0</v>
      </c>
      <c r="BL101" s="17" t="s">
        <v>1424</v>
      </c>
      <c r="BM101" s="196" t="s">
        <v>1467</v>
      </c>
    </row>
    <row r="102" spans="1:65" s="2" customFormat="1" ht="21.75" customHeight="1">
      <c r="A102" s="38"/>
      <c r="B102" s="39"/>
      <c r="C102" s="185" t="s">
        <v>8</v>
      </c>
      <c r="D102" s="185" t="s">
        <v>139</v>
      </c>
      <c r="E102" s="186" t="s">
        <v>1426</v>
      </c>
      <c r="F102" s="187" t="s">
        <v>1427</v>
      </c>
      <c r="G102" s="188" t="s">
        <v>1423</v>
      </c>
      <c r="H102" s="288"/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1424</v>
      </c>
      <c r="AT102" s="196" t="s">
        <v>139</v>
      </c>
      <c r="AU102" s="196" t="s">
        <v>79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1424</v>
      </c>
      <c r="BM102" s="196" t="s">
        <v>1468</v>
      </c>
    </row>
    <row r="103" spans="1:65" s="2" customFormat="1" ht="37.8" customHeight="1">
      <c r="A103" s="38"/>
      <c r="B103" s="39"/>
      <c r="C103" s="185" t="s">
        <v>177</v>
      </c>
      <c r="D103" s="185" t="s">
        <v>139</v>
      </c>
      <c r="E103" s="186" t="s">
        <v>1469</v>
      </c>
      <c r="F103" s="187" t="s">
        <v>1470</v>
      </c>
      <c r="G103" s="188" t="s">
        <v>369</v>
      </c>
      <c r="H103" s="189">
        <v>1.127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1424</v>
      </c>
      <c r="AT103" s="196" t="s">
        <v>139</v>
      </c>
      <c r="AU103" s="196" t="s">
        <v>79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1424</v>
      </c>
      <c r="BM103" s="196" t="s">
        <v>1471</v>
      </c>
    </row>
    <row r="104" spans="1:65" s="2" customFormat="1" ht="90" customHeight="1">
      <c r="A104" s="38"/>
      <c r="B104" s="39"/>
      <c r="C104" s="185" t="s">
        <v>213</v>
      </c>
      <c r="D104" s="185" t="s">
        <v>139</v>
      </c>
      <c r="E104" s="186" t="s">
        <v>1439</v>
      </c>
      <c r="F104" s="187" t="s">
        <v>1440</v>
      </c>
      <c r="G104" s="188" t="s">
        <v>1423</v>
      </c>
      <c r="H104" s="288"/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1424</v>
      </c>
      <c r="AT104" s="196" t="s">
        <v>139</v>
      </c>
      <c r="AU104" s="196" t="s">
        <v>79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1424</v>
      </c>
      <c r="BM104" s="196" t="s">
        <v>1472</v>
      </c>
    </row>
    <row r="105" spans="1:65" s="2" customFormat="1" ht="16.5" customHeight="1">
      <c r="A105" s="38"/>
      <c r="B105" s="39"/>
      <c r="C105" s="185" t="s">
        <v>182</v>
      </c>
      <c r="D105" s="185" t="s">
        <v>139</v>
      </c>
      <c r="E105" s="186" t="s">
        <v>1473</v>
      </c>
      <c r="F105" s="187" t="s">
        <v>1474</v>
      </c>
      <c r="G105" s="188" t="s">
        <v>153</v>
      </c>
      <c r="H105" s="189">
        <v>14</v>
      </c>
      <c r="I105" s="190"/>
      <c r="J105" s="191">
        <f>ROUND(I105*H105,2)</f>
        <v>0</v>
      </c>
      <c r="K105" s="187" t="s">
        <v>19</v>
      </c>
      <c r="L105" s="44"/>
      <c r="M105" s="192" t="s">
        <v>19</v>
      </c>
      <c r="N105" s="193" t="s">
        <v>43</v>
      </c>
      <c r="O105" s="84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96" t="s">
        <v>1424</v>
      </c>
      <c r="AT105" s="196" t="s">
        <v>139</v>
      </c>
      <c r="AU105" s="196" t="s">
        <v>79</v>
      </c>
      <c r="AY105" s="17" t="s">
        <v>144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17" t="s">
        <v>79</v>
      </c>
      <c r="BK105" s="197">
        <f>ROUND(I105*H105,2)</f>
        <v>0</v>
      </c>
      <c r="BL105" s="17" t="s">
        <v>1424</v>
      </c>
      <c r="BM105" s="196" t="s">
        <v>1475</v>
      </c>
    </row>
    <row r="106" spans="1:65" s="2" customFormat="1" ht="21.75" customHeight="1">
      <c r="A106" s="38"/>
      <c r="B106" s="39"/>
      <c r="C106" s="185" t="s">
        <v>222</v>
      </c>
      <c r="D106" s="185" t="s">
        <v>139</v>
      </c>
      <c r="E106" s="186" t="s">
        <v>1446</v>
      </c>
      <c r="F106" s="187" t="s">
        <v>1447</v>
      </c>
      <c r="G106" s="188" t="s">
        <v>1423</v>
      </c>
      <c r="H106" s="288"/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1424</v>
      </c>
      <c r="AT106" s="196" t="s">
        <v>139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1424</v>
      </c>
      <c r="BM106" s="196" t="s">
        <v>1476</v>
      </c>
    </row>
    <row r="107" spans="1:65" s="2" customFormat="1" ht="49.05" customHeight="1">
      <c r="A107" s="38"/>
      <c r="B107" s="39"/>
      <c r="C107" s="185" t="s">
        <v>186</v>
      </c>
      <c r="D107" s="185" t="s">
        <v>139</v>
      </c>
      <c r="E107" s="186" t="s">
        <v>1449</v>
      </c>
      <c r="F107" s="187" t="s">
        <v>1450</v>
      </c>
      <c r="G107" s="188" t="s">
        <v>1423</v>
      </c>
      <c r="H107" s="288"/>
      <c r="I107" s="190"/>
      <c r="J107" s="191">
        <f>ROUND(I107*H107,2)</f>
        <v>0</v>
      </c>
      <c r="K107" s="187" t="s">
        <v>154</v>
      </c>
      <c r="L107" s="44"/>
      <c r="M107" s="192" t="s">
        <v>19</v>
      </c>
      <c r="N107" s="193" t="s">
        <v>43</v>
      </c>
      <c r="O107" s="84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6" t="s">
        <v>1424</v>
      </c>
      <c r="AT107" s="196" t="s">
        <v>139</v>
      </c>
      <c r="AU107" s="196" t="s">
        <v>79</v>
      </c>
      <c r="AY107" s="17" t="s">
        <v>144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7" t="s">
        <v>79</v>
      </c>
      <c r="BK107" s="197">
        <f>ROUND(I107*H107,2)</f>
        <v>0</v>
      </c>
      <c r="BL107" s="17" t="s">
        <v>1424</v>
      </c>
      <c r="BM107" s="196" t="s">
        <v>1477</v>
      </c>
    </row>
    <row r="108" spans="1:63" s="14" customFormat="1" ht="25.9" customHeight="1">
      <c r="A108" s="14"/>
      <c r="B108" s="259"/>
      <c r="C108" s="260"/>
      <c r="D108" s="261" t="s">
        <v>71</v>
      </c>
      <c r="E108" s="262" t="s">
        <v>1478</v>
      </c>
      <c r="F108" s="262" t="s">
        <v>1479</v>
      </c>
      <c r="G108" s="260"/>
      <c r="H108" s="260"/>
      <c r="I108" s="263"/>
      <c r="J108" s="264">
        <f>BK108</f>
        <v>0</v>
      </c>
      <c r="K108" s="260"/>
      <c r="L108" s="265"/>
      <c r="M108" s="266"/>
      <c r="N108" s="267"/>
      <c r="O108" s="267"/>
      <c r="P108" s="268">
        <f>SUM(P109:P123)</f>
        <v>0</v>
      </c>
      <c r="Q108" s="267"/>
      <c r="R108" s="268">
        <f>SUM(R109:R123)</f>
        <v>0</v>
      </c>
      <c r="S108" s="267"/>
      <c r="T108" s="269">
        <f>SUM(T109:T123)</f>
        <v>0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R108" s="270" t="s">
        <v>79</v>
      </c>
      <c r="AT108" s="271" t="s">
        <v>71</v>
      </c>
      <c r="AU108" s="271" t="s">
        <v>72</v>
      </c>
      <c r="AY108" s="270" t="s">
        <v>144</v>
      </c>
      <c r="BK108" s="272">
        <f>SUM(BK109:BK123)</f>
        <v>0</v>
      </c>
    </row>
    <row r="109" spans="1:65" s="2" customFormat="1" ht="33" customHeight="1">
      <c r="A109" s="38"/>
      <c r="B109" s="39"/>
      <c r="C109" s="185" t="s">
        <v>7</v>
      </c>
      <c r="D109" s="185" t="s">
        <v>139</v>
      </c>
      <c r="E109" s="186" t="s">
        <v>1480</v>
      </c>
      <c r="F109" s="187" t="s">
        <v>1481</v>
      </c>
      <c r="G109" s="188" t="s">
        <v>153</v>
      </c>
      <c r="H109" s="189">
        <v>10</v>
      </c>
      <c r="I109" s="190"/>
      <c r="J109" s="191">
        <f>ROUND(I109*H109,2)</f>
        <v>0</v>
      </c>
      <c r="K109" s="187" t="s">
        <v>154</v>
      </c>
      <c r="L109" s="44"/>
      <c r="M109" s="192" t="s">
        <v>19</v>
      </c>
      <c r="N109" s="193" t="s">
        <v>43</v>
      </c>
      <c r="O109" s="84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6" t="s">
        <v>1424</v>
      </c>
      <c r="AT109" s="196" t="s">
        <v>139</v>
      </c>
      <c r="AU109" s="196" t="s">
        <v>79</v>
      </c>
      <c r="AY109" s="17" t="s">
        <v>144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17" t="s">
        <v>79</v>
      </c>
      <c r="BK109" s="197">
        <f>ROUND(I109*H109,2)</f>
        <v>0</v>
      </c>
      <c r="BL109" s="17" t="s">
        <v>1424</v>
      </c>
      <c r="BM109" s="196" t="s">
        <v>1482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1483</v>
      </c>
      <c r="G110" s="219"/>
      <c r="H110" s="222">
        <v>8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79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0" customFormat="1" ht="12">
      <c r="A111" s="10"/>
      <c r="B111" s="218"/>
      <c r="C111" s="219"/>
      <c r="D111" s="198" t="s">
        <v>360</v>
      </c>
      <c r="E111" s="220" t="s">
        <v>19</v>
      </c>
      <c r="F111" s="221" t="s">
        <v>1484</v>
      </c>
      <c r="G111" s="219"/>
      <c r="H111" s="222">
        <v>2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T111" s="228" t="s">
        <v>360</v>
      </c>
      <c r="AU111" s="228" t="s">
        <v>79</v>
      </c>
      <c r="AV111" s="10" t="s">
        <v>81</v>
      </c>
      <c r="AW111" s="10" t="s">
        <v>33</v>
      </c>
      <c r="AX111" s="10" t="s">
        <v>72</v>
      </c>
      <c r="AY111" s="228" t="s">
        <v>144</v>
      </c>
    </row>
    <row r="112" spans="1:51" s="11" customFormat="1" ht="12">
      <c r="A112" s="11"/>
      <c r="B112" s="229"/>
      <c r="C112" s="230"/>
      <c r="D112" s="198" t="s">
        <v>360</v>
      </c>
      <c r="E112" s="231" t="s">
        <v>19</v>
      </c>
      <c r="F112" s="232" t="s">
        <v>362</v>
      </c>
      <c r="G112" s="230"/>
      <c r="H112" s="233">
        <v>10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T112" s="239" t="s">
        <v>360</v>
      </c>
      <c r="AU112" s="239" t="s">
        <v>79</v>
      </c>
      <c r="AV112" s="11" t="s">
        <v>143</v>
      </c>
      <c r="AW112" s="11" t="s">
        <v>33</v>
      </c>
      <c r="AX112" s="11" t="s">
        <v>79</v>
      </c>
      <c r="AY112" s="239" t="s">
        <v>144</v>
      </c>
    </row>
    <row r="113" spans="1:65" s="2" customFormat="1" ht="24.15" customHeight="1">
      <c r="A113" s="38"/>
      <c r="B113" s="39"/>
      <c r="C113" s="185" t="s">
        <v>191</v>
      </c>
      <c r="D113" s="185" t="s">
        <v>139</v>
      </c>
      <c r="E113" s="186" t="s">
        <v>1051</v>
      </c>
      <c r="F113" s="187" t="s">
        <v>1485</v>
      </c>
      <c r="G113" s="188" t="s">
        <v>153</v>
      </c>
      <c r="H113" s="189">
        <v>8</v>
      </c>
      <c r="I113" s="190"/>
      <c r="J113" s="191">
        <f>ROUND(I113*H113,2)</f>
        <v>0</v>
      </c>
      <c r="K113" s="187" t="s">
        <v>154</v>
      </c>
      <c r="L113" s="44"/>
      <c r="M113" s="192" t="s">
        <v>19</v>
      </c>
      <c r="N113" s="193" t="s">
        <v>43</v>
      </c>
      <c r="O113" s="84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6" t="s">
        <v>1424</v>
      </c>
      <c r="AT113" s="196" t="s">
        <v>139</v>
      </c>
      <c r="AU113" s="196" t="s">
        <v>79</v>
      </c>
      <c r="AY113" s="17" t="s">
        <v>144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7" t="s">
        <v>79</v>
      </c>
      <c r="BK113" s="197">
        <f>ROUND(I113*H113,2)</f>
        <v>0</v>
      </c>
      <c r="BL113" s="17" t="s">
        <v>1424</v>
      </c>
      <c r="BM113" s="196" t="s">
        <v>1486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1487</v>
      </c>
      <c r="G114" s="219"/>
      <c r="H114" s="222">
        <v>1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79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1488</v>
      </c>
      <c r="G115" s="219"/>
      <c r="H115" s="222">
        <v>1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79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0" customFormat="1" ht="12">
      <c r="A116" s="10"/>
      <c r="B116" s="218"/>
      <c r="C116" s="219"/>
      <c r="D116" s="198" t="s">
        <v>360</v>
      </c>
      <c r="E116" s="220" t="s">
        <v>19</v>
      </c>
      <c r="F116" s="221" t="s">
        <v>1489</v>
      </c>
      <c r="G116" s="219"/>
      <c r="H116" s="222">
        <v>2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T116" s="228" t="s">
        <v>360</v>
      </c>
      <c r="AU116" s="228" t="s">
        <v>79</v>
      </c>
      <c r="AV116" s="10" t="s">
        <v>81</v>
      </c>
      <c r="AW116" s="10" t="s">
        <v>33</v>
      </c>
      <c r="AX116" s="10" t="s">
        <v>72</v>
      </c>
      <c r="AY116" s="228" t="s">
        <v>144</v>
      </c>
    </row>
    <row r="117" spans="1:51" s="10" customFormat="1" ht="12">
      <c r="A117" s="10"/>
      <c r="B117" s="218"/>
      <c r="C117" s="219"/>
      <c r="D117" s="198" t="s">
        <v>360</v>
      </c>
      <c r="E117" s="220" t="s">
        <v>19</v>
      </c>
      <c r="F117" s="221" t="s">
        <v>1490</v>
      </c>
      <c r="G117" s="219"/>
      <c r="H117" s="222">
        <v>2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T117" s="228" t="s">
        <v>360</v>
      </c>
      <c r="AU117" s="228" t="s">
        <v>79</v>
      </c>
      <c r="AV117" s="10" t="s">
        <v>81</v>
      </c>
      <c r="AW117" s="10" t="s">
        <v>33</v>
      </c>
      <c r="AX117" s="10" t="s">
        <v>72</v>
      </c>
      <c r="AY117" s="228" t="s">
        <v>144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1491</v>
      </c>
      <c r="G118" s="219"/>
      <c r="H118" s="222">
        <v>1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79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0" customFormat="1" ht="12">
      <c r="A119" s="10"/>
      <c r="B119" s="218"/>
      <c r="C119" s="219"/>
      <c r="D119" s="198" t="s">
        <v>360</v>
      </c>
      <c r="E119" s="220" t="s">
        <v>19</v>
      </c>
      <c r="F119" s="221" t="s">
        <v>1492</v>
      </c>
      <c r="G119" s="219"/>
      <c r="H119" s="222">
        <v>1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T119" s="228" t="s">
        <v>360</v>
      </c>
      <c r="AU119" s="228" t="s">
        <v>79</v>
      </c>
      <c r="AV119" s="10" t="s">
        <v>81</v>
      </c>
      <c r="AW119" s="10" t="s">
        <v>33</v>
      </c>
      <c r="AX119" s="10" t="s">
        <v>72</v>
      </c>
      <c r="AY119" s="228" t="s">
        <v>144</v>
      </c>
    </row>
    <row r="120" spans="1:51" s="11" customFormat="1" ht="12">
      <c r="A120" s="11"/>
      <c r="B120" s="229"/>
      <c r="C120" s="230"/>
      <c r="D120" s="198" t="s">
        <v>360</v>
      </c>
      <c r="E120" s="231" t="s">
        <v>19</v>
      </c>
      <c r="F120" s="232" t="s">
        <v>362</v>
      </c>
      <c r="G120" s="230"/>
      <c r="H120" s="233">
        <v>8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T120" s="239" t="s">
        <v>360</v>
      </c>
      <c r="AU120" s="239" t="s">
        <v>79</v>
      </c>
      <c r="AV120" s="11" t="s">
        <v>143</v>
      </c>
      <c r="AW120" s="11" t="s">
        <v>33</v>
      </c>
      <c r="AX120" s="11" t="s">
        <v>79</v>
      </c>
      <c r="AY120" s="239" t="s">
        <v>144</v>
      </c>
    </row>
    <row r="121" spans="1:65" s="2" customFormat="1" ht="24.15" customHeight="1">
      <c r="A121" s="38"/>
      <c r="B121" s="39"/>
      <c r="C121" s="185" t="s">
        <v>239</v>
      </c>
      <c r="D121" s="185" t="s">
        <v>139</v>
      </c>
      <c r="E121" s="186" t="s">
        <v>1493</v>
      </c>
      <c r="F121" s="187" t="s">
        <v>1494</v>
      </c>
      <c r="G121" s="188" t="s">
        <v>153</v>
      </c>
      <c r="H121" s="189">
        <v>1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1424</v>
      </c>
      <c r="AT121" s="196" t="s">
        <v>139</v>
      </c>
      <c r="AU121" s="196" t="s">
        <v>79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1424</v>
      </c>
      <c r="BM121" s="196" t="s">
        <v>1495</v>
      </c>
    </row>
    <row r="122" spans="1:51" s="10" customFormat="1" ht="12">
      <c r="A122" s="10"/>
      <c r="B122" s="218"/>
      <c r="C122" s="219"/>
      <c r="D122" s="198" t="s">
        <v>360</v>
      </c>
      <c r="E122" s="220" t="s">
        <v>19</v>
      </c>
      <c r="F122" s="221" t="s">
        <v>1496</v>
      </c>
      <c r="G122" s="219"/>
      <c r="H122" s="222">
        <v>1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T122" s="228" t="s">
        <v>360</v>
      </c>
      <c r="AU122" s="228" t="s">
        <v>79</v>
      </c>
      <c r="AV122" s="10" t="s">
        <v>81</v>
      </c>
      <c r="AW122" s="10" t="s">
        <v>33</v>
      </c>
      <c r="AX122" s="10" t="s">
        <v>72</v>
      </c>
      <c r="AY122" s="228" t="s">
        <v>144</v>
      </c>
    </row>
    <row r="123" spans="1:51" s="11" customFormat="1" ht="12">
      <c r="A123" s="11"/>
      <c r="B123" s="229"/>
      <c r="C123" s="230"/>
      <c r="D123" s="198" t="s">
        <v>360</v>
      </c>
      <c r="E123" s="231" t="s">
        <v>19</v>
      </c>
      <c r="F123" s="232" t="s">
        <v>362</v>
      </c>
      <c r="G123" s="230"/>
      <c r="H123" s="233">
        <v>1</v>
      </c>
      <c r="I123" s="234"/>
      <c r="J123" s="230"/>
      <c r="K123" s="230"/>
      <c r="L123" s="235"/>
      <c r="M123" s="250"/>
      <c r="N123" s="251"/>
      <c r="O123" s="251"/>
      <c r="P123" s="251"/>
      <c r="Q123" s="251"/>
      <c r="R123" s="251"/>
      <c r="S123" s="251"/>
      <c r="T123" s="25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T123" s="239" t="s">
        <v>360</v>
      </c>
      <c r="AU123" s="239" t="s">
        <v>79</v>
      </c>
      <c r="AV123" s="11" t="s">
        <v>143</v>
      </c>
      <c r="AW123" s="11" t="s">
        <v>33</v>
      </c>
      <c r="AX123" s="11" t="s">
        <v>79</v>
      </c>
      <c r="AY123" s="239" t="s">
        <v>144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81:K12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ROUND((SUM(BE85:BE176)),2)</f>
        <v>0</v>
      </c>
      <c r="G35" s="38"/>
      <c r="H35" s="38"/>
      <c r="I35" s="157">
        <v>0.21</v>
      </c>
      <c r="J35" s="156">
        <f>ROUND(((SUM(BE85:BE176))*I35),2)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ROUND((SUM(BF85:BF176)),2)</f>
        <v>0</v>
      </c>
      <c r="G36" s="38"/>
      <c r="H36" s="38"/>
      <c r="I36" s="157">
        <v>0.15</v>
      </c>
      <c r="J36" s="156">
        <f>ROUND(((SUM(BF85:BF176))*I36),2)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ROUND((SUM(BG85:BG176)),2)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ROUND((SUM(BH85:BH176)),2)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ROUND((SUM(BI85:BI176)),2)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PS 01 - Úprava zabezpečovacího zařízení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Oprava kolejí a výhybek v žst. Teplice nad Metují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2:12" s="1" customFormat="1" ht="12" customHeight="1">
      <c r="B74" s="21"/>
      <c r="C74" s="32" t="s">
        <v>115</v>
      </c>
      <c r="D74" s="22"/>
      <c r="E74" s="22"/>
      <c r="F74" s="22"/>
      <c r="G74" s="22"/>
      <c r="H74" s="22"/>
      <c r="I74" s="22"/>
      <c r="J74" s="22"/>
      <c r="K74" s="22"/>
      <c r="L74" s="20"/>
    </row>
    <row r="75" spans="1:31" s="2" customFormat="1" ht="16.5" customHeight="1">
      <c r="A75" s="38"/>
      <c r="B75" s="39"/>
      <c r="C75" s="40"/>
      <c r="D75" s="40"/>
      <c r="E75" s="169" t="s">
        <v>116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117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E11</f>
        <v>PS 01 - Úprava zabezpečovacího zařízení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F14</f>
        <v>žst. Teplice nad Metují</v>
      </c>
      <c r="G79" s="40"/>
      <c r="H79" s="40"/>
      <c r="I79" s="32" t="s">
        <v>23</v>
      </c>
      <c r="J79" s="72" t="str">
        <f>IF(J14="","",J14)</f>
        <v>7. 10. 2022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E17</f>
        <v>Správa železnic, s.o.</v>
      </c>
      <c r="G81" s="40"/>
      <c r="H81" s="40"/>
      <c r="I81" s="32" t="s">
        <v>31</v>
      </c>
      <c r="J81" s="36" t="str">
        <f>E23</f>
        <v>Prodin,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IF(E20="","",E20)</f>
        <v>Vyplň údaj</v>
      </c>
      <c r="G82" s="40"/>
      <c r="H82" s="40"/>
      <c r="I82" s="32" t="s">
        <v>34</v>
      </c>
      <c r="J82" s="36" t="str">
        <f>E26</f>
        <v>ST Hradec Králové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9" customFormat="1" ht="29.25" customHeight="1">
      <c r="A84" s="174"/>
      <c r="B84" s="175"/>
      <c r="C84" s="176" t="s">
        <v>127</v>
      </c>
      <c r="D84" s="177" t="s">
        <v>57</v>
      </c>
      <c r="E84" s="177" t="s">
        <v>53</v>
      </c>
      <c r="F84" s="177" t="s">
        <v>54</v>
      </c>
      <c r="G84" s="177" t="s">
        <v>128</v>
      </c>
      <c r="H84" s="177" t="s">
        <v>129</v>
      </c>
      <c r="I84" s="177" t="s">
        <v>130</v>
      </c>
      <c r="J84" s="177" t="s">
        <v>124</v>
      </c>
      <c r="K84" s="178" t="s">
        <v>131</v>
      </c>
      <c r="L84" s="179"/>
      <c r="M84" s="92" t="s">
        <v>19</v>
      </c>
      <c r="N84" s="93" t="s">
        <v>42</v>
      </c>
      <c r="O84" s="93" t="s">
        <v>132</v>
      </c>
      <c r="P84" s="93" t="s">
        <v>133</v>
      </c>
      <c r="Q84" s="93" t="s">
        <v>134</v>
      </c>
      <c r="R84" s="93" t="s">
        <v>135</v>
      </c>
      <c r="S84" s="93" t="s">
        <v>136</v>
      </c>
      <c r="T84" s="94" t="s">
        <v>137</v>
      </c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</row>
    <row r="85" spans="1:63" s="2" customFormat="1" ht="22.8" customHeight="1">
      <c r="A85" s="38"/>
      <c r="B85" s="39"/>
      <c r="C85" s="99" t="s">
        <v>138</v>
      </c>
      <c r="D85" s="40"/>
      <c r="E85" s="40"/>
      <c r="F85" s="40"/>
      <c r="G85" s="40"/>
      <c r="H85" s="40"/>
      <c r="I85" s="40"/>
      <c r="J85" s="180">
        <f>BK85</f>
        <v>0</v>
      </c>
      <c r="K85" s="40"/>
      <c r="L85" s="44"/>
      <c r="M85" s="95"/>
      <c r="N85" s="181"/>
      <c r="O85" s="96"/>
      <c r="P85" s="182">
        <f>SUM(P86:P176)</f>
        <v>0</v>
      </c>
      <c r="Q85" s="96"/>
      <c r="R85" s="182">
        <f>SUM(R86:R176)</f>
        <v>0</v>
      </c>
      <c r="S85" s="96"/>
      <c r="T85" s="183">
        <f>SUM(T86:T176)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125</v>
      </c>
      <c r="BK85" s="184">
        <f>SUM(BK86:BK176)</f>
        <v>0</v>
      </c>
    </row>
    <row r="86" spans="1:65" s="2" customFormat="1" ht="24.15" customHeight="1">
      <c r="A86" s="38"/>
      <c r="B86" s="39"/>
      <c r="C86" s="185" t="s">
        <v>79</v>
      </c>
      <c r="D86" s="185" t="s">
        <v>139</v>
      </c>
      <c r="E86" s="186" t="s">
        <v>140</v>
      </c>
      <c r="F86" s="187" t="s">
        <v>141</v>
      </c>
      <c r="G86" s="188" t="s">
        <v>142</v>
      </c>
      <c r="H86" s="189">
        <v>300</v>
      </c>
      <c r="I86" s="190"/>
      <c r="J86" s="191">
        <f>ROUND(I86*H86,2)</f>
        <v>0</v>
      </c>
      <c r="K86" s="187" t="s">
        <v>19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143</v>
      </c>
      <c r="AT86" s="196" t="s">
        <v>139</v>
      </c>
      <c r="AU86" s="196" t="s">
        <v>72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143</v>
      </c>
      <c r="BM86" s="196" t="s">
        <v>81</v>
      </c>
    </row>
    <row r="87" spans="1:47" s="2" customFormat="1" ht="12">
      <c r="A87" s="38"/>
      <c r="B87" s="39"/>
      <c r="C87" s="40"/>
      <c r="D87" s="198" t="s">
        <v>145</v>
      </c>
      <c r="E87" s="40"/>
      <c r="F87" s="199" t="s">
        <v>146</v>
      </c>
      <c r="G87" s="40"/>
      <c r="H87" s="40"/>
      <c r="I87" s="200"/>
      <c r="J87" s="40"/>
      <c r="K87" s="40"/>
      <c r="L87" s="44"/>
      <c r="M87" s="201"/>
      <c r="N87" s="202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72</v>
      </c>
    </row>
    <row r="88" spans="1:65" s="2" customFormat="1" ht="24.15" customHeight="1">
      <c r="A88" s="38"/>
      <c r="B88" s="39"/>
      <c r="C88" s="185" t="s">
        <v>81</v>
      </c>
      <c r="D88" s="185" t="s">
        <v>139</v>
      </c>
      <c r="E88" s="186" t="s">
        <v>147</v>
      </c>
      <c r="F88" s="187" t="s">
        <v>148</v>
      </c>
      <c r="G88" s="188" t="s">
        <v>142</v>
      </c>
      <c r="H88" s="189">
        <v>300</v>
      </c>
      <c r="I88" s="190"/>
      <c r="J88" s="191">
        <f>ROUND(I88*H88,2)</f>
        <v>0</v>
      </c>
      <c r="K88" s="187" t="s">
        <v>19</v>
      </c>
      <c r="L88" s="44"/>
      <c r="M88" s="192" t="s">
        <v>19</v>
      </c>
      <c r="N88" s="193" t="s">
        <v>43</v>
      </c>
      <c r="O88" s="84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6" t="s">
        <v>143</v>
      </c>
      <c r="AT88" s="196" t="s">
        <v>139</v>
      </c>
      <c r="AU88" s="196" t="s">
        <v>72</v>
      </c>
      <c r="AY88" s="17" t="s">
        <v>144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17" t="s">
        <v>79</v>
      </c>
      <c r="BK88" s="197">
        <f>ROUND(I88*H88,2)</f>
        <v>0</v>
      </c>
      <c r="BL88" s="17" t="s">
        <v>143</v>
      </c>
      <c r="BM88" s="196" t="s">
        <v>143</v>
      </c>
    </row>
    <row r="89" spans="1:47" s="2" customFormat="1" ht="12">
      <c r="A89" s="38"/>
      <c r="B89" s="39"/>
      <c r="C89" s="40"/>
      <c r="D89" s="198" t="s">
        <v>145</v>
      </c>
      <c r="E89" s="40"/>
      <c r="F89" s="199" t="s">
        <v>149</v>
      </c>
      <c r="G89" s="40"/>
      <c r="H89" s="40"/>
      <c r="I89" s="200"/>
      <c r="J89" s="40"/>
      <c r="K89" s="40"/>
      <c r="L89" s="44"/>
      <c r="M89" s="201"/>
      <c r="N89" s="20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145</v>
      </c>
      <c r="AU89" s="17" t="s">
        <v>72</v>
      </c>
    </row>
    <row r="90" spans="1:65" s="2" customFormat="1" ht="24.15" customHeight="1">
      <c r="A90" s="38"/>
      <c r="B90" s="39"/>
      <c r="C90" s="185" t="s">
        <v>150</v>
      </c>
      <c r="D90" s="185" t="s">
        <v>139</v>
      </c>
      <c r="E90" s="186" t="s">
        <v>151</v>
      </c>
      <c r="F90" s="187" t="s">
        <v>152</v>
      </c>
      <c r="G90" s="188" t="s">
        <v>153</v>
      </c>
      <c r="H90" s="189">
        <v>4</v>
      </c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143</v>
      </c>
      <c r="AT90" s="196" t="s">
        <v>139</v>
      </c>
      <c r="AU90" s="196" t="s">
        <v>72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143</v>
      </c>
      <c r="BM90" s="196" t="s">
        <v>155</v>
      </c>
    </row>
    <row r="91" spans="1:47" s="2" customFormat="1" ht="12">
      <c r="A91" s="38"/>
      <c r="B91" s="39"/>
      <c r="C91" s="40"/>
      <c r="D91" s="198" t="s">
        <v>145</v>
      </c>
      <c r="E91" s="40"/>
      <c r="F91" s="199" t="s">
        <v>156</v>
      </c>
      <c r="G91" s="40"/>
      <c r="H91" s="40"/>
      <c r="I91" s="200"/>
      <c r="J91" s="40"/>
      <c r="K91" s="40"/>
      <c r="L91" s="44"/>
      <c r="M91" s="201"/>
      <c r="N91" s="20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72</v>
      </c>
    </row>
    <row r="92" spans="1:65" s="2" customFormat="1" ht="37.8" customHeight="1">
      <c r="A92" s="38"/>
      <c r="B92" s="39"/>
      <c r="C92" s="185" t="s">
        <v>143</v>
      </c>
      <c r="D92" s="185" t="s">
        <v>139</v>
      </c>
      <c r="E92" s="186" t="s">
        <v>157</v>
      </c>
      <c r="F92" s="187" t="s">
        <v>158</v>
      </c>
      <c r="G92" s="188" t="s">
        <v>153</v>
      </c>
      <c r="H92" s="189">
        <v>1</v>
      </c>
      <c r="I92" s="190"/>
      <c r="J92" s="191">
        <f>ROUND(I92*H92,2)</f>
        <v>0</v>
      </c>
      <c r="K92" s="187" t="s">
        <v>154</v>
      </c>
      <c r="L92" s="44"/>
      <c r="M92" s="192" t="s">
        <v>19</v>
      </c>
      <c r="N92" s="193" t="s">
        <v>43</v>
      </c>
      <c r="O92" s="84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6" t="s">
        <v>143</v>
      </c>
      <c r="AT92" s="196" t="s">
        <v>139</v>
      </c>
      <c r="AU92" s="196" t="s">
        <v>72</v>
      </c>
      <c r="AY92" s="17" t="s">
        <v>144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17" t="s">
        <v>79</v>
      </c>
      <c r="BK92" s="197">
        <f>ROUND(I92*H92,2)</f>
        <v>0</v>
      </c>
      <c r="BL92" s="17" t="s">
        <v>143</v>
      </c>
      <c r="BM92" s="196" t="s">
        <v>159</v>
      </c>
    </row>
    <row r="93" spans="1:47" s="2" customFormat="1" ht="12">
      <c r="A93" s="38"/>
      <c r="B93" s="39"/>
      <c r="C93" s="40"/>
      <c r="D93" s="198" t="s">
        <v>145</v>
      </c>
      <c r="E93" s="40"/>
      <c r="F93" s="199" t="s">
        <v>160</v>
      </c>
      <c r="G93" s="40"/>
      <c r="H93" s="40"/>
      <c r="I93" s="200"/>
      <c r="J93" s="40"/>
      <c r="K93" s="40"/>
      <c r="L93" s="44"/>
      <c r="M93" s="201"/>
      <c r="N93" s="20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72</v>
      </c>
    </row>
    <row r="94" spans="1:65" s="2" customFormat="1" ht="16.5" customHeight="1">
      <c r="A94" s="38"/>
      <c r="B94" s="39"/>
      <c r="C94" s="185" t="s">
        <v>161</v>
      </c>
      <c r="D94" s="185" t="s">
        <v>139</v>
      </c>
      <c r="E94" s="186" t="s">
        <v>162</v>
      </c>
      <c r="F94" s="187" t="s">
        <v>163</v>
      </c>
      <c r="G94" s="188" t="s">
        <v>153</v>
      </c>
      <c r="H94" s="189">
        <v>6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72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164</v>
      </c>
    </row>
    <row r="95" spans="1:47" s="2" customFormat="1" ht="12">
      <c r="A95" s="38"/>
      <c r="B95" s="39"/>
      <c r="C95" s="40"/>
      <c r="D95" s="198" t="s">
        <v>145</v>
      </c>
      <c r="E95" s="40"/>
      <c r="F95" s="199" t="s">
        <v>165</v>
      </c>
      <c r="G95" s="40"/>
      <c r="H95" s="40"/>
      <c r="I95" s="200"/>
      <c r="J95" s="40"/>
      <c r="K95" s="40"/>
      <c r="L95" s="44"/>
      <c r="M95" s="201"/>
      <c r="N95" s="20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72</v>
      </c>
    </row>
    <row r="96" spans="1:65" s="2" customFormat="1" ht="24.15" customHeight="1">
      <c r="A96" s="38"/>
      <c r="B96" s="39"/>
      <c r="C96" s="185" t="s">
        <v>155</v>
      </c>
      <c r="D96" s="185" t="s">
        <v>139</v>
      </c>
      <c r="E96" s="186" t="s">
        <v>166</v>
      </c>
      <c r="F96" s="187" t="s">
        <v>167</v>
      </c>
      <c r="G96" s="188" t="s">
        <v>153</v>
      </c>
      <c r="H96" s="189">
        <v>5</v>
      </c>
      <c r="I96" s="190"/>
      <c r="J96" s="191">
        <f>ROUND(I96*H96,2)</f>
        <v>0</v>
      </c>
      <c r="K96" s="187" t="s">
        <v>154</v>
      </c>
      <c r="L96" s="44"/>
      <c r="M96" s="192" t="s">
        <v>19</v>
      </c>
      <c r="N96" s="193" t="s">
        <v>43</v>
      </c>
      <c r="O96" s="84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6" t="s">
        <v>143</v>
      </c>
      <c r="AT96" s="196" t="s">
        <v>139</v>
      </c>
      <c r="AU96" s="196" t="s">
        <v>72</v>
      </c>
      <c r="AY96" s="17" t="s">
        <v>144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17" t="s">
        <v>79</v>
      </c>
      <c r="BK96" s="197">
        <f>ROUND(I96*H96,2)</f>
        <v>0</v>
      </c>
      <c r="BL96" s="17" t="s">
        <v>143</v>
      </c>
      <c r="BM96" s="196" t="s">
        <v>168</v>
      </c>
    </row>
    <row r="97" spans="1:47" s="2" customFormat="1" ht="12">
      <c r="A97" s="38"/>
      <c r="B97" s="39"/>
      <c r="C97" s="40"/>
      <c r="D97" s="198" t="s">
        <v>145</v>
      </c>
      <c r="E97" s="40"/>
      <c r="F97" s="199" t="s">
        <v>169</v>
      </c>
      <c r="G97" s="40"/>
      <c r="H97" s="40"/>
      <c r="I97" s="200"/>
      <c r="J97" s="40"/>
      <c r="K97" s="40"/>
      <c r="L97" s="44"/>
      <c r="M97" s="201"/>
      <c r="N97" s="20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72</v>
      </c>
    </row>
    <row r="98" spans="1:65" s="2" customFormat="1" ht="24.15" customHeight="1">
      <c r="A98" s="38"/>
      <c r="B98" s="39"/>
      <c r="C98" s="185" t="s">
        <v>170</v>
      </c>
      <c r="D98" s="185" t="s">
        <v>139</v>
      </c>
      <c r="E98" s="186" t="s">
        <v>171</v>
      </c>
      <c r="F98" s="187" t="s">
        <v>172</v>
      </c>
      <c r="G98" s="188" t="s">
        <v>153</v>
      </c>
      <c r="H98" s="189">
        <v>5</v>
      </c>
      <c r="I98" s="190"/>
      <c r="J98" s="191">
        <f>ROUND(I98*H98,2)</f>
        <v>0</v>
      </c>
      <c r="K98" s="187" t="s">
        <v>19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143</v>
      </c>
      <c r="AT98" s="196" t="s">
        <v>139</v>
      </c>
      <c r="AU98" s="196" t="s">
        <v>72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173</v>
      </c>
    </row>
    <row r="99" spans="1:47" s="2" customFormat="1" ht="12">
      <c r="A99" s="38"/>
      <c r="B99" s="39"/>
      <c r="C99" s="40"/>
      <c r="D99" s="198" t="s">
        <v>145</v>
      </c>
      <c r="E99" s="40"/>
      <c r="F99" s="199" t="s">
        <v>174</v>
      </c>
      <c r="G99" s="40"/>
      <c r="H99" s="40"/>
      <c r="I99" s="200"/>
      <c r="J99" s="40"/>
      <c r="K99" s="40"/>
      <c r="L99" s="44"/>
      <c r="M99" s="201"/>
      <c r="N99" s="20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145</v>
      </c>
      <c r="AU99" s="17" t="s">
        <v>72</v>
      </c>
    </row>
    <row r="100" spans="1:65" s="2" customFormat="1" ht="33" customHeight="1">
      <c r="A100" s="38"/>
      <c r="B100" s="39"/>
      <c r="C100" s="185" t="s">
        <v>159</v>
      </c>
      <c r="D100" s="185" t="s">
        <v>139</v>
      </c>
      <c r="E100" s="186" t="s">
        <v>175</v>
      </c>
      <c r="F100" s="187" t="s">
        <v>176</v>
      </c>
      <c r="G100" s="188" t="s">
        <v>153</v>
      </c>
      <c r="H100" s="189">
        <v>4</v>
      </c>
      <c r="I100" s="190"/>
      <c r="J100" s="191">
        <f>ROUND(I100*H100,2)</f>
        <v>0</v>
      </c>
      <c r="K100" s="187" t="s">
        <v>154</v>
      </c>
      <c r="L100" s="44"/>
      <c r="M100" s="192" t="s">
        <v>19</v>
      </c>
      <c r="N100" s="193" t="s">
        <v>43</v>
      </c>
      <c r="O100" s="84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6" t="s">
        <v>143</v>
      </c>
      <c r="AT100" s="196" t="s">
        <v>139</v>
      </c>
      <c r="AU100" s="196" t="s">
        <v>72</v>
      </c>
      <c r="AY100" s="17" t="s">
        <v>144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17" t="s">
        <v>79</v>
      </c>
      <c r="BK100" s="197">
        <f>ROUND(I100*H100,2)</f>
        <v>0</v>
      </c>
      <c r="BL100" s="17" t="s">
        <v>143</v>
      </c>
      <c r="BM100" s="196" t="s">
        <v>177</v>
      </c>
    </row>
    <row r="101" spans="1:47" s="2" customFormat="1" ht="12">
      <c r="A101" s="38"/>
      <c r="B101" s="39"/>
      <c r="C101" s="40"/>
      <c r="D101" s="198" t="s">
        <v>145</v>
      </c>
      <c r="E101" s="40"/>
      <c r="F101" s="199" t="s">
        <v>178</v>
      </c>
      <c r="G101" s="40"/>
      <c r="H101" s="40"/>
      <c r="I101" s="200"/>
      <c r="J101" s="40"/>
      <c r="K101" s="40"/>
      <c r="L101" s="44"/>
      <c r="M101" s="201"/>
      <c r="N101" s="202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72</v>
      </c>
    </row>
    <row r="102" spans="1:65" s="2" customFormat="1" ht="24.15" customHeight="1">
      <c r="A102" s="38"/>
      <c r="B102" s="39"/>
      <c r="C102" s="185" t="s">
        <v>179</v>
      </c>
      <c r="D102" s="185" t="s">
        <v>139</v>
      </c>
      <c r="E102" s="186" t="s">
        <v>180</v>
      </c>
      <c r="F102" s="187" t="s">
        <v>181</v>
      </c>
      <c r="G102" s="188" t="s">
        <v>153</v>
      </c>
      <c r="H102" s="189">
        <v>1</v>
      </c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143</v>
      </c>
      <c r="AT102" s="196" t="s">
        <v>139</v>
      </c>
      <c r="AU102" s="196" t="s">
        <v>72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143</v>
      </c>
      <c r="BM102" s="196" t="s">
        <v>182</v>
      </c>
    </row>
    <row r="103" spans="1:47" s="2" customFormat="1" ht="12">
      <c r="A103" s="38"/>
      <c r="B103" s="39"/>
      <c r="C103" s="40"/>
      <c r="D103" s="198" t="s">
        <v>145</v>
      </c>
      <c r="E103" s="40"/>
      <c r="F103" s="199" t="s">
        <v>183</v>
      </c>
      <c r="G103" s="40"/>
      <c r="H103" s="40"/>
      <c r="I103" s="200"/>
      <c r="J103" s="40"/>
      <c r="K103" s="40"/>
      <c r="L103" s="44"/>
      <c r="M103" s="201"/>
      <c r="N103" s="20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145</v>
      </c>
      <c r="AU103" s="17" t="s">
        <v>72</v>
      </c>
    </row>
    <row r="104" spans="1:65" s="2" customFormat="1" ht="16.5" customHeight="1">
      <c r="A104" s="38"/>
      <c r="B104" s="39"/>
      <c r="C104" s="185" t="s">
        <v>164</v>
      </c>
      <c r="D104" s="185" t="s">
        <v>139</v>
      </c>
      <c r="E104" s="186" t="s">
        <v>184</v>
      </c>
      <c r="F104" s="187" t="s">
        <v>185</v>
      </c>
      <c r="G104" s="188" t="s">
        <v>153</v>
      </c>
      <c r="H104" s="189">
        <v>1</v>
      </c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143</v>
      </c>
      <c r="AT104" s="196" t="s">
        <v>139</v>
      </c>
      <c r="AU104" s="196" t="s">
        <v>72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143</v>
      </c>
      <c r="BM104" s="196" t="s">
        <v>186</v>
      </c>
    </row>
    <row r="105" spans="1:47" s="2" customFormat="1" ht="12">
      <c r="A105" s="38"/>
      <c r="B105" s="39"/>
      <c r="C105" s="40"/>
      <c r="D105" s="198" t="s">
        <v>145</v>
      </c>
      <c r="E105" s="40"/>
      <c r="F105" s="199" t="s">
        <v>187</v>
      </c>
      <c r="G105" s="40"/>
      <c r="H105" s="40"/>
      <c r="I105" s="200"/>
      <c r="J105" s="40"/>
      <c r="K105" s="40"/>
      <c r="L105" s="44"/>
      <c r="M105" s="201"/>
      <c r="N105" s="20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72</v>
      </c>
    </row>
    <row r="106" spans="1:65" s="2" customFormat="1" ht="21.75" customHeight="1">
      <c r="A106" s="38"/>
      <c r="B106" s="39"/>
      <c r="C106" s="185" t="s">
        <v>188</v>
      </c>
      <c r="D106" s="185" t="s">
        <v>139</v>
      </c>
      <c r="E106" s="186" t="s">
        <v>189</v>
      </c>
      <c r="F106" s="187" t="s">
        <v>190</v>
      </c>
      <c r="G106" s="188" t="s">
        <v>153</v>
      </c>
      <c r="H106" s="189">
        <v>1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72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191</v>
      </c>
    </row>
    <row r="107" spans="1:47" s="2" customFormat="1" ht="12">
      <c r="A107" s="38"/>
      <c r="B107" s="39"/>
      <c r="C107" s="40"/>
      <c r="D107" s="198" t="s">
        <v>145</v>
      </c>
      <c r="E107" s="40"/>
      <c r="F107" s="199" t="s">
        <v>192</v>
      </c>
      <c r="G107" s="40"/>
      <c r="H107" s="40"/>
      <c r="I107" s="200"/>
      <c r="J107" s="40"/>
      <c r="K107" s="40"/>
      <c r="L107" s="44"/>
      <c r="M107" s="201"/>
      <c r="N107" s="20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72</v>
      </c>
    </row>
    <row r="108" spans="1:65" s="2" customFormat="1" ht="16.5" customHeight="1">
      <c r="A108" s="38"/>
      <c r="B108" s="39"/>
      <c r="C108" s="185" t="s">
        <v>168</v>
      </c>
      <c r="D108" s="185" t="s">
        <v>139</v>
      </c>
      <c r="E108" s="186" t="s">
        <v>193</v>
      </c>
      <c r="F108" s="187" t="s">
        <v>194</v>
      </c>
      <c r="G108" s="188" t="s">
        <v>153</v>
      </c>
      <c r="H108" s="189">
        <v>5</v>
      </c>
      <c r="I108" s="190"/>
      <c r="J108" s="191">
        <f>ROUND(I108*H108,2)</f>
        <v>0</v>
      </c>
      <c r="K108" s="187" t="s">
        <v>154</v>
      </c>
      <c r="L108" s="44"/>
      <c r="M108" s="192" t="s">
        <v>19</v>
      </c>
      <c r="N108" s="193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143</v>
      </c>
      <c r="AT108" s="196" t="s">
        <v>139</v>
      </c>
      <c r="AU108" s="196" t="s">
        <v>72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143</v>
      </c>
      <c r="BM108" s="196" t="s">
        <v>195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196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72</v>
      </c>
    </row>
    <row r="110" spans="1:65" s="2" customFormat="1" ht="37.8" customHeight="1">
      <c r="A110" s="38"/>
      <c r="B110" s="39"/>
      <c r="C110" s="185" t="s">
        <v>197</v>
      </c>
      <c r="D110" s="185" t="s">
        <v>139</v>
      </c>
      <c r="E110" s="186" t="s">
        <v>198</v>
      </c>
      <c r="F110" s="187" t="s">
        <v>199</v>
      </c>
      <c r="G110" s="188" t="s">
        <v>153</v>
      </c>
      <c r="H110" s="189">
        <v>3</v>
      </c>
      <c r="I110" s="190"/>
      <c r="J110" s="191">
        <f>ROUND(I110*H110,2)</f>
        <v>0</v>
      </c>
      <c r="K110" s="187" t="s">
        <v>154</v>
      </c>
      <c r="L110" s="44"/>
      <c r="M110" s="192" t="s">
        <v>19</v>
      </c>
      <c r="N110" s="193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143</v>
      </c>
      <c r="AT110" s="196" t="s">
        <v>139</v>
      </c>
      <c r="AU110" s="196" t="s">
        <v>72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143</v>
      </c>
      <c r="BM110" s="196" t="s">
        <v>200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201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72</v>
      </c>
    </row>
    <row r="112" spans="1:65" s="2" customFormat="1" ht="16.5" customHeight="1">
      <c r="A112" s="38"/>
      <c r="B112" s="39"/>
      <c r="C112" s="185" t="s">
        <v>173</v>
      </c>
      <c r="D112" s="185" t="s">
        <v>139</v>
      </c>
      <c r="E112" s="186" t="s">
        <v>202</v>
      </c>
      <c r="F112" s="187" t="s">
        <v>203</v>
      </c>
      <c r="G112" s="188" t="s">
        <v>142</v>
      </c>
      <c r="H112" s="189">
        <v>300</v>
      </c>
      <c r="I112" s="190"/>
      <c r="J112" s="191">
        <f>ROUND(I112*H112,2)</f>
        <v>0</v>
      </c>
      <c r="K112" s="187" t="s">
        <v>19</v>
      </c>
      <c r="L112" s="44"/>
      <c r="M112" s="192" t="s">
        <v>19</v>
      </c>
      <c r="N112" s="193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143</v>
      </c>
      <c r="AT112" s="196" t="s">
        <v>139</v>
      </c>
      <c r="AU112" s="196" t="s">
        <v>72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143</v>
      </c>
      <c r="BM112" s="196" t="s">
        <v>204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205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72</v>
      </c>
    </row>
    <row r="114" spans="1:65" s="2" customFormat="1" ht="24.15" customHeight="1">
      <c r="A114" s="38"/>
      <c r="B114" s="39"/>
      <c r="C114" s="185" t="s">
        <v>8</v>
      </c>
      <c r="D114" s="185" t="s">
        <v>139</v>
      </c>
      <c r="E114" s="186" t="s">
        <v>206</v>
      </c>
      <c r="F114" s="187" t="s">
        <v>207</v>
      </c>
      <c r="G114" s="188" t="s">
        <v>142</v>
      </c>
      <c r="H114" s="189">
        <v>200</v>
      </c>
      <c r="I114" s="190"/>
      <c r="J114" s="191">
        <f>ROUND(I114*H114,2)</f>
        <v>0</v>
      </c>
      <c r="K114" s="187" t="s">
        <v>19</v>
      </c>
      <c r="L114" s="44"/>
      <c r="M114" s="192" t="s">
        <v>19</v>
      </c>
      <c r="N114" s="193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143</v>
      </c>
      <c r="AT114" s="196" t="s">
        <v>139</v>
      </c>
      <c r="AU114" s="196" t="s">
        <v>72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143</v>
      </c>
      <c r="BM114" s="196" t="s">
        <v>208</v>
      </c>
    </row>
    <row r="115" spans="1:47" s="2" customFormat="1" ht="12">
      <c r="A115" s="38"/>
      <c r="B115" s="39"/>
      <c r="C115" s="40"/>
      <c r="D115" s="198" t="s">
        <v>145</v>
      </c>
      <c r="E115" s="40"/>
      <c r="F115" s="199" t="s">
        <v>209</v>
      </c>
      <c r="G115" s="40"/>
      <c r="H115" s="40"/>
      <c r="I115" s="200"/>
      <c r="J115" s="40"/>
      <c r="K115" s="40"/>
      <c r="L115" s="44"/>
      <c r="M115" s="201"/>
      <c r="N115" s="20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72</v>
      </c>
    </row>
    <row r="116" spans="1:65" s="2" customFormat="1" ht="37.8" customHeight="1">
      <c r="A116" s="38"/>
      <c r="B116" s="39"/>
      <c r="C116" s="185" t="s">
        <v>177</v>
      </c>
      <c r="D116" s="185" t="s">
        <v>139</v>
      </c>
      <c r="E116" s="186" t="s">
        <v>210</v>
      </c>
      <c r="F116" s="187" t="s">
        <v>211</v>
      </c>
      <c r="G116" s="188" t="s">
        <v>142</v>
      </c>
      <c r="H116" s="189">
        <v>1500</v>
      </c>
      <c r="I116" s="190"/>
      <c r="J116" s="191">
        <f>ROUND(I116*H116,2)</f>
        <v>0</v>
      </c>
      <c r="K116" s="187" t="s">
        <v>19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72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212</v>
      </c>
    </row>
    <row r="117" spans="1:65" s="2" customFormat="1" ht="24.15" customHeight="1">
      <c r="A117" s="38"/>
      <c r="B117" s="39"/>
      <c r="C117" s="185" t="s">
        <v>213</v>
      </c>
      <c r="D117" s="185" t="s">
        <v>139</v>
      </c>
      <c r="E117" s="186" t="s">
        <v>214</v>
      </c>
      <c r="F117" s="187" t="s">
        <v>215</v>
      </c>
      <c r="G117" s="188" t="s">
        <v>153</v>
      </c>
      <c r="H117" s="189">
        <v>1</v>
      </c>
      <c r="I117" s="190"/>
      <c r="J117" s="191">
        <f>ROUND(I117*H117,2)</f>
        <v>0</v>
      </c>
      <c r="K117" s="187" t="s">
        <v>154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72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216</v>
      </c>
    </row>
    <row r="118" spans="1:47" s="2" customFormat="1" ht="12">
      <c r="A118" s="38"/>
      <c r="B118" s="39"/>
      <c r="C118" s="40"/>
      <c r="D118" s="198" t="s">
        <v>145</v>
      </c>
      <c r="E118" s="40"/>
      <c r="F118" s="199" t="s">
        <v>217</v>
      </c>
      <c r="G118" s="40"/>
      <c r="H118" s="40"/>
      <c r="I118" s="200"/>
      <c r="J118" s="40"/>
      <c r="K118" s="40"/>
      <c r="L118" s="44"/>
      <c r="M118" s="201"/>
      <c r="N118" s="20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145</v>
      </c>
      <c r="AU118" s="17" t="s">
        <v>72</v>
      </c>
    </row>
    <row r="119" spans="1:65" s="2" customFormat="1" ht="24.15" customHeight="1">
      <c r="A119" s="38"/>
      <c r="B119" s="39"/>
      <c r="C119" s="185" t="s">
        <v>182</v>
      </c>
      <c r="D119" s="185" t="s">
        <v>139</v>
      </c>
      <c r="E119" s="186" t="s">
        <v>218</v>
      </c>
      <c r="F119" s="187" t="s">
        <v>219</v>
      </c>
      <c r="G119" s="188" t="s">
        <v>153</v>
      </c>
      <c r="H119" s="189">
        <v>4</v>
      </c>
      <c r="I119" s="190"/>
      <c r="J119" s="191">
        <f>ROUND(I119*H119,2)</f>
        <v>0</v>
      </c>
      <c r="K119" s="187" t="s">
        <v>154</v>
      </c>
      <c r="L119" s="44"/>
      <c r="M119" s="192" t="s">
        <v>19</v>
      </c>
      <c r="N119" s="193" t="s">
        <v>43</v>
      </c>
      <c r="O119" s="84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6" t="s">
        <v>143</v>
      </c>
      <c r="AT119" s="196" t="s">
        <v>139</v>
      </c>
      <c r="AU119" s="196" t="s">
        <v>72</v>
      </c>
      <c r="AY119" s="17" t="s">
        <v>144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7" t="s">
        <v>79</v>
      </c>
      <c r="BK119" s="197">
        <f>ROUND(I119*H119,2)</f>
        <v>0</v>
      </c>
      <c r="BL119" s="17" t="s">
        <v>143</v>
      </c>
      <c r="BM119" s="196" t="s">
        <v>220</v>
      </c>
    </row>
    <row r="120" spans="1:47" s="2" customFormat="1" ht="12">
      <c r="A120" s="38"/>
      <c r="B120" s="39"/>
      <c r="C120" s="40"/>
      <c r="D120" s="198" t="s">
        <v>145</v>
      </c>
      <c r="E120" s="40"/>
      <c r="F120" s="199" t="s">
        <v>221</v>
      </c>
      <c r="G120" s="40"/>
      <c r="H120" s="40"/>
      <c r="I120" s="200"/>
      <c r="J120" s="40"/>
      <c r="K120" s="40"/>
      <c r="L120" s="44"/>
      <c r="M120" s="201"/>
      <c r="N120" s="20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72</v>
      </c>
    </row>
    <row r="121" spans="1:65" s="2" customFormat="1" ht="24.15" customHeight="1">
      <c r="A121" s="38"/>
      <c r="B121" s="39"/>
      <c r="C121" s="185" t="s">
        <v>222</v>
      </c>
      <c r="D121" s="185" t="s">
        <v>139</v>
      </c>
      <c r="E121" s="186" t="s">
        <v>223</v>
      </c>
      <c r="F121" s="187" t="s">
        <v>224</v>
      </c>
      <c r="G121" s="188" t="s">
        <v>153</v>
      </c>
      <c r="H121" s="189">
        <v>6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143</v>
      </c>
      <c r="AT121" s="196" t="s">
        <v>139</v>
      </c>
      <c r="AU121" s="196" t="s">
        <v>72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143</v>
      </c>
      <c r="BM121" s="196" t="s">
        <v>225</v>
      </c>
    </row>
    <row r="122" spans="1:47" s="2" customFormat="1" ht="12">
      <c r="A122" s="38"/>
      <c r="B122" s="39"/>
      <c r="C122" s="40"/>
      <c r="D122" s="198" t="s">
        <v>145</v>
      </c>
      <c r="E122" s="40"/>
      <c r="F122" s="199" t="s">
        <v>226</v>
      </c>
      <c r="G122" s="40"/>
      <c r="H122" s="40"/>
      <c r="I122" s="200"/>
      <c r="J122" s="40"/>
      <c r="K122" s="40"/>
      <c r="L122" s="44"/>
      <c r="M122" s="201"/>
      <c r="N122" s="202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72</v>
      </c>
    </row>
    <row r="123" spans="1:65" s="2" customFormat="1" ht="16.5" customHeight="1">
      <c r="A123" s="38"/>
      <c r="B123" s="39"/>
      <c r="C123" s="185" t="s">
        <v>186</v>
      </c>
      <c r="D123" s="185" t="s">
        <v>139</v>
      </c>
      <c r="E123" s="186" t="s">
        <v>227</v>
      </c>
      <c r="F123" s="187" t="s">
        <v>228</v>
      </c>
      <c r="G123" s="188" t="s">
        <v>153</v>
      </c>
      <c r="H123" s="189">
        <v>1</v>
      </c>
      <c r="I123" s="190"/>
      <c r="J123" s="191">
        <f>ROUND(I123*H123,2)</f>
        <v>0</v>
      </c>
      <c r="K123" s="187" t="s">
        <v>154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72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229</v>
      </c>
    </row>
    <row r="124" spans="1:47" s="2" customFormat="1" ht="12">
      <c r="A124" s="38"/>
      <c r="B124" s="39"/>
      <c r="C124" s="40"/>
      <c r="D124" s="198" t="s">
        <v>145</v>
      </c>
      <c r="E124" s="40"/>
      <c r="F124" s="199" t="s">
        <v>230</v>
      </c>
      <c r="G124" s="40"/>
      <c r="H124" s="40"/>
      <c r="I124" s="200"/>
      <c r="J124" s="40"/>
      <c r="K124" s="40"/>
      <c r="L124" s="44"/>
      <c r="M124" s="201"/>
      <c r="N124" s="20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145</v>
      </c>
      <c r="AU124" s="17" t="s">
        <v>72</v>
      </c>
    </row>
    <row r="125" spans="1:65" s="2" customFormat="1" ht="21.75" customHeight="1">
      <c r="A125" s="38"/>
      <c r="B125" s="39"/>
      <c r="C125" s="185" t="s">
        <v>7</v>
      </c>
      <c r="D125" s="185" t="s">
        <v>139</v>
      </c>
      <c r="E125" s="186" t="s">
        <v>231</v>
      </c>
      <c r="F125" s="187" t="s">
        <v>232</v>
      </c>
      <c r="G125" s="188" t="s">
        <v>153</v>
      </c>
      <c r="H125" s="189">
        <v>1</v>
      </c>
      <c r="I125" s="190"/>
      <c r="J125" s="191">
        <f>ROUND(I125*H125,2)</f>
        <v>0</v>
      </c>
      <c r="K125" s="187" t="s">
        <v>154</v>
      </c>
      <c r="L125" s="44"/>
      <c r="M125" s="192" t="s">
        <v>19</v>
      </c>
      <c r="N125" s="193" t="s">
        <v>43</v>
      </c>
      <c r="O125" s="84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6" t="s">
        <v>143</v>
      </c>
      <c r="AT125" s="196" t="s">
        <v>139</v>
      </c>
      <c r="AU125" s="196" t="s">
        <v>72</v>
      </c>
      <c r="AY125" s="17" t="s">
        <v>144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7" t="s">
        <v>79</v>
      </c>
      <c r="BK125" s="197">
        <f>ROUND(I125*H125,2)</f>
        <v>0</v>
      </c>
      <c r="BL125" s="17" t="s">
        <v>143</v>
      </c>
      <c r="BM125" s="196" t="s">
        <v>233</v>
      </c>
    </row>
    <row r="126" spans="1:47" s="2" customFormat="1" ht="12">
      <c r="A126" s="38"/>
      <c r="B126" s="39"/>
      <c r="C126" s="40"/>
      <c r="D126" s="198" t="s">
        <v>145</v>
      </c>
      <c r="E126" s="40"/>
      <c r="F126" s="199" t="s">
        <v>234</v>
      </c>
      <c r="G126" s="40"/>
      <c r="H126" s="40"/>
      <c r="I126" s="200"/>
      <c r="J126" s="40"/>
      <c r="K126" s="40"/>
      <c r="L126" s="44"/>
      <c r="M126" s="201"/>
      <c r="N126" s="20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72</v>
      </c>
    </row>
    <row r="127" spans="1:65" s="2" customFormat="1" ht="24.15" customHeight="1">
      <c r="A127" s="38"/>
      <c r="B127" s="39"/>
      <c r="C127" s="185" t="s">
        <v>191</v>
      </c>
      <c r="D127" s="185" t="s">
        <v>139</v>
      </c>
      <c r="E127" s="186" t="s">
        <v>235</v>
      </c>
      <c r="F127" s="187" t="s">
        <v>236</v>
      </c>
      <c r="G127" s="188" t="s">
        <v>153</v>
      </c>
      <c r="H127" s="189">
        <v>1</v>
      </c>
      <c r="I127" s="190"/>
      <c r="J127" s="191">
        <f>ROUND(I127*H127,2)</f>
        <v>0</v>
      </c>
      <c r="K127" s="187" t="s">
        <v>154</v>
      </c>
      <c r="L127" s="44"/>
      <c r="M127" s="192" t="s">
        <v>19</v>
      </c>
      <c r="N127" s="193" t="s">
        <v>43</v>
      </c>
      <c r="O127" s="84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6" t="s">
        <v>143</v>
      </c>
      <c r="AT127" s="196" t="s">
        <v>139</v>
      </c>
      <c r="AU127" s="196" t="s">
        <v>72</v>
      </c>
      <c r="AY127" s="17" t="s">
        <v>144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7" t="s">
        <v>79</v>
      </c>
      <c r="BK127" s="197">
        <f>ROUND(I127*H127,2)</f>
        <v>0</v>
      </c>
      <c r="BL127" s="17" t="s">
        <v>143</v>
      </c>
      <c r="BM127" s="196" t="s">
        <v>237</v>
      </c>
    </row>
    <row r="128" spans="1:47" s="2" customFormat="1" ht="12">
      <c r="A128" s="38"/>
      <c r="B128" s="39"/>
      <c r="C128" s="40"/>
      <c r="D128" s="198" t="s">
        <v>145</v>
      </c>
      <c r="E128" s="40"/>
      <c r="F128" s="199" t="s">
        <v>238</v>
      </c>
      <c r="G128" s="40"/>
      <c r="H128" s="40"/>
      <c r="I128" s="200"/>
      <c r="J128" s="40"/>
      <c r="K128" s="40"/>
      <c r="L128" s="44"/>
      <c r="M128" s="201"/>
      <c r="N128" s="20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145</v>
      </c>
      <c r="AU128" s="17" t="s">
        <v>72</v>
      </c>
    </row>
    <row r="129" spans="1:65" s="2" customFormat="1" ht="24.15" customHeight="1">
      <c r="A129" s="38"/>
      <c r="B129" s="39"/>
      <c r="C129" s="185" t="s">
        <v>239</v>
      </c>
      <c r="D129" s="185" t="s">
        <v>139</v>
      </c>
      <c r="E129" s="186" t="s">
        <v>240</v>
      </c>
      <c r="F129" s="187" t="s">
        <v>241</v>
      </c>
      <c r="G129" s="188" t="s">
        <v>153</v>
      </c>
      <c r="H129" s="189">
        <v>15</v>
      </c>
      <c r="I129" s="190"/>
      <c r="J129" s="191">
        <f>ROUND(I129*H129,2)</f>
        <v>0</v>
      </c>
      <c r="K129" s="187" t="s">
        <v>154</v>
      </c>
      <c r="L129" s="44"/>
      <c r="M129" s="192" t="s">
        <v>19</v>
      </c>
      <c r="N129" s="193" t="s">
        <v>43</v>
      </c>
      <c r="O129" s="84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6" t="s">
        <v>143</v>
      </c>
      <c r="AT129" s="196" t="s">
        <v>139</v>
      </c>
      <c r="AU129" s="196" t="s">
        <v>72</v>
      </c>
      <c r="AY129" s="17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7" t="s">
        <v>79</v>
      </c>
      <c r="BK129" s="197">
        <f>ROUND(I129*H129,2)</f>
        <v>0</v>
      </c>
      <c r="BL129" s="17" t="s">
        <v>143</v>
      </c>
      <c r="BM129" s="196" t="s">
        <v>242</v>
      </c>
    </row>
    <row r="130" spans="1:47" s="2" customFormat="1" ht="12">
      <c r="A130" s="38"/>
      <c r="B130" s="39"/>
      <c r="C130" s="40"/>
      <c r="D130" s="198" t="s">
        <v>145</v>
      </c>
      <c r="E130" s="40"/>
      <c r="F130" s="199" t="s">
        <v>243</v>
      </c>
      <c r="G130" s="40"/>
      <c r="H130" s="40"/>
      <c r="I130" s="200"/>
      <c r="J130" s="40"/>
      <c r="K130" s="40"/>
      <c r="L130" s="44"/>
      <c r="M130" s="201"/>
      <c r="N130" s="20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72</v>
      </c>
    </row>
    <row r="131" spans="1:65" s="2" customFormat="1" ht="16.5" customHeight="1">
      <c r="A131" s="38"/>
      <c r="B131" s="39"/>
      <c r="C131" s="185" t="s">
        <v>195</v>
      </c>
      <c r="D131" s="185" t="s">
        <v>139</v>
      </c>
      <c r="E131" s="186" t="s">
        <v>244</v>
      </c>
      <c r="F131" s="187" t="s">
        <v>245</v>
      </c>
      <c r="G131" s="188" t="s">
        <v>153</v>
      </c>
      <c r="H131" s="189">
        <v>5</v>
      </c>
      <c r="I131" s="190"/>
      <c r="J131" s="191">
        <f>ROUND(I131*H131,2)</f>
        <v>0</v>
      </c>
      <c r="K131" s="187" t="s">
        <v>19</v>
      </c>
      <c r="L131" s="44"/>
      <c r="M131" s="192" t="s">
        <v>19</v>
      </c>
      <c r="N131" s="193" t="s">
        <v>43</v>
      </c>
      <c r="O131" s="84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6" t="s">
        <v>143</v>
      </c>
      <c r="AT131" s="196" t="s">
        <v>139</v>
      </c>
      <c r="AU131" s="196" t="s">
        <v>72</v>
      </c>
      <c r="AY131" s="17" t="s">
        <v>144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7" t="s">
        <v>79</v>
      </c>
      <c r="BK131" s="197">
        <f>ROUND(I131*H131,2)</f>
        <v>0</v>
      </c>
      <c r="BL131" s="17" t="s">
        <v>143</v>
      </c>
      <c r="BM131" s="196" t="s">
        <v>246</v>
      </c>
    </row>
    <row r="132" spans="1:47" s="2" customFormat="1" ht="12">
      <c r="A132" s="38"/>
      <c r="B132" s="39"/>
      <c r="C132" s="40"/>
      <c r="D132" s="198" t="s">
        <v>145</v>
      </c>
      <c r="E132" s="40"/>
      <c r="F132" s="199" t="s">
        <v>247</v>
      </c>
      <c r="G132" s="40"/>
      <c r="H132" s="40"/>
      <c r="I132" s="200"/>
      <c r="J132" s="40"/>
      <c r="K132" s="40"/>
      <c r="L132" s="44"/>
      <c r="M132" s="201"/>
      <c r="N132" s="20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72</v>
      </c>
    </row>
    <row r="133" spans="1:65" s="2" customFormat="1" ht="24.15" customHeight="1">
      <c r="A133" s="38"/>
      <c r="B133" s="39"/>
      <c r="C133" s="185" t="s">
        <v>248</v>
      </c>
      <c r="D133" s="185" t="s">
        <v>139</v>
      </c>
      <c r="E133" s="186" t="s">
        <v>249</v>
      </c>
      <c r="F133" s="187" t="s">
        <v>250</v>
      </c>
      <c r="G133" s="188" t="s">
        <v>153</v>
      </c>
      <c r="H133" s="189">
        <v>4</v>
      </c>
      <c r="I133" s="190"/>
      <c r="J133" s="191">
        <f>ROUND(I133*H133,2)</f>
        <v>0</v>
      </c>
      <c r="K133" s="187" t="s">
        <v>154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72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251</v>
      </c>
    </row>
    <row r="134" spans="1:47" s="2" customFormat="1" ht="12">
      <c r="A134" s="38"/>
      <c r="B134" s="39"/>
      <c r="C134" s="40"/>
      <c r="D134" s="198" t="s">
        <v>145</v>
      </c>
      <c r="E134" s="40"/>
      <c r="F134" s="199" t="s">
        <v>252</v>
      </c>
      <c r="G134" s="40"/>
      <c r="H134" s="40"/>
      <c r="I134" s="200"/>
      <c r="J134" s="40"/>
      <c r="K134" s="40"/>
      <c r="L134" s="44"/>
      <c r="M134" s="201"/>
      <c r="N134" s="20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72</v>
      </c>
    </row>
    <row r="135" spans="1:65" s="2" customFormat="1" ht="33" customHeight="1">
      <c r="A135" s="38"/>
      <c r="B135" s="39"/>
      <c r="C135" s="203" t="s">
        <v>200</v>
      </c>
      <c r="D135" s="203" t="s">
        <v>253</v>
      </c>
      <c r="E135" s="204" t="s">
        <v>254</v>
      </c>
      <c r="F135" s="205" t="s">
        <v>255</v>
      </c>
      <c r="G135" s="206" t="s">
        <v>153</v>
      </c>
      <c r="H135" s="207">
        <v>4</v>
      </c>
      <c r="I135" s="208"/>
      <c r="J135" s="209">
        <f>ROUND(I135*H135,2)</f>
        <v>0</v>
      </c>
      <c r="K135" s="205" t="s">
        <v>154</v>
      </c>
      <c r="L135" s="210"/>
      <c r="M135" s="211" t="s">
        <v>19</v>
      </c>
      <c r="N135" s="212" t="s">
        <v>43</v>
      </c>
      <c r="O135" s="84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6" t="s">
        <v>159</v>
      </c>
      <c r="AT135" s="196" t="s">
        <v>253</v>
      </c>
      <c r="AU135" s="196" t="s">
        <v>72</v>
      </c>
      <c r="AY135" s="17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79</v>
      </c>
      <c r="BK135" s="197">
        <f>ROUND(I135*H135,2)</f>
        <v>0</v>
      </c>
      <c r="BL135" s="17" t="s">
        <v>143</v>
      </c>
      <c r="BM135" s="196" t="s">
        <v>256</v>
      </c>
    </row>
    <row r="136" spans="1:47" s="2" customFormat="1" ht="12">
      <c r="A136" s="38"/>
      <c r="B136" s="39"/>
      <c r="C136" s="40"/>
      <c r="D136" s="198" t="s">
        <v>145</v>
      </c>
      <c r="E136" s="40"/>
      <c r="F136" s="199" t="s">
        <v>257</v>
      </c>
      <c r="G136" s="40"/>
      <c r="H136" s="40"/>
      <c r="I136" s="200"/>
      <c r="J136" s="40"/>
      <c r="K136" s="40"/>
      <c r="L136" s="44"/>
      <c r="M136" s="201"/>
      <c r="N136" s="20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72</v>
      </c>
    </row>
    <row r="137" spans="1:65" s="2" customFormat="1" ht="24.15" customHeight="1">
      <c r="A137" s="38"/>
      <c r="B137" s="39"/>
      <c r="C137" s="203" t="s">
        <v>258</v>
      </c>
      <c r="D137" s="203" t="s">
        <v>253</v>
      </c>
      <c r="E137" s="204" t="s">
        <v>259</v>
      </c>
      <c r="F137" s="205" t="s">
        <v>260</v>
      </c>
      <c r="G137" s="206" t="s">
        <v>153</v>
      </c>
      <c r="H137" s="207">
        <v>3</v>
      </c>
      <c r="I137" s="208"/>
      <c r="J137" s="209">
        <f>ROUND(I137*H137,2)</f>
        <v>0</v>
      </c>
      <c r="K137" s="205" t="s">
        <v>154</v>
      </c>
      <c r="L137" s="210"/>
      <c r="M137" s="211" t="s">
        <v>19</v>
      </c>
      <c r="N137" s="212" t="s">
        <v>43</v>
      </c>
      <c r="O137" s="84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6" t="s">
        <v>159</v>
      </c>
      <c r="AT137" s="196" t="s">
        <v>253</v>
      </c>
      <c r="AU137" s="196" t="s">
        <v>72</v>
      </c>
      <c r="AY137" s="17" t="s">
        <v>144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7" t="s">
        <v>79</v>
      </c>
      <c r="BK137" s="197">
        <f>ROUND(I137*H137,2)</f>
        <v>0</v>
      </c>
      <c r="BL137" s="17" t="s">
        <v>143</v>
      </c>
      <c r="BM137" s="196" t="s">
        <v>261</v>
      </c>
    </row>
    <row r="138" spans="1:47" s="2" customFormat="1" ht="12">
      <c r="A138" s="38"/>
      <c r="B138" s="39"/>
      <c r="C138" s="40"/>
      <c r="D138" s="198" t="s">
        <v>145</v>
      </c>
      <c r="E138" s="40"/>
      <c r="F138" s="199" t="s">
        <v>262</v>
      </c>
      <c r="G138" s="40"/>
      <c r="H138" s="40"/>
      <c r="I138" s="200"/>
      <c r="J138" s="40"/>
      <c r="K138" s="40"/>
      <c r="L138" s="44"/>
      <c r="M138" s="201"/>
      <c r="N138" s="202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72</v>
      </c>
    </row>
    <row r="139" spans="1:65" s="2" customFormat="1" ht="24.15" customHeight="1">
      <c r="A139" s="38"/>
      <c r="B139" s="39"/>
      <c r="C139" s="203" t="s">
        <v>204</v>
      </c>
      <c r="D139" s="203" t="s">
        <v>253</v>
      </c>
      <c r="E139" s="204" t="s">
        <v>263</v>
      </c>
      <c r="F139" s="205" t="s">
        <v>264</v>
      </c>
      <c r="G139" s="206" t="s">
        <v>153</v>
      </c>
      <c r="H139" s="207">
        <v>3</v>
      </c>
      <c r="I139" s="208"/>
      <c r="J139" s="209">
        <f>ROUND(I139*H139,2)</f>
        <v>0</v>
      </c>
      <c r="K139" s="205" t="s">
        <v>154</v>
      </c>
      <c r="L139" s="210"/>
      <c r="M139" s="211" t="s">
        <v>19</v>
      </c>
      <c r="N139" s="212" t="s">
        <v>43</v>
      </c>
      <c r="O139" s="84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6" t="s">
        <v>159</v>
      </c>
      <c r="AT139" s="196" t="s">
        <v>253</v>
      </c>
      <c r="AU139" s="196" t="s">
        <v>72</v>
      </c>
      <c r="AY139" s="17" t="s">
        <v>144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7" t="s">
        <v>79</v>
      </c>
      <c r="BK139" s="197">
        <f>ROUND(I139*H139,2)</f>
        <v>0</v>
      </c>
      <c r="BL139" s="17" t="s">
        <v>143</v>
      </c>
      <c r="BM139" s="196" t="s">
        <v>265</v>
      </c>
    </row>
    <row r="140" spans="1:47" s="2" customFormat="1" ht="12">
      <c r="A140" s="38"/>
      <c r="B140" s="39"/>
      <c r="C140" s="40"/>
      <c r="D140" s="198" t="s">
        <v>145</v>
      </c>
      <c r="E140" s="40"/>
      <c r="F140" s="199" t="s">
        <v>266</v>
      </c>
      <c r="G140" s="40"/>
      <c r="H140" s="40"/>
      <c r="I140" s="200"/>
      <c r="J140" s="40"/>
      <c r="K140" s="40"/>
      <c r="L140" s="44"/>
      <c r="M140" s="201"/>
      <c r="N140" s="202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72</v>
      </c>
    </row>
    <row r="141" spans="1:65" s="2" customFormat="1" ht="24.15" customHeight="1">
      <c r="A141" s="38"/>
      <c r="B141" s="39"/>
      <c r="C141" s="203" t="s">
        <v>267</v>
      </c>
      <c r="D141" s="203" t="s">
        <v>253</v>
      </c>
      <c r="E141" s="204" t="s">
        <v>268</v>
      </c>
      <c r="F141" s="205" t="s">
        <v>269</v>
      </c>
      <c r="G141" s="206" t="s">
        <v>153</v>
      </c>
      <c r="H141" s="207">
        <v>1</v>
      </c>
      <c r="I141" s="208"/>
      <c r="J141" s="209">
        <f>ROUND(I141*H141,2)</f>
        <v>0</v>
      </c>
      <c r="K141" s="205" t="s">
        <v>154</v>
      </c>
      <c r="L141" s="210"/>
      <c r="M141" s="211" t="s">
        <v>19</v>
      </c>
      <c r="N141" s="212" t="s">
        <v>43</v>
      </c>
      <c r="O141" s="84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6" t="s">
        <v>159</v>
      </c>
      <c r="AT141" s="196" t="s">
        <v>253</v>
      </c>
      <c r="AU141" s="196" t="s">
        <v>72</v>
      </c>
      <c r="AY141" s="17" t="s">
        <v>144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7" t="s">
        <v>79</v>
      </c>
      <c r="BK141" s="197">
        <f>ROUND(I141*H141,2)</f>
        <v>0</v>
      </c>
      <c r="BL141" s="17" t="s">
        <v>143</v>
      </c>
      <c r="BM141" s="196" t="s">
        <v>270</v>
      </c>
    </row>
    <row r="142" spans="1:47" s="2" customFormat="1" ht="12">
      <c r="A142" s="38"/>
      <c r="B142" s="39"/>
      <c r="C142" s="40"/>
      <c r="D142" s="198" t="s">
        <v>145</v>
      </c>
      <c r="E142" s="40"/>
      <c r="F142" s="199" t="s">
        <v>271</v>
      </c>
      <c r="G142" s="40"/>
      <c r="H142" s="40"/>
      <c r="I142" s="200"/>
      <c r="J142" s="40"/>
      <c r="K142" s="40"/>
      <c r="L142" s="44"/>
      <c r="M142" s="201"/>
      <c r="N142" s="20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72</v>
      </c>
    </row>
    <row r="143" spans="1:65" s="2" customFormat="1" ht="24.15" customHeight="1">
      <c r="A143" s="38"/>
      <c r="B143" s="39"/>
      <c r="C143" s="203" t="s">
        <v>208</v>
      </c>
      <c r="D143" s="203" t="s">
        <v>253</v>
      </c>
      <c r="E143" s="204" t="s">
        <v>272</v>
      </c>
      <c r="F143" s="205" t="s">
        <v>273</v>
      </c>
      <c r="G143" s="206" t="s">
        <v>153</v>
      </c>
      <c r="H143" s="207">
        <v>1</v>
      </c>
      <c r="I143" s="208"/>
      <c r="J143" s="209">
        <f>ROUND(I143*H143,2)</f>
        <v>0</v>
      </c>
      <c r="K143" s="205" t="s">
        <v>154</v>
      </c>
      <c r="L143" s="210"/>
      <c r="M143" s="211" t="s">
        <v>19</v>
      </c>
      <c r="N143" s="212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159</v>
      </c>
      <c r="AT143" s="196" t="s">
        <v>253</v>
      </c>
      <c r="AU143" s="196" t="s">
        <v>72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274</v>
      </c>
    </row>
    <row r="144" spans="1:47" s="2" customFormat="1" ht="12">
      <c r="A144" s="38"/>
      <c r="B144" s="39"/>
      <c r="C144" s="40"/>
      <c r="D144" s="198" t="s">
        <v>145</v>
      </c>
      <c r="E144" s="40"/>
      <c r="F144" s="199" t="s">
        <v>275</v>
      </c>
      <c r="G144" s="40"/>
      <c r="H144" s="40"/>
      <c r="I144" s="200"/>
      <c r="J144" s="40"/>
      <c r="K144" s="40"/>
      <c r="L144" s="44"/>
      <c r="M144" s="201"/>
      <c r="N144" s="202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72</v>
      </c>
    </row>
    <row r="145" spans="1:65" s="2" customFormat="1" ht="21.75" customHeight="1">
      <c r="A145" s="38"/>
      <c r="B145" s="39"/>
      <c r="C145" s="203" t="s">
        <v>276</v>
      </c>
      <c r="D145" s="203" t="s">
        <v>253</v>
      </c>
      <c r="E145" s="204" t="s">
        <v>277</v>
      </c>
      <c r="F145" s="205" t="s">
        <v>278</v>
      </c>
      <c r="G145" s="206" t="s">
        <v>153</v>
      </c>
      <c r="H145" s="207">
        <v>3</v>
      </c>
      <c r="I145" s="208"/>
      <c r="J145" s="209">
        <f>ROUND(I145*H145,2)</f>
        <v>0</v>
      </c>
      <c r="K145" s="205" t="s">
        <v>154</v>
      </c>
      <c r="L145" s="210"/>
      <c r="M145" s="211" t="s">
        <v>19</v>
      </c>
      <c r="N145" s="212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159</v>
      </c>
      <c r="AT145" s="196" t="s">
        <v>253</v>
      </c>
      <c r="AU145" s="196" t="s">
        <v>72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279</v>
      </c>
    </row>
    <row r="146" spans="1:47" s="2" customFormat="1" ht="12">
      <c r="A146" s="38"/>
      <c r="B146" s="39"/>
      <c r="C146" s="40"/>
      <c r="D146" s="198" t="s">
        <v>145</v>
      </c>
      <c r="E146" s="40"/>
      <c r="F146" s="199" t="s">
        <v>280</v>
      </c>
      <c r="G146" s="40"/>
      <c r="H146" s="40"/>
      <c r="I146" s="200"/>
      <c r="J146" s="40"/>
      <c r="K146" s="40"/>
      <c r="L146" s="44"/>
      <c r="M146" s="201"/>
      <c r="N146" s="20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72</v>
      </c>
    </row>
    <row r="147" spans="1:65" s="2" customFormat="1" ht="37.8" customHeight="1">
      <c r="A147" s="38"/>
      <c r="B147" s="39"/>
      <c r="C147" s="203" t="s">
        <v>212</v>
      </c>
      <c r="D147" s="203" t="s">
        <v>253</v>
      </c>
      <c r="E147" s="204" t="s">
        <v>281</v>
      </c>
      <c r="F147" s="205" t="s">
        <v>282</v>
      </c>
      <c r="G147" s="206" t="s">
        <v>153</v>
      </c>
      <c r="H147" s="207">
        <v>150</v>
      </c>
      <c r="I147" s="208"/>
      <c r="J147" s="209">
        <f>ROUND(I147*H147,2)</f>
        <v>0</v>
      </c>
      <c r="K147" s="205" t="s">
        <v>154</v>
      </c>
      <c r="L147" s="210"/>
      <c r="M147" s="211" t="s">
        <v>19</v>
      </c>
      <c r="N147" s="212" t="s">
        <v>43</v>
      </c>
      <c r="O147" s="84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6" t="s">
        <v>159</v>
      </c>
      <c r="AT147" s="196" t="s">
        <v>253</v>
      </c>
      <c r="AU147" s="196" t="s">
        <v>72</v>
      </c>
      <c r="AY147" s="17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7" t="s">
        <v>79</v>
      </c>
      <c r="BK147" s="197">
        <f>ROUND(I147*H147,2)</f>
        <v>0</v>
      </c>
      <c r="BL147" s="17" t="s">
        <v>143</v>
      </c>
      <c r="BM147" s="196" t="s">
        <v>283</v>
      </c>
    </row>
    <row r="148" spans="1:47" s="2" customFormat="1" ht="12">
      <c r="A148" s="38"/>
      <c r="B148" s="39"/>
      <c r="C148" s="40"/>
      <c r="D148" s="198" t="s">
        <v>145</v>
      </c>
      <c r="E148" s="40"/>
      <c r="F148" s="199" t="s">
        <v>284</v>
      </c>
      <c r="G148" s="40"/>
      <c r="H148" s="40"/>
      <c r="I148" s="200"/>
      <c r="J148" s="40"/>
      <c r="K148" s="40"/>
      <c r="L148" s="44"/>
      <c r="M148" s="201"/>
      <c r="N148" s="20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72</v>
      </c>
    </row>
    <row r="149" spans="1:65" s="2" customFormat="1" ht="37.8" customHeight="1">
      <c r="A149" s="38"/>
      <c r="B149" s="39"/>
      <c r="C149" s="203" t="s">
        <v>285</v>
      </c>
      <c r="D149" s="203" t="s">
        <v>253</v>
      </c>
      <c r="E149" s="204" t="s">
        <v>286</v>
      </c>
      <c r="F149" s="205" t="s">
        <v>287</v>
      </c>
      <c r="G149" s="206" t="s">
        <v>153</v>
      </c>
      <c r="H149" s="207">
        <v>150</v>
      </c>
      <c r="I149" s="208"/>
      <c r="J149" s="209">
        <f>ROUND(I149*H149,2)</f>
        <v>0</v>
      </c>
      <c r="K149" s="205" t="s">
        <v>288</v>
      </c>
      <c r="L149" s="210"/>
      <c r="M149" s="211" t="s">
        <v>19</v>
      </c>
      <c r="N149" s="212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159</v>
      </c>
      <c r="AT149" s="196" t="s">
        <v>253</v>
      </c>
      <c r="AU149" s="196" t="s">
        <v>72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289</v>
      </c>
    </row>
    <row r="150" spans="1:47" s="2" customFormat="1" ht="12">
      <c r="A150" s="38"/>
      <c r="B150" s="39"/>
      <c r="C150" s="40"/>
      <c r="D150" s="198" t="s">
        <v>145</v>
      </c>
      <c r="E150" s="40"/>
      <c r="F150" s="199" t="s">
        <v>290</v>
      </c>
      <c r="G150" s="40"/>
      <c r="H150" s="40"/>
      <c r="I150" s="200"/>
      <c r="J150" s="40"/>
      <c r="K150" s="40"/>
      <c r="L150" s="44"/>
      <c r="M150" s="201"/>
      <c r="N150" s="202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145</v>
      </c>
      <c r="AU150" s="17" t="s">
        <v>72</v>
      </c>
    </row>
    <row r="151" spans="1:65" s="2" customFormat="1" ht="33" customHeight="1">
      <c r="A151" s="38"/>
      <c r="B151" s="39"/>
      <c r="C151" s="203" t="s">
        <v>216</v>
      </c>
      <c r="D151" s="203" t="s">
        <v>253</v>
      </c>
      <c r="E151" s="204" t="s">
        <v>291</v>
      </c>
      <c r="F151" s="205" t="s">
        <v>292</v>
      </c>
      <c r="G151" s="206" t="s">
        <v>142</v>
      </c>
      <c r="H151" s="207">
        <v>30</v>
      </c>
      <c r="I151" s="208"/>
      <c r="J151" s="209">
        <f>ROUND(I151*H151,2)</f>
        <v>0</v>
      </c>
      <c r="K151" s="205" t="s">
        <v>154</v>
      </c>
      <c r="L151" s="210"/>
      <c r="M151" s="211" t="s">
        <v>19</v>
      </c>
      <c r="N151" s="212" t="s">
        <v>43</v>
      </c>
      <c r="O151" s="84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6" t="s">
        <v>159</v>
      </c>
      <c r="AT151" s="196" t="s">
        <v>253</v>
      </c>
      <c r="AU151" s="196" t="s">
        <v>72</v>
      </c>
      <c r="AY151" s="17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7" t="s">
        <v>79</v>
      </c>
      <c r="BK151" s="197">
        <f>ROUND(I151*H151,2)</f>
        <v>0</v>
      </c>
      <c r="BL151" s="17" t="s">
        <v>143</v>
      </c>
      <c r="BM151" s="196" t="s">
        <v>293</v>
      </c>
    </row>
    <row r="152" spans="1:47" s="2" customFormat="1" ht="12">
      <c r="A152" s="38"/>
      <c r="B152" s="39"/>
      <c r="C152" s="40"/>
      <c r="D152" s="198" t="s">
        <v>145</v>
      </c>
      <c r="E152" s="40"/>
      <c r="F152" s="199" t="s">
        <v>294</v>
      </c>
      <c r="G152" s="40"/>
      <c r="H152" s="40"/>
      <c r="I152" s="200"/>
      <c r="J152" s="40"/>
      <c r="K152" s="40"/>
      <c r="L152" s="44"/>
      <c r="M152" s="201"/>
      <c r="N152" s="20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72</v>
      </c>
    </row>
    <row r="153" spans="1:65" s="2" customFormat="1" ht="49.05" customHeight="1">
      <c r="A153" s="38"/>
      <c r="B153" s="39"/>
      <c r="C153" s="203" t="s">
        <v>295</v>
      </c>
      <c r="D153" s="203" t="s">
        <v>253</v>
      </c>
      <c r="E153" s="204" t="s">
        <v>296</v>
      </c>
      <c r="F153" s="205" t="s">
        <v>297</v>
      </c>
      <c r="G153" s="206" t="s">
        <v>153</v>
      </c>
      <c r="H153" s="207">
        <v>3</v>
      </c>
      <c r="I153" s="208"/>
      <c r="J153" s="209">
        <f>ROUND(I153*H153,2)</f>
        <v>0</v>
      </c>
      <c r="K153" s="205" t="s">
        <v>154</v>
      </c>
      <c r="L153" s="210"/>
      <c r="M153" s="211" t="s">
        <v>19</v>
      </c>
      <c r="N153" s="212" t="s">
        <v>43</v>
      </c>
      <c r="O153" s="84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6" t="s">
        <v>159</v>
      </c>
      <c r="AT153" s="196" t="s">
        <v>253</v>
      </c>
      <c r="AU153" s="196" t="s">
        <v>72</v>
      </c>
      <c r="AY153" s="17" t="s">
        <v>144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7" t="s">
        <v>79</v>
      </c>
      <c r="BK153" s="197">
        <f>ROUND(I153*H153,2)</f>
        <v>0</v>
      </c>
      <c r="BL153" s="17" t="s">
        <v>143</v>
      </c>
      <c r="BM153" s="196" t="s">
        <v>298</v>
      </c>
    </row>
    <row r="154" spans="1:47" s="2" customFormat="1" ht="12">
      <c r="A154" s="38"/>
      <c r="B154" s="39"/>
      <c r="C154" s="40"/>
      <c r="D154" s="198" t="s">
        <v>145</v>
      </c>
      <c r="E154" s="40"/>
      <c r="F154" s="199" t="s">
        <v>299</v>
      </c>
      <c r="G154" s="40"/>
      <c r="H154" s="40"/>
      <c r="I154" s="200"/>
      <c r="J154" s="40"/>
      <c r="K154" s="40"/>
      <c r="L154" s="44"/>
      <c r="M154" s="201"/>
      <c r="N154" s="202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72</v>
      </c>
    </row>
    <row r="155" spans="1:65" s="2" customFormat="1" ht="24.15" customHeight="1">
      <c r="A155" s="38"/>
      <c r="B155" s="39"/>
      <c r="C155" s="203" t="s">
        <v>220</v>
      </c>
      <c r="D155" s="203" t="s">
        <v>253</v>
      </c>
      <c r="E155" s="204" t="s">
        <v>300</v>
      </c>
      <c r="F155" s="205" t="s">
        <v>301</v>
      </c>
      <c r="G155" s="206" t="s">
        <v>153</v>
      </c>
      <c r="H155" s="207">
        <v>5</v>
      </c>
      <c r="I155" s="208"/>
      <c r="J155" s="209">
        <f>ROUND(I155*H155,2)</f>
        <v>0</v>
      </c>
      <c r="K155" s="205" t="s">
        <v>154</v>
      </c>
      <c r="L155" s="210"/>
      <c r="M155" s="211" t="s">
        <v>19</v>
      </c>
      <c r="N155" s="212" t="s">
        <v>43</v>
      </c>
      <c r="O155" s="84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6" t="s">
        <v>159</v>
      </c>
      <c r="AT155" s="196" t="s">
        <v>253</v>
      </c>
      <c r="AU155" s="196" t="s">
        <v>72</v>
      </c>
      <c r="AY155" s="17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7" t="s">
        <v>79</v>
      </c>
      <c r="BK155" s="197">
        <f>ROUND(I155*H155,2)</f>
        <v>0</v>
      </c>
      <c r="BL155" s="17" t="s">
        <v>143</v>
      </c>
      <c r="BM155" s="196" t="s">
        <v>302</v>
      </c>
    </row>
    <row r="156" spans="1:47" s="2" customFormat="1" ht="12">
      <c r="A156" s="38"/>
      <c r="B156" s="39"/>
      <c r="C156" s="40"/>
      <c r="D156" s="198" t="s">
        <v>145</v>
      </c>
      <c r="E156" s="40"/>
      <c r="F156" s="199" t="s">
        <v>303</v>
      </c>
      <c r="G156" s="40"/>
      <c r="H156" s="40"/>
      <c r="I156" s="200"/>
      <c r="J156" s="40"/>
      <c r="K156" s="40"/>
      <c r="L156" s="44"/>
      <c r="M156" s="201"/>
      <c r="N156" s="202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145</v>
      </c>
      <c r="AU156" s="17" t="s">
        <v>72</v>
      </c>
    </row>
    <row r="157" spans="1:65" s="2" customFormat="1" ht="24.15" customHeight="1">
      <c r="A157" s="38"/>
      <c r="B157" s="39"/>
      <c r="C157" s="185" t="s">
        <v>304</v>
      </c>
      <c r="D157" s="185" t="s">
        <v>139</v>
      </c>
      <c r="E157" s="186" t="s">
        <v>305</v>
      </c>
      <c r="F157" s="187" t="s">
        <v>306</v>
      </c>
      <c r="G157" s="188" t="s">
        <v>307</v>
      </c>
      <c r="H157" s="189">
        <v>5</v>
      </c>
      <c r="I157" s="190"/>
      <c r="J157" s="191">
        <f>ROUND(I157*H157,2)</f>
        <v>0</v>
      </c>
      <c r="K157" s="187" t="s">
        <v>19</v>
      </c>
      <c r="L157" s="44"/>
      <c r="M157" s="192" t="s">
        <v>19</v>
      </c>
      <c r="N157" s="193" t="s">
        <v>43</v>
      </c>
      <c r="O157" s="84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6" t="s">
        <v>143</v>
      </c>
      <c r="AT157" s="196" t="s">
        <v>139</v>
      </c>
      <c r="AU157" s="196" t="s">
        <v>72</v>
      </c>
      <c r="AY157" s="17" t="s">
        <v>144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7" t="s">
        <v>79</v>
      </c>
      <c r="BK157" s="197">
        <f>ROUND(I157*H157,2)</f>
        <v>0</v>
      </c>
      <c r="BL157" s="17" t="s">
        <v>143</v>
      </c>
      <c r="BM157" s="196" t="s">
        <v>308</v>
      </c>
    </row>
    <row r="158" spans="1:47" s="2" customFormat="1" ht="12">
      <c r="A158" s="38"/>
      <c r="B158" s="39"/>
      <c r="C158" s="40"/>
      <c r="D158" s="198" t="s">
        <v>145</v>
      </c>
      <c r="E158" s="40"/>
      <c r="F158" s="199" t="s">
        <v>309</v>
      </c>
      <c r="G158" s="40"/>
      <c r="H158" s="40"/>
      <c r="I158" s="200"/>
      <c r="J158" s="40"/>
      <c r="K158" s="40"/>
      <c r="L158" s="44"/>
      <c r="M158" s="201"/>
      <c r="N158" s="20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145</v>
      </c>
      <c r="AU158" s="17" t="s">
        <v>72</v>
      </c>
    </row>
    <row r="159" spans="1:65" s="2" customFormat="1" ht="24.15" customHeight="1">
      <c r="A159" s="38"/>
      <c r="B159" s="39"/>
      <c r="C159" s="185" t="s">
        <v>225</v>
      </c>
      <c r="D159" s="185" t="s">
        <v>139</v>
      </c>
      <c r="E159" s="186" t="s">
        <v>310</v>
      </c>
      <c r="F159" s="187" t="s">
        <v>311</v>
      </c>
      <c r="G159" s="188" t="s">
        <v>307</v>
      </c>
      <c r="H159" s="189">
        <v>1</v>
      </c>
      <c r="I159" s="190"/>
      <c r="J159" s="191">
        <f>ROUND(I159*H159,2)</f>
        <v>0</v>
      </c>
      <c r="K159" s="187" t="s">
        <v>154</v>
      </c>
      <c r="L159" s="44"/>
      <c r="M159" s="192" t="s">
        <v>19</v>
      </c>
      <c r="N159" s="193" t="s">
        <v>43</v>
      </c>
      <c r="O159" s="84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6" t="s">
        <v>143</v>
      </c>
      <c r="AT159" s="196" t="s">
        <v>139</v>
      </c>
      <c r="AU159" s="196" t="s">
        <v>72</v>
      </c>
      <c r="AY159" s="17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7" t="s">
        <v>79</v>
      </c>
      <c r="BK159" s="197">
        <f>ROUND(I159*H159,2)</f>
        <v>0</v>
      </c>
      <c r="BL159" s="17" t="s">
        <v>143</v>
      </c>
      <c r="BM159" s="196" t="s">
        <v>312</v>
      </c>
    </row>
    <row r="160" spans="1:47" s="2" customFormat="1" ht="12">
      <c r="A160" s="38"/>
      <c r="B160" s="39"/>
      <c r="C160" s="40"/>
      <c r="D160" s="198" t="s">
        <v>145</v>
      </c>
      <c r="E160" s="40"/>
      <c r="F160" s="199" t="s">
        <v>313</v>
      </c>
      <c r="G160" s="40"/>
      <c r="H160" s="40"/>
      <c r="I160" s="200"/>
      <c r="J160" s="40"/>
      <c r="K160" s="40"/>
      <c r="L160" s="44"/>
      <c r="M160" s="201"/>
      <c r="N160" s="20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72</v>
      </c>
    </row>
    <row r="161" spans="1:65" s="2" customFormat="1" ht="24.15" customHeight="1">
      <c r="A161" s="38"/>
      <c r="B161" s="39"/>
      <c r="C161" s="185" t="s">
        <v>314</v>
      </c>
      <c r="D161" s="185" t="s">
        <v>139</v>
      </c>
      <c r="E161" s="186" t="s">
        <v>315</v>
      </c>
      <c r="F161" s="187" t="s">
        <v>316</v>
      </c>
      <c r="G161" s="188" t="s">
        <v>317</v>
      </c>
      <c r="H161" s="189">
        <v>16</v>
      </c>
      <c r="I161" s="190"/>
      <c r="J161" s="191">
        <f>ROUND(I161*H161,2)</f>
        <v>0</v>
      </c>
      <c r="K161" s="187" t="s">
        <v>154</v>
      </c>
      <c r="L161" s="44"/>
      <c r="M161" s="192" t="s">
        <v>19</v>
      </c>
      <c r="N161" s="193" t="s">
        <v>43</v>
      </c>
      <c r="O161" s="84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6" t="s">
        <v>143</v>
      </c>
      <c r="AT161" s="196" t="s">
        <v>139</v>
      </c>
      <c r="AU161" s="196" t="s">
        <v>72</v>
      </c>
      <c r="AY161" s="17" t="s">
        <v>144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7" t="s">
        <v>79</v>
      </c>
      <c r="BK161" s="197">
        <f>ROUND(I161*H161,2)</f>
        <v>0</v>
      </c>
      <c r="BL161" s="17" t="s">
        <v>143</v>
      </c>
      <c r="BM161" s="196" t="s">
        <v>318</v>
      </c>
    </row>
    <row r="162" spans="1:47" s="2" customFormat="1" ht="12">
      <c r="A162" s="38"/>
      <c r="B162" s="39"/>
      <c r="C162" s="40"/>
      <c r="D162" s="198" t="s">
        <v>145</v>
      </c>
      <c r="E162" s="40"/>
      <c r="F162" s="199" t="s">
        <v>319</v>
      </c>
      <c r="G162" s="40"/>
      <c r="H162" s="40"/>
      <c r="I162" s="200"/>
      <c r="J162" s="40"/>
      <c r="K162" s="40"/>
      <c r="L162" s="44"/>
      <c r="M162" s="201"/>
      <c r="N162" s="20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72</v>
      </c>
    </row>
    <row r="163" spans="1:65" s="2" customFormat="1" ht="16.5" customHeight="1">
      <c r="A163" s="38"/>
      <c r="B163" s="39"/>
      <c r="C163" s="185" t="s">
        <v>229</v>
      </c>
      <c r="D163" s="185" t="s">
        <v>139</v>
      </c>
      <c r="E163" s="186" t="s">
        <v>320</v>
      </c>
      <c r="F163" s="187" t="s">
        <v>321</v>
      </c>
      <c r="G163" s="188" t="s">
        <v>153</v>
      </c>
      <c r="H163" s="189">
        <v>2</v>
      </c>
      <c r="I163" s="190"/>
      <c r="J163" s="191">
        <f>ROUND(I163*H163,2)</f>
        <v>0</v>
      </c>
      <c r="K163" s="187" t="s">
        <v>19</v>
      </c>
      <c r="L163" s="44"/>
      <c r="M163" s="192" t="s">
        <v>19</v>
      </c>
      <c r="N163" s="193" t="s">
        <v>43</v>
      </c>
      <c r="O163" s="84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6" t="s">
        <v>143</v>
      </c>
      <c r="AT163" s="196" t="s">
        <v>139</v>
      </c>
      <c r="AU163" s="196" t="s">
        <v>72</v>
      </c>
      <c r="AY163" s="17" t="s">
        <v>144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7" t="s">
        <v>79</v>
      </c>
      <c r="BK163" s="197">
        <f>ROUND(I163*H163,2)</f>
        <v>0</v>
      </c>
      <c r="BL163" s="17" t="s">
        <v>143</v>
      </c>
      <c r="BM163" s="196" t="s">
        <v>322</v>
      </c>
    </row>
    <row r="164" spans="1:47" s="2" customFormat="1" ht="12">
      <c r="A164" s="38"/>
      <c r="B164" s="39"/>
      <c r="C164" s="40"/>
      <c r="D164" s="198" t="s">
        <v>145</v>
      </c>
      <c r="E164" s="40"/>
      <c r="F164" s="199" t="s">
        <v>323</v>
      </c>
      <c r="G164" s="40"/>
      <c r="H164" s="40"/>
      <c r="I164" s="200"/>
      <c r="J164" s="40"/>
      <c r="K164" s="40"/>
      <c r="L164" s="44"/>
      <c r="M164" s="201"/>
      <c r="N164" s="202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145</v>
      </c>
      <c r="AU164" s="17" t="s">
        <v>72</v>
      </c>
    </row>
    <row r="165" spans="1:65" s="2" customFormat="1" ht="21.75" customHeight="1">
      <c r="A165" s="38"/>
      <c r="B165" s="39"/>
      <c r="C165" s="185" t="s">
        <v>324</v>
      </c>
      <c r="D165" s="185" t="s">
        <v>139</v>
      </c>
      <c r="E165" s="186" t="s">
        <v>325</v>
      </c>
      <c r="F165" s="187" t="s">
        <v>326</v>
      </c>
      <c r="G165" s="188" t="s">
        <v>153</v>
      </c>
      <c r="H165" s="189">
        <v>5</v>
      </c>
      <c r="I165" s="190"/>
      <c r="J165" s="191">
        <f>ROUND(I165*H165,2)</f>
        <v>0</v>
      </c>
      <c r="K165" s="187" t="s">
        <v>154</v>
      </c>
      <c r="L165" s="44"/>
      <c r="M165" s="192" t="s">
        <v>19</v>
      </c>
      <c r="N165" s="193" t="s">
        <v>43</v>
      </c>
      <c r="O165" s="84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6" t="s">
        <v>143</v>
      </c>
      <c r="AT165" s="196" t="s">
        <v>139</v>
      </c>
      <c r="AU165" s="196" t="s">
        <v>72</v>
      </c>
      <c r="AY165" s="17" t="s">
        <v>144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7" t="s">
        <v>79</v>
      </c>
      <c r="BK165" s="197">
        <f>ROUND(I165*H165,2)</f>
        <v>0</v>
      </c>
      <c r="BL165" s="17" t="s">
        <v>143</v>
      </c>
      <c r="BM165" s="196" t="s">
        <v>327</v>
      </c>
    </row>
    <row r="166" spans="1:47" s="2" customFormat="1" ht="12">
      <c r="A166" s="38"/>
      <c r="B166" s="39"/>
      <c r="C166" s="40"/>
      <c r="D166" s="198" t="s">
        <v>145</v>
      </c>
      <c r="E166" s="40"/>
      <c r="F166" s="199" t="s">
        <v>328</v>
      </c>
      <c r="G166" s="40"/>
      <c r="H166" s="40"/>
      <c r="I166" s="200"/>
      <c r="J166" s="40"/>
      <c r="K166" s="40"/>
      <c r="L166" s="44"/>
      <c r="M166" s="201"/>
      <c r="N166" s="20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72</v>
      </c>
    </row>
    <row r="167" spans="1:65" s="2" customFormat="1" ht="16.5" customHeight="1">
      <c r="A167" s="38"/>
      <c r="B167" s="39"/>
      <c r="C167" s="185" t="s">
        <v>233</v>
      </c>
      <c r="D167" s="185" t="s">
        <v>139</v>
      </c>
      <c r="E167" s="186" t="s">
        <v>329</v>
      </c>
      <c r="F167" s="187" t="s">
        <v>330</v>
      </c>
      <c r="G167" s="188" t="s">
        <v>153</v>
      </c>
      <c r="H167" s="189">
        <v>5</v>
      </c>
      <c r="I167" s="190"/>
      <c r="J167" s="191">
        <f>ROUND(I167*H167,2)</f>
        <v>0</v>
      </c>
      <c r="K167" s="187" t="s">
        <v>19</v>
      </c>
      <c r="L167" s="44"/>
      <c r="M167" s="192" t="s">
        <v>19</v>
      </c>
      <c r="N167" s="193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143</v>
      </c>
      <c r="AT167" s="196" t="s">
        <v>139</v>
      </c>
      <c r="AU167" s="196" t="s">
        <v>72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331</v>
      </c>
    </row>
    <row r="168" spans="1:47" s="2" customFormat="1" ht="12">
      <c r="A168" s="38"/>
      <c r="B168" s="39"/>
      <c r="C168" s="40"/>
      <c r="D168" s="198" t="s">
        <v>145</v>
      </c>
      <c r="E168" s="40"/>
      <c r="F168" s="199" t="s">
        <v>332</v>
      </c>
      <c r="G168" s="40"/>
      <c r="H168" s="40"/>
      <c r="I168" s="200"/>
      <c r="J168" s="40"/>
      <c r="K168" s="40"/>
      <c r="L168" s="44"/>
      <c r="M168" s="201"/>
      <c r="N168" s="20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145</v>
      </c>
      <c r="AU168" s="17" t="s">
        <v>72</v>
      </c>
    </row>
    <row r="169" spans="1:65" s="2" customFormat="1" ht="16.5" customHeight="1">
      <c r="A169" s="38"/>
      <c r="B169" s="39"/>
      <c r="C169" s="185" t="s">
        <v>333</v>
      </c>
      <c r="D169" s="185" t="s">
        <v>139</v>
      </c>
      <c r="E169" s="186" t="s">
        <v>334</v>
      </c>
      <c r="F169" s="187" t="s">
        <v>335</v>
      </c>
      <c r="G169" s="188" t="s">
        <v>153</v>
      </c>
      <c r="H169" s="189">
        <v>1</v>
      </c>
      <c r="I169" s="190"/>
      <c r="J169" s="191">
        <f>ROUND(I169*H169,2)</f>
        <v>0</v>
      </c>
      <c r="K169" s="187" t="s">
        <v>154</v>
      </c>
      <c r="L169" s="44"/>
      <c r="M169" s="192" t="s">
        <v>19</v>
      </c>
      <c r="N169" s="193" t="s">
        <v>43</v>
      </c>
      <c r="O169" s="84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6" t="s">
        <v>143</v>
      </c>
      <c r="AT169" s="196" t="s">
        <v>139</v>
      </c>
      <c r="AU169" s="196" t="s">
        <v>72</v>
      </c>
      <c r="AY169" s="17" t="s">
        <v>144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7" t="s">
        <v>79</v>
      </c>
      <c r="BK169" s="197">
        <f>ROUND(I169*H169,2)</f>
        <v>0</v>
      </c>
      <c r="BL169" s="17" t="s">
        <v>143</v>
      </c>
      <c r="BM169" s="196" t="s">
        <v>336</v>
      </c>
    </row>
    <row r="170" spans="1:47" s="2" customFormat="1" ht="12">
      <c r="A170" s="38"/>
      <c r="B170" s="39"/>
      <c r="C170" s="40"/>
      <c r="D170" s="198" t="s">
        <v>145</v>
      </c>
      <c r="E170" s="40"/>
      <c r="F170" s="199" t="s">
        <v>337</v>
      </c>
      <c r="G170" s="40"/>
      <c r="H170" s="40"/>
      <c r="I170" s="200"/>
      <c r="J170" s="40"/>
      <c r="K170" s="40"/>
      <c r="L170" s="44"/>
      <c r="M170" s="201"/>
      <c r="N170" s="202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72</v>
      </c>
    </row>
    <row r="171" spans="1:65" s="2" customFormat="1" ht="24.15" customHeight="1">
      <c r="A171" s="38"/>
      <c r="B171" s="39"/>
      <c r="C171" s="185" t="s">
        <v>237</v>
      </c>
      <c r="D171" s="185" t="s">
        <v>139</v>
      </c>
      <c r="E171" s="186" t="s">
        <v>338</v>
      </c>
      <c r="F171" s="187" t="s">
        <v>339</v>
      </c>
      <c r="G171" s="188" t="s">
        <v>153</v>
      </c>
      <c r="H171" s="189">
        <v>8</v>
      </c>
      <c r="I171" s="190"/>
      <c r="J171" s="191">
        <f>ROUND(I171*H171,2)</f>
        <v>0</v>
      </c>
      <c r="K171" s="187" t="s">
        <v>154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72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340</v>
      </c>
    </row>
    <row r="172" spans="1:47" s="2" customFormat="1" ht="12">
      <c r="A172" s="38"/>
      <c r="B172" s="39"/>
      <c r="C172" s="40"/>
      <c r="D172" s="198" t="s">
        <v>145</v>
      </c>
      <c r="E172" s="40"/>
      <c r="F172" s="199" t="s">
        <v>341</v>
      </c>
      <c r="G172" s="40"/>
      <c r="H172" s="40"/>
      <c r="I172" s="200"/>
      <c r="J172" s="40"/>
      <c r="K172" s="40"/>
      <c r="L172" s="44"/>
      <c r="M172" s="201"/>
      <c r="N172" s="20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145</v>
      </c>
      <c r="AU172" s="17" t="s">
        <v>72</v>
      </c>
    </row>
    <row r="173" spans="1:65" s="2" customFormat="1" ht="33" customHeight="1">
      <c r="A173" s="38"/>
      <c r="B173" s="39"/>
      <c r="C173" s="185" t="s">
        <v>342</v>
      </c>
      <c r="D173" s="185" t="s">
        <v>139</v>
      </c>
      <c r="E173" s="186" t="s">
        <v>343</v>
      </c>
      <c r="F173" s="187" t="s">
        <v>344</v>
      </c>
      <c r="G173" s="188" t="s">
        <v>153</v>
      </c>
      <c r="H173" s="189">
        <v>3</v>
      </c>
      <c r="I173" s="190"/>
      <c r="J173" s="191">
        <f>ROUND(I173*H173,2)</f>
        <v>0</v>
      </c>
      <c r="K173" s="187" t="s">
        <v>19</v>
      </c>
      <c r="L173" s="44"/>
      <c r="M173" s="192" t="s">
        <v>19</v>
      </c>
      <c r="N173" s="193" t="s">
        <v>43</v>
      </c>
      <c r="O173" s="84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6" t="s">
        <v>143</v>
      </c>
      <c r="AT173" s="196" t="s">
        <v>139</v>
      </c>
      <c r="AU173" s="196" t="s">
        <v>72</v>
      </c>
      <c r="AY173" s="17" t="s">
        <v>144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7" t="s">
        <v>79</v>
      </c>
      <c r="BK173" s="197">
        <f>ROUND(I173*H173,2)</f>
        <v>0</v>
      </c>
      <c r="BL173" s="17" t="s">
        <v>143</v>
      </c>
      <c r="BM173" s="196" t="s">
        <v>345</v>
      </c>
    </row>
    <row r="174" spans="1:65" s="2" customFormat="1" ht="33" customHeight="1">
      <c r="A174" s="38"/>
      <c r="B174" s="39"/>
      <c r="C174" s="185" t="s">
        <v>242</v>
      </c>
      <c r="D174" s="185" t="s">
        <v>139</v>
      </c>
      <c r="E174" s="186" t="s">
        <v>346</v>
      </c>
      <c r="F174" s="187" t="s">
        <v>347</v>
      </c>
      <c r="G174" s="188" t="s">
        <v>153</v>
      </c>
      <c r="H174" s="189">
        <v>1</v>
      </c>
      <c r="I174" s="190"/>
      <c r="J174" s="191">
        <f>ROUND(I174*H174,2)</f>
        <v>0</v>
      </c>
      <c r="K174" s="187" t="s">
        <v>19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72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348</v>
      </c>
    </row>
    <row r="175" spans="1:65" s="2" customFormat="1" ht="33" customHeight="1">
      <c r="A175" s="38"/>
      <c r="B175" s="39"/>
      <c r="C175" s="203" t="s">
        <v>246</v>
      </c>
      <c r="D175" s="203" t="s">
        <v>253</v>
      </c>
      <c r="E175" s="204" t="s">
        <v>349</v>
      </c>
      <c r="F175" s="205" t="s">
        <v>350</v>
      </c>
      <c r="G175" s="206" t="s">
        <v>153</v>
      </c>
      <c r="H175" s="207">
        <v>4</v>
      </c>
      <c r="I175" s="208"/>
      <c r="J175" s="209">
        <f>ROUND(I175*H175,2)</f>
        <v>0</v>
      </c>
      <c r="K175" s="205" t="s">
        <v>154</v>
      </c>
      <c r="L175" s="210"/>
      <c r="M175" s="211" t="s">
        <v>19</v>
      </c>
      <c r="N175" s="212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159</v>
      </c>
      <c r="AT175" s="196" t="s">
        <v>253</v>
      </c>
      <c r="AU175" s="196" t="s">
        <v>72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351</v>
      </c>
    </row>
    <row r="176" spans="1:65" s="2" customFormat="1" ht="24.15" customHeight="1">
      <c r="A176" s="38"/>
      <c r="B176" s="39"/>
      <c r="C176" s="185" t="s">
        <v>352</v>
      </c>
      <c r="D176" s="185" t="s">
        <v>139</v>
      </c>
      <c r="E176" s="186" t="s">
        <v>353</v>
      </c>
      <c r="F176" s="187" t="s">
        <v>354</v>
      </c>
      <c r="G176" s="188" t="s">
        <v>153</v>
      </c>
      <c r="H176" s="189">
        <v>4</v>
      </c>
      <c r="I176" s="190"/>
      <c r="J176" s="191">
        <f>ROUND(I176*H176,2)</f>
        <v>0</v>
      </c>
      <c r="K176" s="187" t="s">
        <v>154</v>
      </c>
      <c r="L176" s="44"/>
      <c r="M176" s="213" t="s">
        <v>19</v>
      </c>
      <c r="N176" s="214" t="s">
        <v>43</v>
      </c>
      <c r="O176" s="21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6" t="s">
        <v>143</v>
      </c>
      <c r="AT176" s="196" t="s">
        <v>139</v>
      </c>
      <c r="AU176" s="196" t="s">
        <v>72</v>
      </c>
      <c r="AY176" s="17" t="s">
        <v>144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7" t="s">
        <v>79</v>
      </c>
      <c r="BK176" s="197">
        <f>ROUND(I176*H176,2)</f>
        <v>0</v>
      </c>
      <c r="BL176" s="17" t="s">
        <v>143</v>
      </c>
      <c r="BM176" s="196" t="s">
        <v>355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84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356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ROUND((SUM(BE85:BE411)),2)</f>
        <v>0</v>
      </c>
      <c r="G35" s="38"/>
      <c r="H35" s="38"/>
      <c r="I35" s="157">
        <v>0.21</v>
      </c>
      <c r="J35" s="156">
        <f>ROUND(((SUM(BE85:BE411))*I35),2)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ROUND((SUM(BF85:BF411)),2)</f>
        <v>0</v>
      </c>
      <c r="G36" s="38"/>
      <c r="H36" s="38"/>
      <c r="I36" s="157">
        <v>0.15</v>
      </c>
      <c r="J36" s="156">
        <f>ROUND(((SUM(BF85:BF411))*I36),2)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ROUND((SUM(BG85:BG411)),2)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ROUND((SUM(BH85:BH411)),2)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ROUND((SUM(BI85:BI411)),2)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01 - Železniční svršek - žst. Teplice nad Metují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Oprava kolejí a výhybek v žst. Teplice nad Metují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2:12" s="1" customFormat="1" ht="12" customHeight="1">
      <c r="B74" s="21"/>
      <c r="C74" s="32" t="s">
        <v>115</v>
      </c>
      <c r="D74" s="22"/>
      <c r="E74" s="22"/>
      <c r="F74" s="22"/>
      <c r="G74" s="22"/>
      <c r="H74" s="22"/>
      <c r="I74" s="22"/>
      <c r="J74" s="22"/>
      <c r="K74" s="22"/>
      <c r="L74" s="20"/>
    </row>
    <row r="75" spans="1:31" s="2" customFormat="1" ht="16.5" customHeight="1">
      <c r="A75" s="38"/>
      <c r="B75" s="39"/>
      <c r="C75" s="40"/>
      <c r="D75" s="40"/>
      <c r="E75" s="169" t="s">
        <v>116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117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E11</f>
        <v>SO 01 - Železniční svršek - žst. Teplice nad Metují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F14</f>
        <v>žst. Teplice nad Metují</v>
      </c>
      <c r="G79" s="40"/>
      <c r="H79" s="40"/>
      <c r="I79" s="32" t="s">
        <v>23</v>
      </c>
      <c r="J79" s="72" t="str">
        <f>IF(J14="","",J14)</f>
        <v>7. 10. 2022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E17</f>
        <v>Správa železnic, s.o.</v>
      </c>
      <c r="G81" s="40"/>
      <c r="H81" s="40"/>
      <c r="I81" s="32" t="s">
        <v>31</v>
      </c>
      <c r="J81" s="36" t="str">
        <f>E23</f>
        <v>Prodin,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IF(E20="","",E20)</f>
        <v>Vyplň údaj</v>
      </c>
      <c r="G82" s="40"/>
      <c r="H82" s="40"/>
      <c r="I82" s="32" t="s">
        <v>34</v>
      </c>
      <c r="J82" s="36" t="str">
        <f>E26</f>
        <v>ST Hradec Králové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9" customFormat="1" ht="29.25" customHeight="1">
      <c r="A84" s="174"/>
      <c r="B84" s="175"/>
      <c r="C84" s="176" t="s">
        <v>127</v>
      </c>
      <c r="D84" s="177" t="s">
        <v>57</v>
      </c>
      <c r="E84" s="177" t="s">
        <v>53</v>
      </c>
      <c r="F84" s="177" t="s">
        <v>54</v>
      </c>
      <c r="G84" s="177" t="s">
        <v>128</v>
      </c>
      <c r="H84" s="177" t="s">
        <v>129</v>
      </c>
      <c r="I84" s="177" t="s">
        <v>130</v>
      </c>
      <c r="J84" s="177" t="s">
        <v>124</v>
      </c>
      <c r="K84" s="178" t="s">
        <v>131</v>
      </c>
      <c r="L84" s="179"/>
      <c r="M84" s="92" t="s">
        <v>19</v>
      </c>
      <c r="N84" s="93" t="s">
        <v>42</v>
      </c>
      <c r="O84" s="93" t="s">
        <v>132</v>
      </c>
      <c r="P84" s="93" t="s">
        <v>133</v>
      </c>
      <c r="Q84" s="93" t="s">
        <v>134</v>
      </c>
      <c r="R84" s="93" t="s">
        <v>135</v>
      </c>
      <c r="S84" s="93" t="s">
        <v>136</v>
      </c>
      <c r="T84" s="94" t="s">
        <v>137</v>
      </c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</row>
    <row r="85" spans="1:63" s="2" customFormat="1" ht="22.8" customHeight="1">
      <c r="A85" s="38"/>
      <c r="B85" s="39"/>
      <c r="C85" s="99" t="s">
        <v>138</v>
      </c>
      <c r="D85" s="40"/>
      <c r="E85" s="40"/>
      <c r="F85" s="40"/>
      <c r="G85" s="40"/>
      <c r="H85" s="40"/>
      <c r="I85" s="40"/>
      <c r="J85" s="180">
        <f>BK85</f>
        <v>0</v>
      </c>
      <c r="K85" s="40"/>
      <c r="L85" s="44"/>
      <c r="M85" s="95"/>
      <c r="N85" s="181"/>
      <c r="O85" s="96"/>
      <c r="P85" s="182">
        <f>SUM(P86:P411)</f>
        <v>0</v>
      </c>
      <c r="Q85" s="96"/>
      <c r="R85" s="182">
        <f>SUM(R86:R411)</f>
        <v>3018.4504200000006</v>
      </c>
      <c r="S85" s="96"/>
      <c r="T85" s="183">
        <f>SUM(T86:T411)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125</v>
      </c>
      <c r="BK85" s="184">
        <f>SUM(BK86:BK411)</f>
        <v>0</v>
      </c>
    </row>
    <row r="86" spans="1:65" s="2" customFormat="1" ht="49.05" customHeight="1">
      <c r="A86" s="38"/>
      <c r="B86" s="39"/>
      <c r="C86" s="185" t="s">
        <v>79</v>
      </c>
      <c r="D86" s="185" t="s">
        <v>139</v>
      </c>
      <c r="E86" s="186" t="s">
        <v>357</v>
      </c>
      <c r="F86" s="187" t="s">
        <v>358</v>
      </c>
      <c r="G86" s="188" t="s">
        <v>153</v>
      </c>
      <c r="H86" s="189">
        <v>18</v>
      </c>
      <c r="I86" s="190"/>
      <c r="J86" s="191">
        <f>ROUND(I86*H86,2)</f>
        <v>0</v>
      </c>
      <c r="K86" s="187" t="s">
        <v>154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143</v>
      </c>
      <c r="AT86" s="196" t="s">
        <v>139</v>
      </c>
      <c r="AU86" s="196" t="s">
        <v>72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143</v>
      </c>
      <c r="BM86" s="196" t="s">
        <v>81</v>
      </c>
    </row>
    <row r="87" spans="1:47" s="2" customFormat="1" ht="12">
      <c r="A87" s="38"/>
      <c r="B87" s="39"/>
      <c r="C87" s="40"/>
      <c r="D87" s="198" t="s">
        <v>145</v>
      </c>
      <c r="E87" s="40"/>
      <c r="F87" s="199" t="s">
        <v>359</v>
      </c>
      <c r="G87" s="40"/>
      <c r="H87" s="40"/>
      <c r="I87" s="200"/>
      <c r="J87" s="40"/>
      <c r="K87" s="40"/>
      <c r="L87" s="44"/>
      <c r="M87" s="201"/>
      <c r="N87" s="202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72</v>
      </c>
    </row>
    <row r="88" spans="1:51" s="10" customFormat="1" ht="12">
      <c r="A88" s="10"/>
      <c r="B88" s="218"/>
      <c r="C88" s="219"/>
      <c r="D88" s="198" t="s">
        <v>360</v>
      </c>
      <c r="E88" s="220" t="s">
        <v>19</v>
      </c>
      <c r="F88" s="221" t="s">
        <v>361</v>
      </c>
      <c r="G88" s="219"/>
      <c r="H88" s="222">
        <v>18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T88" s="228" t="s">
        <v>360</v>
      </c>
      <c r="AU88" s="228" t="s">
        <v>72</v>
      </c>
      <c r="AV88" s="10" t="s">
        <v>81</v>
      </c>
      <c r="AW88" s="10" t="s">
        <v>33</v>
      </c>
      <c r="AX88" s="10" t="s">
        <v>72</v>
      </c>
      <c r="AY88" s="228" t="s">
        <v>144</v>
      </c>
    </row>
    <row r="89" spans="1:51" s="11" customFormat="1" ht="12">
      <c r="A89" s="11"/>
      <c r="B89" s="229"/>
      <c r="C89" s="230"/>
      <c r="D89" s="198" t="s">
        <v>360</v>
      </c>
      <c r="E89" s="231" t="s">
        <v>19</v>
      </c>
      <c r="F89" s="232" t="s">
        <v>362</v>
      </c>
      <c r="G89" s="230"/>
      <c r="H89" s="233">
        <v>18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T89" s="239" t="s">
        <v>360</v>
      </c>
      <c r="AU89" s="239" t="s">
        <v>72</v>
      </c>
      <c r="AV89" s="11" t="s">
        <v>143</v>
      </c>
      <c r="AW89" s="11" t="s">
        <v>33</v>
      </c>
      <c r="AX89" s="11" t="s">
        <v>79</v>
      </c>
      <c r="AY89" s="239" t="s">
        <v>144</v>
      </c>
    </row>
    <row r="90" spans="1:65" s="2" customFormat="1" ht="78" customHeight="1">
      <c r="A90" s="38"/>
      <c r="B90" s="39"/>
      <c r="C90" s="185" t="s">
        <v>81</v>
      </c>
      <c r="D90" s="185" t="s">
        <v>139</v>
      </c>
      <c r="E90" s="186" t="s">
        <v>363</v>
      </c>
      <c r="F90" s="187" t="s">
        <v>364</v>
      </c>
      <c r="G90" s="188" t="s">
        <v>365</v>
      </c>
      <c r="H90" s="189">
        <v>539.298</v>
      </c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143</v>
      </c>
      <c r="AT90" s="196" t="s">
        <v>139</v>
      </c>
      <c r="AU90" s="196" t="s">
        <v>72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143</v>
      </c>
      <c r="BM90" s="196" t="s">
        <v>143</v>
      </c>
    </row>
    <row r="91" spans="1:51" s="10" customFormat="1" ht="12">
      <c r="A91" s="10"/>
      <c r="B91" s="218"/>
      <c r="C91" s="219"/>
      <c r="D91" s="198" t="s">
        <v>360</v>
      </c>
      <c r="E91" s="220" t="s">
        <v>19</v>
      </c>
      <c r="F91" s="221" t="s">
        <v>366</v>
      </c>
      <c r="G91" s="219"/>
      <c r="H91" s="222">
        <v>539.298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T91" s="228" t="s">
        <v>360</v>
      </c>
      <c r="AU91" s="228" t="s">
        <v>72</v>
      </c>
      <c r="AV91" s="10" t="s">
        <v>81</v>
      </c>
      <c r="AW91" s="10" t="s">
        <v>33</v>
      </c>
      <c r="AX91" s="10" t="s">
        <v>72</v>
      </c>
      <c r="AY91" s="228" t="s">
        <v>144</v>
      </c>
    </row>
    <row r="92" spans="1:51" s="11" customFormat="1" ht="12">
      <c r="A92" s="11"/>
      <c r="B92" s="229"/>
      <c r="C92" s="230"/>
      <c r="D92" s="198" t="s">
        <v>360</v>
      </c>
      <c r="E92" s="231" t="s">
        <v>19</v>
      </c>
      <c r="F92" s="232" t="s">
        <v>362</v>
      </c>
      <c r="G92" s="230"/>
      <c r="H92" s="233">
        <v>539.298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T92" s="239" t="s">
        <v>360</v>
      </c>
      <c r="AU92" s="239" t="s">
        <v>72</v>
      </c>
      <c r="AV92" s="11" t="s">
        <v>143</v>
      </c>
      <c r="AW92" s="11" t="s">
        <v>33</v>
      </c>
      <c r="AX92" s="11" t="s">
        <v>79</v>
      </c>
      <c r="AY92" s="239" t="s">
        <v>144</v>
      </c>
    </row>
    <row r="93" spans="1:65" s="2" customFormat="1" ht="90" customHeight="1">
      <c r="A93" s="38"/>
      <c r="B93" s="39"/>
      <c r="C93" s="185" t="s">
        <v>150</v>
      </c>
      <c r="D93" s="185" t="s">
        <v>139</v>
      </c>
      <c r="E93" s="186" t="s">
        <v>367</v>
      </c>
      <c r="F93" s="187" t="s">
        <v>368</v>
      </c>
      <c r="G93" s="188" t="s">
        <v>369</v>
      </c>
      <c r="H93" s="189">
        <v>0.696</v>
      </c>
      <c r="I93" s="190"/>
      <c r="J93" s="191">
        <f>ROUND(I93*H93,2)</f>
        <v>0</v>
      </c>
      <c r="K93" s="187" t="s">
        <v>154</v>
      </c>
      <c r="L93" s="44"/>
      <c r="M93" s="192" t="s">
        <v>19</v>
      </c>
      <c r="N93" s="193" t="s">
        <v>43</v>
      </c>
      <c r="O93" s="84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6" t="s">
        <v>143</v>
      </c>
      <c r="AT93" s="196" t="s">
        <v>139</v>
      </c>
      <c r="AU93" s="196" t="s">
        <v>72</v>
      </c>
      <c r="AY93" s="17" t="s">
        <v>144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7" t="s">
        <v>79</v>
      </c>
      <c r="BK93" s="197">
        <f>ROUND(I93*H93,2)</f>
        <v>0</v>
      </c>
      <c r="BL93" s="17" t="s">
        <v>143</v>
      </c>
      <c r="BM93" s="196" t="s">
        <v>164</v>
      </c>
    </row>
    <row r="94" spans="1:51" s="10" customFormat="1" ht="12">
      <c r="A94" s="10"/>
      <c r="B94" s="218"/>
      <c r="C94" s="219"/>
      <c r="D94" s="198" t="s">
        <v>360</v>
      </c>
      <c r="E94" s="220" t="s">
        <v>19</v>
      </c>
      <c r="F94" s="221" t="s">
        <v>370</v>
      </c>
      <c r="G94" s="219"/>
      <c r="H94" s="222">
        <v>0.082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T94" s="228" t="s">
        <v>360</v>
      </c>
      <c r="AU94" s="228" t="s">
        <v>72</v>
      </c>
      <c r="AV94" s="10" t="s">
        <v>81</v>
      </c>
      <c r="AW94" s="10" t="s">
        <v>33</v>
      </c>
      <c r="AX94" s="10" t="s">
        <v>72</v>
      </c>
      <c r="AY94" s="228" t="s">
        <v>144</v>
      </c>
    </row>
    <row r="95" spans="1:51" s="10" customFormat="1" ht="12">
      <c r="A95" s="10"/>
      <c r="B95" s="218"/>
      <c r="C95" s="219"/>
      <c r="D95" s="198" t="s">
        <v>360</v>
      </c>
      <c r="E95" s="220" t="s">
        <v>19</v>
      </c>
      <c r="F95" s="221" t="s">
        <v>371</v>
      </c>
      <c r="G95" s="219"/>
      <c r="H95" s="222">
        <v>0.131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T95" s="228" t="s">
        <v>360</v>
      </c>
      <c r="AU95" s="228" t="s">
        <v>72</v>
      </c>
      <c r="AV95" s="10" t="s">
        <v>81</v>
      </c>
      <c r="AW95" s="10" t="s">
        <v>33</v>
      </c>
      <c r="AX95" s="10" t="s">
        <v>72</v>
      </c>
      <c r="AY95" s="228" t="s">
        <v>144</v>
      </c>
    </row>
    <row r="96" spans="1:51" s="10" customFormat="1" ht="12">
      <c r="A96" s="10"/>
      <c r="B96" s="218"/>
      <c r="C96" s="219"/>
      <c r="D96" s="198" t="s">
        <v>360</v>
      </c>
      <c r="E96" s="220" t="s">
        <v>19</v>
      </c>
      <c r="F96" s="221" t="s">
        <v>372</v>
      </c>
      <c r="G96" s="219"/>
      <c r="H96" s="222">
        <v>0.104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T96" s="228" t="s">
        <v>360</v>
      </c>
      <c r="AU96" s="228" t="s">
        <v>72</v>
      </c>
      <c r="AV96" s="10" t="s">
        <v>81</v>
      </c>
      <c r="AW96" s="10" t="s">
        <v>33</v>
      </c>
      <c r="AX96" s="10" t="s">
        <v>72</v>
      </c>
      <c r="AY96" s="228" t="s">
        <v>144</v>
      </c>
    </row>
    <row r="97" spans="1:51" s="10" customFormat="1" ht="12">
      <c r="A97" s="10"/>
      <c r="B97" s="218"/>
      <c r="C97" s="219"/>
      <c r="D97" s="198" t="s">
        <v>360</v>
      </c>
      <c r="E97" s="220" t="s">
        <v>19</v>
      </c>
      <c r="F97" s="221" t="s">
        <v>373</v>
      </c>
      <c r="G97" s="219"/>
      <c r="H97" s="222">
        <v>0.123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T97" s="228" t="s">
        <v>360</v>
      </c>
      <c r="AU97" s="228" t="s">
        <v>72</v>
      </c>
      <c r="AV97" s="10" t="s">
        <v>81</v>
      </c>
      <c r="AW97" s="10" t="s">
        <v>33</v>
      </c>
      <c r="AX97" s="10" t="s">
        <v>72</v>
      </c>
      <c r="AY97" s="228" t="s">
        <v>144</v>
      </c>
    </row>
    <row r="98" spans="1:51" s="10" customFormat="1" ht="12">
      <c r="A98" s="10"/>
      <c r="B98" s="218"/>
      <c r="C98" s="219"/>
      <c r="D98" s="198" t="s">
        <v>360</v>
      </c>
      <c r="E98" s="220" t="s">
        <v>19</v>
      </c>
      <c r="F98" s="221" t="s">
        <v>374</v>
      </c>
      <c r="G98" s="219"/>
      <c r="H98" s="222">
        <v>0.06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T98" s="228" t="s">
        <v>360</v>
      </c>
      <c r="AU98" s="228" t="s">
        <v>72</v>
      </c>
      <c r="AV98" s="10" t="s">
        <v>81</v>
      </c>
      <c r="AW98" s="10" t="s">
        <v>33</v>
      </c>
      <c r="AX98" s="10" t="s">
        <v>72</v>
      </c>
      <c r="AY98" s="228" t="s">
        <v>144</v>
      </c>
    </row>
    <row r="99" spans="1:51" s="10" customFormat="1" ht="12">
      <c r="A99" s="10"/>
      <c r="B99" s="218"/>
      <c r="C99" s="219"/>
      <c r="D99" s="198" t="s">
        <v>360</v>
      </c>
      <c r="E99" s="220" t="s">
        <v>19</v>
      </c>
      <c r="F99" s="221" t="s">
        <v>375</v>
      </c>
      <c r="G99" s="219"/>
      <c r="H99" s="222">
        <v>0.196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T99" s="228" t="s">
        <v>360</v>
      </c>
      <c r="AU99" s="228" t="s">
        <v>72</v>
      </c>
      <c r="AV99" s="10" t="s">
        <v>81</v>
      </c>
      <c r="AW99" s="10" t="s">
        <v>33</v>
      </c>
      <c r="AX99" s="10" t="s">
        <v>72</v>
      </c>
      <c r="AY99" s="228" t="s">
        <v>144</v>
      </c>
    </row>
    <row r="100" spans="1:51" s="11" customFormat="1" ht="12">
      <c r="A100" s="11"/>
      <c r="B100" s="229"/>
      <c r="C100" s="230"/>
      <c r="D100" s="198" t="s">
        <v>360</v>
      </c>
      <c r="E100" s="231" t="s">
        <v>19</v>
      </c>
      <c r="F100" s="232" t="s">
        <v>362</v>
      </c>
      <c r="G100" s="230"/>
      <c r="H100" s="233">
        <v>0.696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T100" s="239" t="s">
        <v>360</v>
      </c>
      <c r="AU100" s="239" t="s">
        <v>72</v>
      </c>
      <c r="AV100" s="11" t="s">
        <v>143</v>
      </c>
      <c r="AW100" s="11" t="s">
        <v>33</v>
      </c>
      <c r="AX100" s="11" t="s">
        <v>79</v>
      </c>
      <c r="AY100" s="239" t="s">
        <v>144</v>
      </c>
    </row>
    <row r="101" spans="1:65" s="2" customFormat="1" ht="90" customHeight="1">
      <c r="A101" s="38"/>
      <c r="B101" s="39"/>
      <c r="C101" s="185" t="s">
        <v>143</v>
      </c>
      <c r="D101" s="185" t="s">
        <v>139</v>
      </c>
      <c r="E101" s="186" t="s">
        <v>376</v>
      </c>
      <c r="F101" s="187" t="s">
        <v>377</v>
      </c>
      <c r="G101" s="188" t="s">
        <v>369</v>
      </c>
      <c r="H101" s="189">
        <v>0.145</v>
      </c>
      <c r="I101" s="190"/>
      <c r="J101" s="191">
        <f>ROUND(I101*H101,2)</f>
        <v>0</v>
      </c>
      <c r="K101" s="187" t="s">
        <v>154</v>
      </c>
      <c r="L101" s="44"/>
      <c r="M101" s="192" t="s">
        <v>19</v>
      </c>
      <c r="N101" s="193" t="s">
        <v>43</v>
      </c>
      <c r="O101" s="84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6" t="s">
        <v>143</v>
      </c>
      <c r="AT101" s="196" t="s">
        <v>139</v>
      </c>
      <c r="AU101" s="196" t="s">
        <v>72</v>
      </c>
      <c r="AY101" s="17" t="s">
        <v>144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7" t="s">
        <v>79</v>
      </c>
      <c r="BK101" s="197">
        <f>ROUND(I101*H101,2)</f>
        <v>0</v>
      </c>
      <c r="BL101" s="17" t="s">
        <v>143</v>
      </c>
      <c r="BM101" s="196" t="s">
        <v>177</v>
      </c>
    </row>
    <row r="102" spans="1:51" s="10" customFormat="1" ht="12">
      <c r="A102" s="10"/>
      <c r="B102" s="218"/>
      <c r="C102" s="219"/>
      <c r="D102" s="198" t="s">
        <v>360</v>
      </c>
      <c r="E102" s="220" t="s">
        <v>19</v>
      </c>
      <c r="F102" s="221" t="s">
        <v>378</v>
      </c>
      <c r="G102" s="219"/>
      <c r="H102" s="222">
        <v>0.145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T102" s="228" t="s">
        <v>360</v>
      </c>
      <c r="AU102" s="228" t="s">
        <v>72</v>
      </c>
      <c r="AV102" s="10" t="s">
        <v>81</v>
      </c>
      <c r="AW102" s="10" t="s">
        <v>33</v>
      </c>
      <c r="AX102" s="10" t="s">
        <v>72</v>
      </c>
      <c r="AY102" s="228" t="s">
        <v>144</v>
      </c>
    </row>
    <row r="103" spans="1:51" s="11" customFormat="1" ht="12">
      <c r="A103" s="11"/>
      <c r="B103" s="229"/>
      <c r="C103" s="230"/>
      <c r="D103" s="198" t="s">
        <v>360</v>
      </c>
      <c r="E103" s="231" t="s">
        <v>19</v>
      </c>
      <c r="F103" s="232" t="s">
        <v>362</v>
      </c>
      <c r="G103" s="230"/>
      <c r="H103" s="233">
        <v>0.145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T103" s="239" t="s">
        <v>360</v>
      </c>
      <c r="AU103" s="239" t="s">
        <v>72</v>
      </c>
      <c r="AV103" s="11" t="s">
        <v>143</v>
      </c>
      <c r="AW103" s="11" t="s">
        <v>33</v>
      </c>
      <c r="AX103" s="11" t="s">
        <v>79</v>
      </c>
      <c r="AY103" s="239" t="s">
        <v>144</v>
      </c>
    </row>
    <row r="104" spans="1:65" s="2" customFormat="1" ht="66.75" customHeight="1">
      <c r="A104" s="38"/>
      <c r="B104" s="39"/>
      <c r="C104" s="185" t="s">
        <v>161</v>
      </c>
      <c r="D104" s="185" t="s">
        <v>139</v>
      </c>
      <c r="E104" s="186" t="s">
        <v>379</v>
      </c>
      <c r="F104" s="187" t="s">
        <v>380</v>
      </c>
      <c r="G104" s="188" t="s">
        <v>142</v>
      </c>
      <c r="H104" s="189">
        <v>99.7</v>
      </c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143</v>
      </c>
      <c r="AT104" s="196" t="s">
        <v>139</v>
      </c>
      <c r="AU104" s="196" t="s">
        <v>72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143</v>
      </c>
      <c r="BM104" s="196" t="s">
        <v>182</v>
      </c>
    </row>
    <row r="105" spans="1:47" s="2" customFormat="1" ht="12">
      <c r="A105" s="38"/>
      <c r="B105" s="39"/>
      <c r="C105" s="40"/>
      <c r="D105" s="198" t="s">
        <v>145</v>
      </c>
      <c r="E105" s="40"/>
      <c r="F105" s="199" t="s">
        <v>381</v>
      </c>
      <c r="G105" s="40"/>
      <c r="H105" s="40"/>
      <c r="I105" s="200"/>
      <c r="J105" s="40"/>
      <c r="K105" s="40"/>
      <c r="L105" s="44"/>
      <c r="M105" s="201"/>
      <c r="N105" s="20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72</v>
      </c>
    </row>
    <row r="106" spans="1:51" s="10" customFormat="1" ht="12">
      <c r="A106" s="10"/>
      <c r="B106" s="218"/>
      <c r="C106" s="219"/>
      <c r="D106" s="198" t="s">
        <v>360</v>
      </c>
      <c r="E106" s="220" t="s">
        <v>19</v>
      </c>
      <c r="F106" s="221" t="s">
        <v>382</v>
      </c>
      <c r="G106" s="219"/>
      <c r="H106" s="222">
        <v>99.7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T106" s="228" t="s">
        <v>360</v>
      </c>
      <c r="AU106" s="228" t="s">
        <v>72</v>
      </c>
      <c r="AV106" s="10" t="s">
        <v>81</v>
      </c>
      <c r="AW106" s="10" t="s">
        <v>33</v>
      </c>
      <c r="AX106" s="10" t="s">
        <v>72</v>
      </c>
      <c r="AY106" s="228" t="s">
        <v>144</v>
      </c>
    </row>
    <row r="107" spans="1:51" s="11" customFormat="1" ht="12">
      <c r="A107" s="11"/>
      <c r="B107" s="229"/>
      <c r="C107" s="230"/>
      <c r="D107" s="198" t="s">
        <v>360</v>
      </c>
      <c r="E107" s="231" t="s">
        <v>19</v>
      </c>
      <c r="F107" s="232" t="s">
        <v>362</v>
      </c>
      <c r="G107" s="230"/>
      <c r="H107" s="233">
        <v>99.7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T107" s="239" t="s">
        <v>360</v>
      </c>
      <c r="AU107" s="239" t="s">
        <v>72</v>
      </c>
      <c r="AV107" s="11" t="s">
        <v>143</v>
      </c>
      <c r="AW107" s="11" t="s">
        <v>33</v>
      </c>
      <c r="AX107" s="11" t="s">
        <v>79</v>
      </c>
      <c r="AY107" s="239" t="s">
        <v>144</v>
      </c>
    </row>
    <row r="108" spans="1:65" s="2" customFormat="1" ht="66.75" customHeight="1">
      <c r="A108" s="38"/>
      <c r="B108" s="39"/>
      <c r="C108" s="185" t="s">
        <v>155</v>
      </c>
      <c r="D108" s="185" t="s">
        <v>139</v>
      </c>
      <c r="E108" s="186" t="s">
        <v>383</v>
      </c>
      <c r="F108" s="187" t="s">
        <v>384</v>
      </c>
      <c r="G108" s="188" t="s">
        <v>142</v>
      </c>
      <c r="H108" s="189">
        <v>48.2</v>
      </c>
      <c r="I108" s="190"/>
      <c r="J108" s="191">
        <f>ROUND(I108*H108,2)</f>
        <v>0</v>
      </c>
      <c r="K108" s="187" t="s">
        <v>154</v>
      </c>
      <c r="L108" s="44"/>
      <c r="M108" s="192" t="s">
        <v>19</v>
      </c>
      <c r="N108" s="193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143</v>
      </c>
      <c r="AT108" s="196" t="s">
        <v>139</v>
      </c>
      <c r="AU108" s="196" t="s">
        <v>72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143</v>
      </c>
      <c r="BM108" s="196" t="s">
        <v>186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381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72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385</v>
      </c>
      <c r="G110" s="219"/>
      <c r="H110" s="222">
        <v>48.2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72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1" customFormat="1" ht="12">
      <c r="A111" s="11"/>
      <c r="B111" s="229"/>
      <c r="C111" s="230"/>
      <c r="D111" s="198" t="s">
        <v>360</v>
      </c>
      <c r="E111" s="231" t="s">
        <v>19</v>
      </c>
      <c r="F111" s="232" t="s">
        <v>362</v>
      </c>
      <c r="G111" s="230"/>
      <c r="H111" s="233">
        <v>48.2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T111" s="239" t="s">
        <v>360</v>
      </c>
      <c r="AU111" s="239" t="s">
        <v>72</v>
      </c>
      <c r="AV111" s="11" t="s">
        <v>143</v>
      </c>
      <c r="AW111" s="11" t="s">
        <v>33</v>
      </c>
      <c r="AX111" s="11" t="s">
        <v>79</v>
      </c>
      <c r="AY111" s="239" t="s">
        <v>144</v>
      </c>
    </row>
    <row r="112" spans="1:65" s="2" customFormat="1" ht="66.75" customHeight="1">
      <c r="A112" s="38"/>
      <c r="B112" s="39"/>
      <c r="C112" s="185" t="s">
        <v>170</v>
      </c>
      <c r="D112" s="185" t="s">
        <v>139</v>
      </c>
      <c r="E112" s="186" t="s">
        <v>386</v>
      </c>
      <c r="F112" s="187" t="s">
        <v>387</v>
      </c>
      <c r="G112" s="188" t="s">
        <v>142</v>
      </c>
      <c r="H112" s="189">
        <v>48.2</v>
      </c>
      <c r="I112" s="190"/>
      <c r="J112" s="191">
        <f>ROUND(I112*H112,2)</f>
        <v>0</v>
      </c>
      <c r="K112" s="187" t="s">
        <v>154</v>
      </c>
      <c r="L112" s="44"/>
      <c r="M112" s="192" t="s">
        <v>19</v>
      </c>
      <c r="N112" s="193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143</v>
      </c>
      <c r="AT112" s="196" t="s">
        <v>139</v>
      </c>
      <c r="AU112" s="196" t="s">
        <v>72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143</v>
      </c>
      <c r="BM112" s="196" t="s">
        <v>191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381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72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388</v>
      </c>
      <c r="G114" s="219"/>
      <c r="H114" s="222">
        <v>48.2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72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1" customFormat="1" ht="12">
      <c r="A115" s="11"/>
      <c r="B115" s="229"/>
      <c r="C115" s="230"/>
      <c r="D115" s="198" t="s">
        <v>360</v>
      </c>
      <c r="E115" s="231" t="s">
        <v>19</v>
      </c>
      <c r="F115" s="232" t="s">
        <v>362</v>
      </c>
      <c r="G115" s="230"/>
      <c r="H115" s="233">
        <v>48.2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T115" s="239" t="s">
        <v>360</v>
      </c>
      <c r="AU115" s="239" t="s">
        <v>72</v>
      </c>
      <c r="AV115" s="11" t="s">
        <v>143</v>
      </c>
      <c r="AW115" s="11" t="s">
        <v>33</v>
      </c>
      <c r="AX115" s="11" t="s">
        <v>79</v>
      </c>
      <c r="AY115" s="239" t="s">
        <v>144</v>
      </c>
    </row>
    <row r="116" spans="1:65" s="2" customFormat="1" ht="66.75" customHeight="1">
      <c r="A116" s="38"/>
      <c r="B116" s="39"/>
      <c r="C116" s="185" t="s">
        <v>159</v>
      </c>
      <c r="D116" s="185" t="s">
        <v>139</v>
      </c>
      <c r="E116" s="186" t="s">
        <v>389</v>
      </c>
      <c r="F116" s="187" t="s">
        <v>390</v>
      </c>
      <c r="G116" s="188" t="s">
        <v>142</v>
      </c>
      <c r="H116" s="189">
        <v>48.2</v>
      </c>
      <c r="I116" s="190"/>
      <c r="J116" s="191">
        <f>ROUND(I116*H116,2)</f>
        <v>0</v>
      </c>
      <c r="K116" s="187" t="s">
        <v>154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72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195</v>
      </c>
    </row>
    <row r="117" spans="1:47" s="2" customFormat="1" ht="12">
      <c r="A117" s="38"/>
      <c r="B117" s="39"/>
      <c r="C117" s="40"/>
      <c r="D117" s="198" t="s">
        <v>145</v>
      </c>
      <c r="E117" s="40"/>
      <c r="F117" s="199" t="s">
        <v>381</v>
      </c>
      <c r="G117" s="40"/>
      <c r="H117" s="40"/>
      <c r="I117" s="200"/>
      <c r="J117" s="40"/>
      <c r="K117" s="40"/>
      <c r="L117" s="44"/>
      <c r="M117" s="201"/>
      <c r="N117" s="20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72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391</v>
      </c>
      <c r="G118" s="219"/>
      <c r="H118" s="222">
        <v>48.2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72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1" customFormat="1" ht="12">
      <c r="A119" s="11"/>
      <c r="B119" s="229"/>
      <c r="C119" s="230"/>
      <c r="D119" s="198" t="s">
        <v>360</v>
      </c>
      <c r="E119" s="231" t="s">
        <v>19</v>
      </c>
      <c r="F119" s="232" t="s">
        <v>362</v>
      </c>
      <c r="G119" s="230"/>
      <c r="H119" s="233">
        <v>48.2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T119" s="239" t="s">
        <v>360</v>
      </c>
      <c r="AU119" s="239" t="s">
        <v>72</v>
      </c>
      <c r="AV119" s="11" t="s">
        <v>143</v>
      </c>
      <c r="AW119" s="11" t="s">
        <v>33</v>
      </c>
      <c r="AX119" s="11" t="s">
        <v>79</v>
      </c>
      <c r="AY119" s="239" t="s">
        <v>144</v>
      </c>
    </row>
    <row r="120" spans="1:65" s="2" customFormat="1" ht="78" customHeight="1">
      <c r="A120" s="38"/>
      <c r="B120" s="39"/>
      <c r="C120" s="185" t="s">
        <v>179</v>
      </c>
      <c r="D120" s="185" t="s">
        <v>139</v>
      </c>
      <c r="E120" s="186" t="s">
        <v>392</v>
      </c>
      <c r="F120" s="187" t="s">
        <v>393</v>
      </c>
      <c r="G120" s="188" t="s">
        <v>369</v>
      </c>
      <c r="H120" s="189">
        <v>0.063</v>
      </c>
      <c r="I120" s="190"/>
      <c r="J120" s="191">
        <f>ROUND(I120*H120,2)</f>
        <v>0</v>
      </c>
      <c r="K120" s="187" t="s">
        <v>154</v>
      </c>
      <c r="L120" s="44"/>
      <c r="M120" s="192" t="s">
        <v>19</v>
      </c>
      <c r="N120" s="193" t="s">
        <v>43</v>
      </c>
      <c r="O120" s="84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6" t="s">
        <v>143</v>
      </c>
      <c r="AT120" s="196" t="s">
        <v>139</v>
      </c>
      <c r="AU120" s="196" t="s">
        <v>72</v>
      </c>
      <c r="AY120" s="17" t="s">
        <v>144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17" t="s">
        <v>79</v>
      </c>
      <c r="BK120" s="197">
        <f>ROUND(I120*H120,2)</f>
        <v>0</v>
      </c>
      <c r="BL120" s="17" t="s">
        <v>143</v>
      </c>
      <c r="BM120" s="196" t="s">
        <v>200</v>
      </c>
    </row>
    <row r="121" spans="1:51" s="12" customFormat="1" ht="12">
      <c r="A121" s="12"/>
      <c r="B121" s="240"/>
      <c r="C121" s="241"/>
      <c r="D121" s="198" t="s">
        <v>360</v>
      </c>
      <c r="E121" s="242" t="s">
        <v>19</v>
      </c>
      <c r="F121" s="243" t="s">
        <v>394</v>
      </c>
      <c r="G121" s="241"/>
      <c r="H121" s="242" t="s">
        <v>19</v>
      </c>
      <c r="I121" s="244"/>
      <c r="J121" s="241"/>
      <c r="K121" s="241"/>
      <c r="L121" s="245"/>
      <c r="M121" s="246"/>
      <c r="N121" s="247"/>
      <c r="O121" s="247"/>
      <c r="P121" s="247"/>
      <c r="Q121" s="247"/>
      <c r="R121" s="247"/>
      <c r="S121" s="247"/>
      <c r="T121" s="248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49" t="s">
        <v>360</v>
      </c>
      <c r="AU121" s="249" t="s">
        <v>72</v>
      </c>
      <c r="AV121" s="12" t="s">
        <v>79</v>
      </c>
      <c r="AW121" s="12" t="s">
        <v>33</v>
      </c>
      <c r="AX121" s="12" t="s">
        <v>72</v>
      </c>
      <c r="AY121" s="249" t="s">
        <v>144</v>
      </c>
    </row>
    <row r="122" spans="1:51" s="10" customFormat="1" ht="12">
      <c r="A122" s="10"/>
      <c r="B122" s="218"/>
      <c r="C122" s="219"/>
      <c r="D122" s="198" t="s">
        <v>360</v>
      </c>
      <c r="E122" s="220" t="s">
        <v>19</v>
      </c>
      <c r="F122" s="221" t="s">
        <v>395</v>
      </c>
      <c r="G122" s="219"/>
      <c r="H122" s="222">
        <v>0.011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T122" s="228" t="s">
        <v>360</v>
      </c>
      <c r="AU122" s="228" t="s">
        <v>72</v>
      </c>
      <c r="AV122" s="10" t="s">
        <v>81</v>
      </c>
      <c r="AW122" s="10" t="s">
        <v>33</v>
      </c>
      <c r="AX122" s="10" t="s">
        <v>72</v>
      </c>
      <c r="AY122" s="228" t="s">
        <v>144</v>
      </c>
    </row>
    <row r="123" spans="1:51" s="10" customFormat="1" ht="12">
      <c r="A123" s="10"/>
      <c r="B123" s="218"/>
      <c r="C123" s="219"/>
      <c r="D123" s="198" t="s">
        <v>360</v>
      </c>
      <c r="E123" s="220" t="s">
        <v>19</v>
      </c>
      <c r="F123" s="221" t="s">
        <v>396</v>
      </c>
      <c r="G123" s="219"/>
      <c r="H123" s="222">
        <v>0.015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T123" s="228" t="s">
        <v>360</v>
      </c>
      <c r="AU123" s="228" t="s">
        <v>72</v>
      </c>
      <c r="AV123" s="10" t="s">
        <v>81</v>
      </c>
      <c r="AW123" s="10" t="s">
        <v>33</v>
      </c>
      <c r="AX123" s="10" t="s">
        <v>72</v>
      </c>
      <c r="AY123" s="228" t="s">
        <v>144</v>
      </c>
    </row>
    <row r="124" spans="1:51" s="10" customFormat="1" ht="12">
      <c r="A124" s="10"/>
      <c r="B124" s="218"/>
      <c r="C124" s="219"/>
      <c r="D124" s="198" t="s">
        <v>360</v>
      </c>
      <c r="E124" s="220" t="s">
        <v>19</v>
      </c>
      <c r="F124" s="221" t="s">
        <v>397</v>
      </c>
      <c r="G124" s="219"/>
      <c r="H124" s="222">
        <v>0.011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T124" s="228" t="s">
        <v>360</v>
      </c>
      <c r="AU124" s="228" t="s">
        <v>72</v>
      </c>
      <c r="AV124" s="10" t="s">
        <v>81</v>
      </c>
      <c r="AW124" s="10" t="s">
        <v>33</v>
      </c>
      <c r="AX124" s="10" t="s">
        <v>72</v>
      </c>
      <c r="AY124" s="228" t="s">
        <v>144</v>
      </c>
    </row>
    <row r="125" spans="1:51" s="10" customFormat="1" ht="12">
      <c r="A125" s="10"/>
      <c r="B125" s="218"/>
      <c r="C125" s="219"/>
      <c r="D125" s="198" t="s">
        <v>360</v>
      </c>
      <c r="E125" s="220" t="s">
        <v>19</v>
      </c>
      <c r="F125" s="221" t="s">
        <v>398</v>
      </c>
      <c r="G125" s="219"/>
      <c r="H125" s="222">
        <v>0.014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T125" s="228" t="s">
        <v>360</v>
      </c>
      <c r="AU125" s="228" t="s">
        <v>72</v>
      </c>
      <c r="AV125" s="10" t="s">
        <v>81</v>
      </c>
      <c r="AW125" s="10" t="s">
        <v>33</v>
      </c>
      <c r="AX125" s="10" t="s">
        <v>72</v>
      </c>
      <c r="AY125" s="228" t="s">
        <v>144</v>
      </c>
    </row>
    <row r="126" spans="1:51" s="10" customFormat="1" ht="12">
      <c r="A126" s="10"/>
      <c r="B126" s="218"/>
      <c r="C126" s="219"/>
      <c r="D126" s="198" t="s">
        <v>360</v>
      </c>
      <c r="E126" s="220" t="s">
        <v>19</v>
      </c>
      <c r="F126" s="221" t="s">
        <v>399</v>
      </c>
      <c r="G126" s="219"/>
      <c r="H126" s="222">
        <v>0.012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T126" s="228" t="s">
        <v>360</v>
      </c>
      <c r="AU126" s="228" t="s">
        <v>72</v>
      </c>
      <c r="AV126" s="10" t="s">
        <v>81</v>
      </c>
      <c r="AW126" s="10" t="s">
        <v>33</v>
      </c>
      <c r="AX126" s="10" t="s">
        <v>72</v>
      </c>
      <c r="AY126" s="228" t="s">
        <v>144</v>
      </c>
    </row>
    <row r="127" spans="1:51" s="11" customFormat="1" ht="12">
      <c r="A127" s="11"/>
      <c r="B127" s="229"/>
      <c r="C127" s="230"/>
      <c r="D127" s="198" t="s">
        <v>360</v>
      </c>
      <c r="E127" s="231" t="s">
        <v>19</v>
      </c>
      <c r="F127" s="232" t="s">
        <v>362</v>
      </c>
      <c r="G127" s="230"/>
      <c r="H127" s="233">
        <v>0.063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T127" s="239" t="s">
        <v>360</v>
      </c>
      <c r="AU127" s="239" t="s">
        <v>72</v>
      </c>
      <c r="AV127" s="11" t="s">
        <v>143</v>
      </c>
      <c r="AW127" s="11" t="s">
        <v>33</v>
      </c>
      <c r="AX127" s="11" t="s">
        <v>79</v>
      </c>
      <c r="AY127" s="239" t="s">
        <v>144</v>
      </c>
    </row>
    <row r="128" spans="1:65" s="2" customFormat="1" ht="78" customHeight="1">
      <c r="A128" s="38"/>
      <c r="B128" s="39"/>
      <c r="C128" s="185" t="s">
        <v>164</v>
      </c>
      <c r="D128" s="185" t="s">
        <v>139</v>
      </c>
      <c r="E128" s="186" t="s">
        <v>400</v>
      </c>
      <c r="F128" s="187" t="s">
        <v>401</v>
      </c>
      <c r="G128" s="188" t="s">
        <v>369</v>
      </c>
      <c r="H128" s="189">
        <v>0.909</v>
      </c>
      <c r="I128" s="190"/>
      <c r="J128" s="191">
        <f>ROUND(I128*H128,2)</f>
        <v>0</v>
      </c>
      <c r="K128" s="187" t="s">
        <v>154</v>
      </c>
      <c r="L128" s="44"/>
      <c r="M128" s="192" t="s">
        <v>19</v>
      </c>
      <c r="N128" s="193" t="s">
        <v>43</v>
      </c>
      <c r="O128" s="84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6" t="s">
        <v>143</v>
      </c>
      <c r="AT128" s="196" t="s">
        <v>139</v>
      </c>
      <c r="AU128" s="196" t="s">
        <v>72</v>
      </c>
      <c r="AY128" s="17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7" t="s">
        <v>79</v>
      </c>
      <c r="BK128" s="197">
        <f>ROUND(I128*H128,2)</f>
        <v>0</v>
      </c>
      <c r="BL128" s="17" t="s">
        <v>143</v>
      </c>
      <c r="BM128" s="196" t="s">
        <v>208</v>
      </c>
    </row>
    <row r="129" spans="1:51" s="10" customFormat="1" ht="12">
      <c r="A129" s="10"/>
      <c r="B129" s="218"/>
      <c r="C129" s="219"/>
      <c r="D129" s="198" t="s">
        <v>360</v>
      </c>
      <c r="E129" s="220" t="s">
        <v>19</v>
      </c>
      <c r="F129" s="221" t="s">
        <v>402</v>
      </c>
      <c r="G129" s="219"/>
      <c r="H129" s="222">
        <v>0.528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T129" s="228" t="s">
        <v>360</v>
      </c>
      <c r="AU129" s="228" t="s">
        <v>72</v>
      </c>
      <c r="AV129" s="10" t="s">
        <v>81</v>
      </c>
      <c r="AW129" s="10" t="s">
        <v>33</v>
      </c>
      <c r="AX129" s="10" t="s">
        <v>72</v>
      </c>
      <c r="AY129" s="228" t="s">
        <v>144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403</v>
      </c>
      <c r="G130" s="219"/>
      <c r="H130" s="222">
        <v>0.043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72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404</v>
      </c>
      <c r="G131" s="219"/>
      <c r="H131" s="222">
        <v>0.104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72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0" customFormat="1" ht="12">
      <c r="A132" s="10"/>
      <c r="B132" s="218"/>
      <c r="C132" s="219"/>
      <c r="D132" s="198" t="s">
        <v>360</v>
      </c>
      <c r="E132" s="220" t="s">
        <v>19</v>
      </c>
      <c r="F132" s="221" t="s">
        <v>405</v>
      </c>
      <c r="G132" s="219"/>
      <c r="H132" s="222">
        <v>0.019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T132" s="228" t="s">
        <v>360</v>
      </c>
      <c r="AU132" s="228" t="s">
        <v>72</v>
      </c>
      <c r="AV132" s="10" t="s">
        <v>81</v>
      </c>
      <c r="AW132" s="10" t="s">
        <v>33</v>
      </c>
      <c r="AX132" s="10" t="s">
        <v>72</v>
      </c>
      <c r="AY132" s="228" t="s">
        <v>144</v>
      </c>
    </row>
    <row r="133" spans="1:51" s="10" customFormat="1" ht="12">
      <c r="A133" s="10"/>
      <c r="B133" s="218"/>
      <c r="C133" s="219"/>
      <c r="D133" s="198" t="s">
        <v>360</v>
      </c>
      <c r="E133" s="220" t="s">
        <v>19</v>
      </c>
      <c r="F133" s="221" t="s">
        <v>406</v>
      </c>
      <c r="G133" s="219"/>
      <c r="H133" s="222">
        <v>0.098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T133" s="228" t="s">
        <v>360</v>
      </c>
      <c r="AU133" s="228" t="s">
        <v>72</v>
      </c>
      <c r="AV133" s="10" t="s">
        <v>81</v>
      </c>
      <c r="AW133" s="10" t="s">
        <v>33</v>
      </c>
      <c r="AX133" s="10" t="s">
        <v>72</v>
      </c>
      <c r="AY133" s="228" t="s">
        <v>144</v>
      </c>
    </row>
    <row r="134" spans="1:51" s="10" customFormat="1" ht="12">
      <c r="A134" s="10"/>
      <c r="B134" s="218"/>
      <c r="C134" s="219"/>
      <c r="D134" s="198" t="s">
        <v>360</v>
      </c>
      <c r="E134" s="220" t="s">
        <v>19</v>
      </c>
      <c r="F134" s="221" t="s">
        <v>407</v>
      </c>
      <c r="G134" s="219"/>
      <c r="H134" s="222">
        <v>0.117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T134" s="228" t="s">
        <v>360</v>
      </c>
      <c r="AU134" s="228" t="s">
        <v>72</v>
      </c>
      <c r="AV134" s="10" t="s">
        <v>81</v>
      </c>
      <c r="AW134" s="10" t="s">
        <v>33</v>
      </c>
      <c r="AX134" s="10" t="s">
        <v>72</v>
      </c>
      <c r="AY134" s="228" t="s">
        <v>144</v>
      </c>
    </row>
    <row r="135" spans="1:51" s="11" customFormat="1" ht="12">
      <c r="A135" s="11"/>
      <c r="B135" s="229"/>
      <c r="C135" s="230"/>
      <c r="D135" s="198" t="s">
        <v>360</v>
      </c>
      <c r="E135" s="231" t="s">
        <v>19</v>
      </c>
      <c r="F135" s="232" t="s">
        <v>362</v>
      </c>
      <c r="G135" s="230"/>
      <c r="H135" s="233">
        <v>0.909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T135" s="239" t="s">
        <v>360</v>
      </c>
      <c r="AU135" s="239" t="s">
        <v>72</v>
      </c>
      <c r="AV135" s="11" t="s">
        <v>143</v>
      </c>
      <c r="AW135" s="11" t="s">
        <v>33</v>
      </c>
      <c r="AX135" s="11" t="s">
        <v>79</v>
      </c>
      <c r="AY135" s="239" t="s">
        <v>144</v>
      </c>
    </row>
    <row r="136" spans="1:65" s="2" customFormat="1" ht="101.25" customHeight="1">
      <c r="A136" s="38"/>
      <c r="B136" s="39"/>
      <c r="C136" s="185" t="s">
        <v>188</v>
      </c>
      <c r="D136" s="185" t="s">
        <v>139</v>
      </c>
      <c r="E136" s="186" t="s">
        <v>408</v>
      </c>
      <c r="F136" s="187" t="s">
        <v>409</v>
      </c>
      <c r="G136" s="188" t="s">
        <v>142</v>
      </c>
      <c r="H136" s="189">
        <v>252.19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72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225</v>
      </c>
    </row>
    <row r="137" spans="1:51" s="10" customFormat="1" ht="12">
      <c r="A137" s="10"/>
      <c r="B137" s="218"/>
      <c r="C137" s="219"/>
      <c r="D137" s="198" t="s">
        <v>360</v>
      </c>
      <c r="E137" s="220" t="s">
        <v>19</v>
      </c>
      <c r="F137" s="221" t="s">
        <v>410</v>
      </c>
      <c r="G137" s="219"/>
      <c r="H137" s="222">
        <v>64.8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T137" s="228" t="s">
        <v>360</v>
      </c>
      <c r="AU137" s="228" t="s">
        <v>72</v>
      </c>
      <c r="AV137" s="10" t="s">
        <v>81</v>
      </c>
      <c r="AW137" s="10" t="s">
        <v>33</v>
      </c>
      <c r="AX137" s="10" t="s">
        <v>72</v>
      </c>
      <c r="AY137" s="228" t="s">
        <v>144</v>
      </c>
    </row>
    <row r="138" spans="1:51" s="10" customFormat="1" ht="12">
      <c r="A138" s="10"/>
      <c r="B138" s="218"/>
      <c r="C138" s="219"/>
      <c r="D138" s="198" t="s">
        <v>360</v>
      </c>
      <c r="E138" s="220" t="s">
        <v>19</v>
      </c>
      <c r="F138" s="221" t="s">
        <v>411</v>
      </c>
      <c r="G138" s="219"/>
      <c r="H138" s="222">
        <v>49.85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T138" s="228" t="s">
        <v>360</v>
      </c>
      <c r="AU138" s="228" t="s">
        <v>72</v>
      </c>
      <c r="AV138" s="10" t="s">
        <v>81</v>
      </c>
      <c r="AW138" s="10" t="s">
        <v>33</v>
      </c>
      <c r="AX138" s="10" t="s">
        <v>72</v>
      </c>
      <c r="AY138" s="228" t="s">
        <v>144</v>
      </c>
    </row>
    <row r="139" spans="1:51" s="10" customFormat="1" ht="12">
      <c r="A139" s="10"/>
      <c r="B139" s="218"/>
      <c r="C139" s="219"/>
      <c r="D139" s="198" t="s">
        <v>360</v>
      </c>
      <c r="E139" s="220" t="s">
        <v>19</v>
      </c>
      <c r="F139" s="221" t="s">
        <v>412</v>
      </c>
      <c r="G139" s="219"/>
      <c r="H139" s="222">
        <v>49.85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T139" s="228" t="s">
        <v>360</v>
      </c>
      <c r="AU139" s="228" t="s">
        <v>72</v>
      </c>
      <c r="AV139" s="10" t="s">
        <v>81</v>
      </c>
      <c r="AW139" s="10" t="s">
        <v>33</v>
      </c>
      <c r="AX139" s="10" t="s">
        <v>72</v>
      </c>
      <c r="AY139" s="228" t="s">
        <v>144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413</v>
      </c>
      <c r="G140" s="219"/>
      <c r="H140" s="222">
        <v>37.84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72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0" customFormat="1" ht="12">
      <c r="A141" s="10"/>
      <c r="B141" s="218"/>
      <c r="C141" s="219"/>
      <c r="D141" s="198" t="s">
        <v>360</v>
      </c>
      <c r="E141" s="220" t="s">
        <v>19</v>
      </c>
      <c r="F141" s="221" t="s">
        <v>414</v>
      </c>
      <c r="G141" s="219"/>
      <c r="H141" s="222">
        <v>49.85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T141" s="228" t="s">
        <v>360</v>
      </c>
      <c r="AU141" s="228" t="s">
        <v>72</v>
      </c>
      <c r="AV141" s="10" t="s">
        <v>81</v>
      </c>
      <c r="AW141" s="10" t="s">
        <v>33</v>
      </c>
      <c r="AX141" s="10" t="s">
        <v>72</v>
      </c>
      <c r="AY141" s="228" t="s">
        <v>144</v>
      </c>
    </row>
    <row r="142" spans="1:51" s="11" customFormat="1" ht="12">
      <c r="A142" s="11"/>
      <c r="B142" s="229"/>
      <c r="C142" s="230"/>
      <c r="D142" s="198" t="s">
        <v>360</v>
      </c>
      <c r="E142" s="231" t="s">
        <v>19</v>
      </c>
      <c r="F142" s="232" t="s">
        <v>362</v>
      </c>
      <c r="G142" s="230"/>
      <c r="H142" s="233">
        <v>252.19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T142" s="239" t="s">
        <v>360</v>
      </c>
      <c r="AU142" s="239" t="s">
        <v>72</v>
      </c>
      <c r="AV142" s="11" t="s">
        <v>143</v>
      </c>
      <c r="AW142" s="11" t="s">
        <v>33</v>
      </c>
      <c r="AX142" s="11" t="s">
        <v>79</v>
      </c>
      <c r="AY142" s="239" t="s">
        <v>144</v>
      </c>
    </row>
    <row r="143" spans="1:65" s="2" customFormat="1" ht="111.75" customHeight="1">
      <c r="A143" s="38"/>
      <c r="B143" s="39"/>
      <c r="C143" s="185" t="s">
        <v>168</v>
      </c>
      <c r="D143" s="185" t="s">
        <v>139</v>
      </c>
      <c r="E143" s="186" t="s">
        <v>415</v>
      </c>
      <c r="F143" s="187" t="s">
        <v>416</v>
      </c>
      <c r="G143" s="188" t="s">
        <v>417</v>
      </c>
      <c r="H143" s="189">
        <v>300</v>
      </c>
      <c r="I143" s="190"/>
      <c r="J143" s="191">
        <f>ROUND(I143*H143,2)</f>
        <v>0</v>
      </c>
      <c r="K143" s="187" t="s">
        <v>154</v>
      </c>
      <c r="L143" s="44"/>
      <c r="M143" s="192" t="s">
        <v>19</v>
      </c>
      <c r="N143" s="193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143</v>
      </c>
      <c r="AT143" s="196" t="s">
        <v>139</v>
      </c>
      <c r="AU143" s="196" t="s">
        <v>72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229</v>
      </c>
    </row>
    <row r="144" spans="1:51" s="10" customFormat="1" ht="12">
      <c r="A144" s="10"/>
      <c r="B144" s="218"/>
      <c r="C144" s="219"/>
      <c r="D144" s="198" t="s">
        <v>360</v>
      </c>
      <c r="E144" s="220" t="s">
        <v>19</v>
      </c>
      <c r="F144" s="221" t="s">
        <v>418</v>
      </c>
      <c r="G144" s="219"/>
      <c r="H144" s="222">
        <v>300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T144" s="228" t="s">
        <v>360</v>
      </c>
      <c r="AU144" s="228" t="s">
        <v>72</v>
      </c>
      <c r="AV144" s="10" t="s">
        <v>81</v>
      </c>
      <c r="AW144" s="10" t="s">
        <v>33</v>
      </c>
      <c r="AX144" s="10" t="s">
        <v>72</v>
      </c>
      <c r="AY144" s="228" t="s">
        <v>144</v>
      </c>
    </row>
    <row r="145" spans="1:51" s="11" customFormat="1" ht="12">
      <c r="A145" s="11"/>
      <c r="B145" s="229"/>
      <c r="C145" s="230"/>
      <c r="D145" s="198" t="s">
        <v>360</v>
      </c>
      <c r="E145" s="231" t="s">
        <v>19</v>
      </c>
      <c r="F145" s="232" t="s">
        <v>362</v>
      </c>
      <c r="G145" s="230"/>
      <c r="H145" s="233">
        <v>300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T145" s="239" t="s">
        <v>360</v>
      </c>
      <c r="AU145" s="239" t="s">
        <v>72</v>
      </c>
      <c r="AV145" s="11" t="s">
        <v>143</v>
      </c>
      <c r="AW145" s="11" t="s">
        <v>33</v>
      </c>
      <c r="AX145" s="11" t="s">
        <v>79</v>
      </c>
      <c r="AY145" s="239" t="s">
        <v>144</v>
      </c>
    </row>
    <row r="146" spans="1:65" s="2" customFormat="1" ht="66.75" customHeight="1">
      <c r="A146" s="38"/>
      <c r="B146" s="39"/>
      <c r="C146" s="185" t="s">
        <v>197</v>
      </c>
      <c r="D146" s="185" t="s">
        <v>139</v>
      </c>
      <c r="E146" s="186" t="s">
        <v>419</v>
      </c>
      <c r="F146" s="187" t="s">
        <v>420</v>
      </c>
      <c r="G146" s="188" t="s">
        <v>417</v>
      </c>
      <c r="H146" s="189">
        <v>83</v>
      </c>
      <c r="I146" s="190"/>
      <c r="J146" s="191">
        <f>ROUND(I146*H146,2)</f>
        <v>0</v>
      </c>
      <c r="K146" s="187" t="s">
        <v>154</v>
      </c>
      <c r="L146" s="44"/>
      <c r="M146" s="192" t="s">
        <v>19</v>
      </c>
      <c r="N146" s="193" t="s">
        <v>43</v>
      </c>
      <c r="O146" s="84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6" t="s">
        <v>143</v>
      </c>
      <c r="AT146" s="196" t="s">
        <v>139</v>
      </c>
      <c r="AU146" s="196" t="s">
        <v>72</v>
      </c>
      <c r="AY146" s="17" t="s">
        <v>144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7" t="s">
        <v>79</v>
      </c>
      <c r="BK146" s="197">
        <f>ROUND(I146*H146,2)</f>
        <v>0</v>
      </c>
      <c r="BL146" s="17" t="s">
        <v>143</v>
      </c>
      <c r="BM146" s="196" t="s">
        <v>233</v>
      </c>
    </row>
    <row r="147" spans="1:51" s="10" customFormat="1" ht="12">
      <c r="A147" s="10"/>
      <c r="B147" s="218"/>
      <c r="C147" s="219"/>
      <c r="D147" s="198" t="s">
        <v>360</v>
      </c>
      <c r="E147" s="220" t="s">
        <v>19</v>
      </c>
      <c r="F147" s="221" t="s">
        <v>421</v>
      </c>
      <c r="G147" s="219"/>
      <c r="H147" s="222">
        <v>83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T147" s="228" t="s">
        <v>360</v>
      </c>
      <c r="AU147" s="228" t="s">
        <v>72</v>
      </c>
      <c r="AV147" s="10" t="s">
        <v>81</v>
      </c>
      <c r="AW147" s="10" t="s">
        <v>33</v>
      </c>
      <c r="AX147" s="10" t="s">
        <v>72</v>
      </c>
      <c r="AY147" s="228" t="s">
        <v>144</v>
      </c>
    </row>
    <row r="148" spans="1:51" s="11" customFormat="1" ht="12">
      <c r="A148" s="11"/>
      <c r="B148" s="229"/>
      <c r="C148" s="230"/>
      <c r="D148" s="198" t="s">
        <v>360</v>
      </c>
      <c r="E148" s="231" t="s">
        <v>19</v>
      </c>
      <c r="F148" s="232" t="s">
        <v>362</v>
      </c>
      <c r="G148" s="230"/>
      <c r="H148" s="233">
        <v>83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T148" s="239" t="s">
        <v>360</v>
      </c>
      <c r="AU148" s="239" t="s">
        <v>72</v>
      </c>
      <c r="AV148" s="11" t="s">
        <v>143</v>
      </c>
      <c r="AW148" s="11" t="s">
        <v>33</v>
      </c>
      <c r="AX148" s="11" t="s">
        <v>79</v>
      </c>
      <c r="AY148" s="239" t="s">
        <v>144</v>
      </c>
    </row>
    <row r="149" spans="1:65" s="2" customFormat="1" ht="66.75" customHeight="1">
      <c r="A149" s="38"/>
      <c r="B149" s="39"/>
      <c r="C149" s="185" t="s">
        <v>173</v>
      </c>
      <c r="D149" s="185" t="s">
        <v>139</v>
      </c>
      <c r="E149" s="186" t="s">
        <v>422</v>
      </c>
      <c r="F149" s="187" t="s">
        <v>423</v>
      </c>
      <c r="G149" s="188" t="s">
        <v>417</v>
      </c>
      <c r="H149" s="189">
        <v>127</v>
      </c>
      <c r="I149" s="190"/>
      <c r="J149" s="191">
        <f>ROUND(I149*H149,2)</f>
        <v>0</v>
      </c>
      <c r="K149" s="187" t="s">
        <v>154</v>
      </c>
      <c r="L149" s="44"/>
      <c r="M149" s="192" t="s">
        <v>19</v>
      </c>
      <c r="N149" s="193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143</v>
      </c>
      <c r="AT149" s="196" t="s">
        <v>139</v>
      </c>
      <c r="AU149" s="196" t="s">
        <v>72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237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424</v>
      </c>
      <c r="G150" s="219"/>
      <c r="H150" s="222">
        <v>127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72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127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72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49.05" customHeight="1">
      <c r="A152" s="38"/>
      <c r="B152" s="39"/>
      <c r="C152" s="185" t="s">
        <v>8</v>
      </c>
      <c r="D152" s="185" t="s">
        <v>139</v>
      </c>
      <c r="E152" s="186" t="s">
        <v>425</v>
      </c>
      <c r="F152" s="187" t="s">
        <v>426</v>
      </c>
      <c r="G152" s="188" t="s">
        <v>153</v>
      </c>
      <c r="H152" s="189">
        <v>36</v>
      </c>
      <c r="I152" s="190"/>
      <c r="J152" s="191">
        <f>ROUND(I152*H152,2)</f>
        <v>0</v>
      </c>
      <c r="K152" s="187" t="s">
        <v>154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72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242</v>
      </c>
    </row>
    <row r="153" spans="1:51" s="10" customFormat="1" ht="12">
      <c r="A153" s="10"/>
      <c r="B153" s="218"/>
      <c r="C153" s="219"/>
      <c r="D153" s="198" t="s">
        <v>360</v>
      </c>
      <c r="E153" s="220" t="s">
        <v>19</v>
      </c>
      <c r="F153" s="221" t="s">
        <v>427</v>
      </c>
      <c r="G153" s="219"/>
      <c r="H153" s="222">
        <v>36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T153" s="228" t="s">
        <v>360</v>
      </c>
      <c r="AU153" s="228" t="s">
        <v>72</v>
      </c>
      <c r="AV153" s="10" t="s">
        <v>81</v>
      </c>
      <c r="AW153" s="10" t="s">
        <v>33</v>
      </c>
      <c r="AX153" s="10" t="s">
        <v>72</v>
      </c>
      <c r="AY153" s="228" t="s">
        <v>144</v>
      </c>
    </row>
    <row r="154" spans="1:51" s="11" customFormat="1" ht="12">
      <c r="A154" s="11"/>
      <c r="B154" s="229"/>
      <c r="C154" s="230"/>
      <c r="D154" s="198" t="s">
        <v>360</v>
      </c>
      <c r="E154" s="231" t="s">
        <v>19</v>
      </c>
      <c r="F154" s="232" t="s">
        <v>362</v>
      </c>
      <c r="G154" s="230"/>
      <c r="H154" s="233">
        <v>36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T154" s="239" t="s">
        <v>360</v>
      </c>
      <c r="AU154" s="239" t="s">
        <v>72</v>
      </c>
      <c r="AV154" s="11" t="s">
        <v>143</v>
      </c>
      <c r="AW154" s="11" t="s">
        <v>33</v>
      </c>
      <c r="AX154" s="11" t="s">
        <v>79</v>
      </c>
      <c r="AY154" s="239" t="s">
        <v>144</v>
      </c>
    </row>
    <row r="155" spans="1:65" s="2" customFormat="1" ht="180.75" customHeight="1">
      <c r="A155" s="38"/>
      <c r="B155" s="39"/>
      <c r="C155" s="185" t="s">
        <v>177</v>
      </c>
      <c r="D155" s="185" t="s">
        <v>139</v>
      </c>
      <c r="E155" s="186" t="s">
        <v>428</v>
      </c>
      <c r="F155" s="187" t="s">
        <v>429</v>
      </c>
      <c r="G155" s="188" t="s">
        <v>369</v>
      </c>
      <c r="H155" s="189">
        <v>0.065</v>
      </c>
      <c r="I155" s="190"/>
      <c r="J155" s="191">
        <f>ROUND(I155*H155,2)</f>
        <v>0</v>
      </c>
      <c r="K155" s="187" t="s">
        <v>154</v>
      </c>
      <c r="L155" s="44"/>
      <c r="M155" s="192" t="s">
        <v>19</v>
      </c>
      <c r="N155" s="193" t="s">
        <v>43</v>
      </c>
      <c r="O155" s="84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6" t="s">
        <v>143</v>
      </c>
      <c r="AT155" s="196" t="s">
        <v>139</v>
      </c>
      <c r="AU155" s="196" t="s">
        <v>72</v>
      </c>
      <c r="AY155" s="17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7" t="s">
        <v>79</v>
      </c>
      <c r="BK155" s="197">
        <f>ROUND(I155*H155,2)</f>
        <v>0</v>
      </c>
      <c r="BL155" s="17" t="s">
        <v>143</v>
      </c>
      <c r="BM155" s="196" t="s">
        <v>246</v>
      </c>
    </row>
    <row r="156" spans="1:51" s="10" customFormat="1" ht="12">
      <c r="A156" s="10"/>
      <c r="B156" s="218"/>
      <c r="C156" s="219"/>
      <c r="D156" s="198" t="s">
        <v>360</v>
      </c>
      <c r="E156" s="220" t="s">
        <v>19</v>
      </c>
      <c r="F156" s="221" t="s">
        <v>430</v>
      </c>
      <c r="G156" s="219"/>
      <c r="H156" s="222">
        <v>0.051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T156" s="228" t="s">
        <v>360</v>
      </c>
      <c r="AU156" s="228" t="s">
        <v>72</v>
      </c>
      <c r="AV156" s="10" t="s">
        <v>81</v>
      </c>
      <c r="AW156" s="10" t="s">
        <v>33</v>
      </c>
      <c r="AX156" s="10" t="s">
        <v>72</v>
      </c>
      <c r="AY156" s="228" t="s">
        <v>144</v>
      </c>
    </row>
    <row r="157" spans="1:51" s="10" customFormat="1" ht="12">
      <c r="A157" s="10"/>
      <c r="B157" s="218"/>
      <c r="C157" s="219"/>
      <c r="D157" s="198" t="s">
        <v>360</v>
      </c>
      <c r="E157" s="220" t="s">
        <v>19</v>
      </c>
      <c r="F157" s="221" t="s">
        <v>431</v>
      </c>
      <c r="G157" s="219"/>
      <c r="H157" s="222">
        <v>0.014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T157" s="228" t="s">
        <v>360</v>
      </c>
      <c r="AU157" s="228" t="s">
        <v>72</v>
      </c>
      <c r="AV157" s="10" t="s">
        <v>81</v>
      </c>
      <c r="AW157" s="10" t="s">
        <v>33</v>
      </c>
      <c r="AX157" s="10" t="s">
        <v>72</v>
      </c>
      <c r="AY157" s="228" t="s">
        <v>144</v>
      </c>
    </row>
    <row r="158" spans="1:51" s="11" customFormat="1" ht="12">
      <c r="A158" s="11"/>
      <c r="B158" s="229"/>
      <c r="C158" s="230"/>
      <c r="D158" s="198" t="s">
        <v>360</v>
      </c>
      <c r="E158" s="231" t="s">
        <v>19</v>
      </c>
      <c r="F158" s="232" t="s">
        <v>362</v>
      </c>
      <c r="G158" s="230"/>
      <c r="H158" s="233">
        <v>0.065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T158" s="239" t="s">
        <v>360</v>
      </c>
      <c r="AU158" s="239" t="s">
        <v>72</v>
      </c>
      <c r="AV158" s="11" t="s">
        <v>143</v>
      </c>
      <c r="AW158" s="11" t="s">
        <v>33</v>
      </c>
      <c r="AX158" s="11" t="s">
        <v>79</v>
      </c>
      <c r="AY158" s="239" t="s">
        <v>144</v>
      </c>
    </row>
    <row r="159" spans="1:65" s="2" customFormat="1" ht="180.75" customHeight="1">
      <c r="A159" s="38"/>
      <c r="B159" s="39"/>
      <c r="C159" s="185" t="s">
        <v>213</v>
      </c>
      <c r="D159" s="185" t="s">
        <v>139</v>
      </c>
      <c r="E159" s="186" t="s">
        <v>432</v>
      </c>
      <c r="F159" s="187" t="s">
        <v>433</v>
      </c>
      <c r="G159" s="188" t="s">
        <v>369</v>
      </c>
      <c r="H159" s="189">
        <v>0.42</v>
      </c>
      <c r="I159" s="190"/>
      <c r="J159" s="191">
        <f>ROUND(I159*H159,2)</f>
        <v>0</v>
      </c>
      <c r="K159" s="187" t="s">
        <v>154</v>
      </c>
      <c r="L159" s="44"/>
      <c r="M159" s="192" t="s">
        <v>19</v>
      </c>
      <c r="N159" s="193" t="s">
        <v>43</v>
      </c>
      <c r="O159" s="84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6" t="s">
        <v>143</v>
      </c>
      <c r="AT159" s="196" t="s">
        <v>139</v>
      </c>
      <c r="AU159" s="196" t="s">
        <v>72</v>
      </c>
      <c r="AY159" s="17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7" t="s">
        <v>79</v>
      </c>
      <c r="BK159" s="197">
        <f>ROUND(I159*H159,2)</f>
        <v>0</v>
      </c>
      <c r="BL159" s="17" t="s">
        <v>143</v>
      </c>
      <c r="BM159" s="196" t="s">
        <v>256</v>
      </c>
    </row>
    <row r="160" spans="1:51" s="10" customFormat="1" ht="12">
      <c r="A160" s="10"/>
      <c r="B160" s="218"/>
      <c r="C160" s="219"/>
      <c r="D160" s="198" t="s">
        <v>360</v>
      </c>
      <c r="E160" s="220" t="s">
        <v>19</v>
      </c>
      <c r="F160" s="221" t="s">
        <v>434</v>
      </c>
      <c r="G160" s="219"/>
      <c r="H160" s="222">
        <v>0.166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T160" s="228" t="s">
        <v>360</v>
      </c>
      <c r="AU160" s="228" t="s">
        <v>72</v>
      </c>
      <c r="AV160" s="10" t="s">
        <v>81</v>
      </c>
      <c r="AW160" s="10" t="s">
        <v>33</v>
      </c>
      <c r="AX160" s="10" t="s">
        <v>72</v>
      </c>
      <c r="AY160" s="228" t="s">
        <v>144</v>
      </c>
    </row>
    <row r="161" spans="1:51" s="10" customFormat="1" ht="12">
      <c r="A161" s="10"/>
      <c r="B161" s="218"/>
      <c r="C161" s="219"/>
      <c r="D161" s="198" t="s">
        <v>360</v>
      </c>
      <c r="E161" s="220" t="s">
        <v>19</v>
      </c>
      <c r="F161" s="221" t="s">
        <v>435</v>
      </c>
      <c r="G161" s="219"/>
      <c r="H161" s="222">
        <v>0.215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T161" s="228" t="s">
        <v>360</v>
      </c>
      <c r="AU161" s="228" t="s">
        <v>72</v>
      </c>
      <c r="AV161" s="10" t="s">
        <v>81</v>
      </c>
      <c r="AW161" s="10" t="s">
        <v>33</v>
      </c>
      <c r="AX161" s="10" t="s">
        <v>72</v>
      </c>
      <c r="AY161" s="228" t="s">
        <v>144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436</v>
      </c>
      <c r="G162" s="219"/>
      <c r="H162" s="222">
        <v>0.039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72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0.42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72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180.75" customHeight="1">
      <c r="A164" s="38"/>
      <c r="B164" s="39"/>
      <c r="C164" s="185" t="s">
        <v>182</v>
      </c>
      <c r="D164" s="185" t="s">
        <v>139</v>
      </c>
      <c r="E164" s="186" t="s">
        <v>437</v>
      </c>
      <c r="F164" s="187" t="s">
        <v>438</v>
      </c>
      <c r="G164" s="188" t="s">
        <v>142</v>
      </c>
      <c r="H164" s="189">
        <v>252.19</v>
      </c>
      <c r="I164" s="190"/>
      <c r="J164" s="191">
        <f>ROUND(I164*H164,2)</f>
        <v>0</v>
      </c>
      <c r="K164" s="187" t="s">
        <v>154</v>
      </c>
      <c r="L164" s="44"/>
      <c r="M164" s="192" t="s">
        <v>19</v>
      </c>
      <c r="N164" s="193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143</v>
      </c>
      <c r="AT164" s="196" t="s">
        <v>139</v>
      </c>
      <c r="AU164" s="196" t="s">
        <v>72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270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439</v>
      </c>
      <c r="G165" s="219"/>
      <c r="H165" s="222">
        <v>252.19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72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252.19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72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7.1" customHeight="1">
      <c r="A167" s="38"/>
      <c r="B167" s="39"/>
      <c r="C167" s="185" t="s">
        <v>222</v>
      </c>
      <c r="D167" s="185" t="s">
        <v>139</v>
      </c>
      <c r="E167" s="186" t="s">
        <v>440</v>
      </c>
      <c r="F167" s="187" t="s">
        <v>441</v>
      </c>
      <c r="G167" s="188" t="s">
        <v>369</v>
      </c>
      <c r="H167" s="189">
        <v>0.49</v>
      </c>
      <c r="I167" s="190"/>
      <c r="J167" s="191">
        <f>ROUND(I167*H167,2)</f>
        <v>0</v>
      </c>
      <c r="K167" s="187" t="s">
        <v>154</v>
      </c>
      <c r="L167" s="44"/>
      <c r="M167" s="192" t="s">
        <v>19</v>
      </c>
      <c r="N167" s="193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143</v>
      </c>
      <c r="AT167" s="196" t="s">
        <v>139</v>
      </c>
      <c r="AU167" s="196" t="s">
        <v>72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274</v>
      </c>
    </row>
    <row r="168" spans="1:51" s="10" customFormat="1" ht="12">
      <c r="A168" s="10"/>
      <c r="B168" s="218"/>
      <c r="C168" s="219"/>
      <c r="D168" s="198" t="s">
        <v>360</v>
      </c>
      <c r="E168" s="220" t="s">
        <v>19</v>
      </c>
      <c r="F168" s="221" t="s">
        <v>442</v>
      </c>
      <c r="G168" s="219"/>
      <c r="H168" s="222">
        <v>0.49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T168" s="228" t="s">
        <v>360</v>
      </c>
      <c r="AU168" s="228" t="s">
        <v>72</v>
      </c>
      <c r="AV168" s="10" t="s">
        <v>81</v>
      </c>
      <c r="AW168" s="10" t="s">
        <v>33</v>
      </c>
      <c r="AX168" s="10" t="s">
        <v>72</v>
      </c>
      <c r="AY168" s="228" t="s">
        <v>144</v>
      </c>
    </row>
    <row r="169" spans="1:51" s="11" customFormat="1" ht="12">
      <c r="A169" s="11"/>
      <c r="B169" s="229"/>
      <c r="C169" s="230"/>
      <c r="D169" s="198" t="s">
        <v>360</v>
      </c>
      <c r="E169" s="231" t="s">
        <v>19</v>
      </c>
      <c r="F169" s="232" t="s">
        <v>362</v>
      </c>
      <c r="G169" s="230"/>
      <c r="H169" s="233">
        <v>0.49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T169" s="239" t="s">
        <v>360</v>
      </c>
      <c r="AU169" s="239" t="s">
        <v>72</v>
      </c>
      <c r="AV169" s="11" t="s">
        <v>143</v>
      </c>
      <c r="AW169" s="11" t="s">
        <v>33</v>
      </c>
      <c r="AX169" s="11" t="s">
        <v>79</v>
      </c>
      <c r="AY169" s="239" t="s">
        <v>144</v>
      </c>
    </row>
    <row r="170" spans="1:65" s="2" customFormat="1" ht="128.55" customHeight="1">
      <c r="A170" s="38"/>
      <c r="B170" s="39"/>
      <c r="C170" s="185" t="s">
        <v>186</v>
      </c>
      <c r="D170" s="185" t="s">
        <v>139</v>
      </c>
      <c r="E170" s="186" t="s">
        <v>443</v>
      </c>
      <c r="F170" s="187" t="s">
        <v>444</v>
      </c>
      <c r="G170" s="188" t="s">
        <v>365</v>
      </c>
      <c r="H170" s="189">
        <v>560.33</v>
      </c>
      <c r="I170" s="190"/>
      <c r="J170" s="191">
        <f>ROUND(I170*H170,2)</f>
        <v>0</v>
      </c>
      <c r="K170" s="187" t="s">
        <v>154</v>
      </c>
      <c r="L170" s="44"/>
      <c r="M170" s="192" t="s">
        <v>19</v>
      </c>
      <c r="N170" s="193" t="s">
        <v>43</v>
      </c>
      <c r="O170" s="84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6" t="s">
        <v>143</v>
      </c>
      <c r="AT170" s="196" t="s">
        <v>139</v>
      </c>
      <c r="AU170" s="196" t="s">
        <v>72</v>
      </c>
      <c r="AY170" s="17" t="s">
        <v>144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7" t="s">
        <v>79</v>
      </c>
      <c r="BK170" s="197">
        <f>ROUND(I170*H170,2)</f>
        <v>0</v>
      </c>
      <c r="BL170" s="17" t="s">
        <v>143</v>
      </c>
      <c r="BM170" s="196" t="s">
        <v>279</v>
      </c>
    </row>
    <row r="171" spans="1:47" s="2" customFormat="1" ht="12">
      <c r="A171" s="38"/>
      <c r="B171" s="39"/>
      <c r="C171" s="40"/>
      <c r="D171" s="198" t="s">
        <v>145</v>
      </c>
      <c r="E171" s="40"/>
      <c r="F171" s="199" t="s">
        <v>445</v>
      </c>
      <c r="G171" s="40"/>
      <c r="H171" s="40"/>
      <c r="I171" s="200"/>
      <c r="J171" s="40"/>
      <c r="K171" s="40"/>
      <c r="L171" s="44"/>
      <c r="M171" s="201"/>
      <c r="N171" s="20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145</v>
      </c>
      <c r="AU171" s="17" t="s">
        <v>72</v>
      </c>
    </row>
    <row r="172" spans="1:51" s="10" customFormat="1" ht="12">
      <c r="A172" s="10"/>
      <c r="B172" s="218"/>
      <c r="C172" s="219"/>
      <c r="D172" s="198" t="s">
        <v>360</v>
      </c>
      <c r="E172" s="220" t="s">
        <v>19</v>
      </c>
      <c r="F172" s="221" t="s">
        <v>446</v>
      </c>
      <c r="G172" s="219"/>
      <c r="H172" s="222">
        <v>560.33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T172" s="228" t="s">
        <v>360</v>
      </c>
      <c r="AU172" s="228" t="s">
        <v>72</v>
      </c>
      <c r="AV172" s="10" t="s">
        <v>81</v>
      </c>
      <c r="AW172" s="10" t="s">
        <v>33</v>
      </c>
      <c r="AX172" s="10" t="s">
        <v>72</v>
      </c>
      <c r="AY172" s="228" t="s">
        <v>144</v>
      </c>
    </row>
    <row r="173" spans="1:51" s="11" customFormat="1" ht="12">
      <c r="A173" s="11"/>
      <c r="B173" s="229"/>
      <c r="C173" s="230"/>
      <c r="D173" s="198" t="s">
        <v>360</v>
      </c>
      <c r="E173" s="231" t="s">
        <v>19</v>
      </c>
      <c r="F173" s="232" t="s">
        <v>362</v>
      </c>
      <c r="G173" s="230"/>
      <c r="H173" s="233">
        <v>560.33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T173" s="239" t="s">
        <v>360</v>
      </c>
      <c r="AU173" s="239" t="s">
        <v>72</v>
      </c>
      <c r="AV173" s="11" t="s">
        <v>143</v>
      </c>
      <c r="AW173" s="11" t="s">
        <v>33</v>
      </c>
      <c r="AX173" s="11" t="s">
        <v>79</v>
      </c>
      <c r="AY173" s="239" t="s">
        <v>144</v>
      </c>
    </row>
    <row r="174" spans="1:65" s="2" customFormat="1" ht="66.75" customHeight="1">
      <c r="A174" s="38"/>
      <c r="B174" s="39"/>
      <c r="C174" s="185" t="s">
        <v>7</v>
      </c>
      <c r="D174" s="185" t="s">
        <v>139</v>
      </c>
      <c r="E174" s="186" t="s">
        <v>447</v>
      </c>
      <c r="F174" s="187" t="s">
        <v>448</v>
      </c>
      <c r="G174" s="188" t="s">
        <v>449</v>
      </c>
      <c r="H174" s="189">
        <v>3620</v>
      </c>
      <c r="I174" s="190"/>
      <c r="J174" s="191">
        <f>ROUND(I174*H174,2)</f>
        <v>0</v>
      </c>
      <c r="K174" s="187" t="s">
        <v>154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72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283</v>
      </c>
    </row>
    <row r="175" spans="1:65" s="2" customFormat="1" ht="128.55" customHeight="1">
      <c r="A175" s="38"/>
      <c r="B175" s="39"/>
      <c r="C175" s="185" t="s">
        <v>191</v>
      </c>
      <c r="D175" s="185" t="s">
        <v>139</v>
      </c>
      <c r="E175" s="186" t="s">
        <v>450</v>
      </c>
      <c r="F175" s="187" t="s">
        <v>451</v>
      </c>
      <c r="G175" s="188" t="s">
        <v>365</v>
      </c>
      <c r="H175" s="189">
        <v>3104.482</v>
      </c>
      <c r="I175" s="190"/>
      <c r="J175" s="191">
        <f>ROUND(I175*H175,2)</f>
        <v>0</v>
      </c>
      <c r="K175" s="187" t="s">
        <v>154</v>
      </c>
      <c r="L175" s="44"/>
      <c r="M175" s="192" t="s">
        <v>19</v>
      </c>
      <c r="N175" s="193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143</v>
      </c>
      <c r="AT175" s="196" t="s">
        <v>139</v>
      </c>
      <c r="AU175" s="196" t="s">
        <v>72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289</v>
      </c>
    </row>
    <row r="176" spans="1:47" s="2" customFormat="1" ht="12">
      <c r="A176" s="38"/>
      <c r="B176" s="39"/>
      <c r="C176" s="40"/>
      <c r="D176" s="198" t="s">
        <v>145</v>
      </c>
      <c r="E176" s="40"/>
      <c r="F176" s="199" t="s">
        <v>445</v>
      </c>
      <c r="G176" s="40"/>
      <c r="H176" s="40"/>
      <c r="I176" s="200"/>
      <c r="J176" s="40"/>
      <c r="K176" s="40"/>
      <c r="L176" s="44"/>
      <c r="M176" s="201"/>
      <c r="N176" s="20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145</v>
      </c>
      <c r="AU176" s="17" t="s">
        <v>72</v>
      </c>
    </row>
    <row r="177" spans="1:65" s="2" customFormat="1" ht="66.75" customHeight="1">
      <c r="A177" s="38"/>
      <c r="B177" s="39"/>
      <c r="C177" s="185" t="s">
        <v>239</v>
      </c>
      <c r="D177" s="185" t="s">
        <v>139</v>
      </c>
      <c r="E177" s="186" t="s">
        <v>452</v>
      </c>
      <c r="F177" s="187" t="s">
        <v>453</v>
      </c>
      <c r="G177" s="188" t="s">
        <v>365</v>
      </c>
      <c r="H177" s="189">
        <v>658.023</v>
      </c>
      <c r="I177" s="190"/>
      <c r="J177" s="191">
        <f>ROUND(I177*H177,2)</f>
        <v>0</v>
      </c>
      <c r="K177" s="187" t="s">
        <v>154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72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293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454</v>
      </c>
      <c r="G178" s="219"/>
      <c r="H178" s="222">
        <v>658.023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72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658.023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72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76.35" customHeight="1">
      <c r="A180" s="38"/>
      <c r="B180" s="39"/>
      <c r="C180" s="185" t="s">
        <v>195</v>
      </c>
      <c r="D180" s="185" t="s">
        <v>139</v>
      </c>
      <c r="E180" s="186" t="s">
        <v>455</v>
      </c>
      <c r="F180" s="187" t="s">
        <v>456</v>
      </c>
      <c r="G180" s="188" t="s">
        <v>457</v>
      </c>
      <c r="H180" s="189">
        <v>309.917</v>
      </c>
      <c r="I180" s="190"/>
      <c r="J180" s="191">
        <f>ROUND(I180*H180,2)</f>
        <v>0</v>
      </c>
      <c r="K180" s="187" t="s">
        <v>154</v>
      </c>
      <c r="L180" s="44"/>
      <c r="M180" s="192" t="s">
        <v>19</v>
      </c>
      <c r="N180" s="193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143</v>
      </c>
      <c r="AT180" s="196" t="s">
        <v>139</v>
      </c>
      <c r="AU180" s="196" t="s">
        <v>72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143</v>
      </c>
      <c r="BM180" s="196" t="s">
        <v>298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458</v>
      </c>
      <c r="G181" s="219"/>
      <c r="H181" s="222">
        <v>309.917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72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309.917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72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5" s="2" customFormat="1" ht="55.5" customHeight="1">
      <c r="A183" s="38"/>
      <c r="B183" s="39"/>
      <c r="C183" s="185" t="s">
        <v>248</v>
      </c>
      <c r="D183" s="185" t="s">
        <v>139</v>
      </c>
      <c r="E183" s="186" t="s">
        <v>459</v>
      </c>
      <c r="F183" s="187" t="s">
        <v>460</v>
      </c>
      <c r="G183" s="188" t="s">
        <v>142</v>
      </c>
      <c r="H183" s="189">
        <v>124.895</v>
      </c>
      <c r="I183" s="190"/>
      <c r="J183" s="191">
        <f>ROUND(I183*H183,2)</f>
        <v>0</v>
      </c>
      <c r="K183" s="187" t="s">
        <v>154</v>
      </c>
      <c r="L183" s="44"/>
      <c r="M183" s="192" t="s">
        <v>19</v>
      </c>
      <c r="N183" s="193" t="s">
        <v>43</v>
      </c>
      <c r="O183" s="84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6" t="s">
        <v>143</v>
      </c>
      <c r="AT183" s="196" t="s">
        <v>139</v>
      </c>
      <c r="AU183" s="196" t="s">
        <v>72</v>
      </c>
      <c r="AY183" s="17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7" t="s">
        <v>79</v>
      </c>
      <c r="BK183" s="197">
        <f>ROUND(I183*H183,2)</f>
        <v>0</v>
      </c>
      <c r="BL183" s="17" t="s">
        <v>143</v>
      </c>
      <c r="BM183" s="196" t="s">
        <v>308</v>
      </c>
    </row>
    <row r="184" spans="1:47" s="2" customFormat="1" ht="12">
      <c r="A184" s="38"/>
      <c r="B184" s="39"/>
      <c r="C184" s="40"/>
      <c r="D184" s="198" t="s">
        <v>145</v>
      </c>
      <c r="E184" s="40"/>
      <c r="F184" s="199" t="s">
        <v>381</v>
      </c>
      <c r="G184" s="40"/>
      <c r="H184" s="40"/>
      <c r="I184" s="200"/>
      <c r="J184" s="40"/>
      <c r="K184" s="40"/>
      <c r="L184" s="44"/>
      <c r="M184" s="201"/>
      <c r="N184" s="20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72</v>
      </c>
    </row>
    <row r="185" spans="1:51" s="10" customFormat="1" ht="12">
      <c r="A185" s="10"/>
      <c r="B185" s="218"/>
      <c r="C185" s="219"/>
      <c r="D185" s="198" t="s">
        <v>360</v>
      </c>
      <c r="E185" s="220" t="s">
        <v>19</v>
      </c>
      <c r="F185" s="221" t="s">
        <v>461</v>
      </c>
      <c r="G185" s="219"/>
      <c r="H185" s="222">
        <v>124.895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T185" s="228" t="s">
        <v>360</v>
      </c>
      <c r="AU185" s="228" t="s">
        <v>72</v>
      </c>
      <c r="AV185" s="10" t="s">
        <v>81</v>
      </c>
      <c r="AW185" s="10" t="s">
        <v>33</v>
      </c>
      <c r="AX185" s="10" t="s">
        <v>72</v>
      </c>
      <c r="AY185" s="228" t="s">
        <v>144</v>
      </c>
    </row>
    <row r="186" spans="1:51" s="11" customFormat="1" ht="12">
      <c r="A186" s="11"/>
      <c r="B186" s="229"/>
      <c r="C186" s="230"/>
      <c r="D186" s="198" t="s">
        <v>360</v>
      </c>
      <c r="E186" s="231" t="s">
        <v>19</v>
      </c>
      <c r="F186" s="232" t="s">
        <v>362</v>
      </c>
      <c r="G186" s="230"/>
      <c r="H186" s="233">
        <v>124.895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T186" s="239" t="s">
        <v>360</v>
      </c>
      <c r="AU186" s="239" t="s">
        <v>72</v>
      </c>
      <c r="AV186" s="11" t="s">
        <v>143</v>
      </c>
      <c r="AW186" s="11" t="s">
        <v>33</v>
      </c>
      <c r="AX186" s="11" t="s">
        <v>79</v>
      </c>
      <c r="AY186" s="239" t="s">
        <v>144</v>
      </c>
    </row>
    <row r="187" spans="1:65" s="2" customFormat="1" ht="101.25" customHeight="1">
      <c r="A187" s="38"/>
      <c r="B187" s="39"/>
      <c r="C187" s="185" t="s">
        <v>200</v>
      </c>
      <c r="D187" s="185" t="s">
        <v>139</v>
      </c>
      <c r="E187" s="186" t="s">
        <v>462</v>
      </c>
      <c r="F187" s="187" t="s">
        <v>463</v>
      </c>
      <c r="G187" s="188" t="s">
        <v>142</v>
      </c>
      <c r="H187" s="189">
        <v>36</v>
      </c>
      <c r="I187" s="190"/>
      <c r="J187" s="191">
        <f>ROUND(I187*H187,2)</f>
        <v>0</v>
      </c>
      <c r="K187" s="187" t="s">
        <v>154</v>
      </c>
      <c r="L187" s="44"/>
      <c r="M187" s="192" t="s">
        <v>19</v>
      </c>
      <c r="N187" s="193" t="s">
        <v>43</v>
      </c>
      <c r="O187" s="84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6" t="s">
        <v>143</v>
      </c>
      <c r="AT187" s="196" t="s">
        <v>139</v>
      </c>
      <c r="AU187" s="196" t="s">
        <v>72</v>
      </c>
      <c r="AY187" s="17" t="s">
        <v>144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7" t="s">
        <v>79</v>
      </c>
      <c r="BK187" s="197">
        <f>ROUND(I187*H187,2)</f>
        <v>0</v>
      </c>
      <c r="BL187" s="17" t="s">
        <v>143</v>
      </c>
      <c r="BM187" s="196" t="s">
        <v>318</v>
      </c>
    </row>
    <row r="188" spans="1:51" s="10" customFormat="1" ht="12">
      <c r="A188" s="10"/>
      <c r="B188" s="218"/>
      <c r="C188" s="219"/>
      <c r="D188" s="198" t="s">
        <v>360</v>
      </c>
      <c r="E188" s="220" t="s">
        <v>19</v>
      </c>
      <c r="F188" s="221" t="s">
        <v>464</v>
      </c>
      <c r="G188" s="219"/>
      <c r="H188" s="222">
        <v>36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T188" s="228" t="s">
        <v>360</v>
      </c>
      <c r="AU188" s="228" t="s">
        <v>72</v>
      </c>
      <c r="AV188" s="10" t="s">
        <v>81</v>
      </c>
      <c r="AW188" s="10" t="s">
        <v>33</v>
      </c>
      <c r="AX188" s="10" t="s">
        <v>72</v>
      </c>
      <c r="AY188" s="228" t="s">
        <v>144</v>
      </c>
    </row>
    <row r="189" spans="1:51" s="11" customFormat="1" ht="12">
      <c r="A189" s="11"/>
      <c r="B189" s="229"/>
      <c r="C189" s="230"/>
      <c r="D189" s="198" t="s">
        <v>360</v>
      </c>
      <c r="E189" s="231" t="s">
        <v>19</v>
      </c>
      <c r="F189" s="232" t="s">
        <v>362</v>
      </c>
      <c r="G189" s="230"/>
      <c r="H189" s="233">
        <v>36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T189" s="239" t="s">
        <v>360</v>
      </c>
      <c r="AU189" s="239" t="s">
        <v>72</v>
      </c>
      <c r="AV189" s="11" t="s">
        <v>143</v>
      </c>
      <c r="AW189" s="11" t="s">
        <v>33</v>
      </c>
      <c r="AX189" s="11" t="s">
        <v>79</v>
      </c>
      <c r="AY189" s="239" t="s">
        <v>144</v>
      </c>
    </row>
    <row r="190" spans="1:65" s="2" customFormat="1" ht="114.9" customHeight="1">
      <c r="A190" s="38"/>
      <c r="B190" s="39"/>
      <c r="C190" s="185" t="s">
        <v>258</v>
      </c>
      <c r="D190" s="185" t="s">
        <v>139</v>
      </c>
      <c r="E190" s="186" t="s">
        <v>465</v>
      </c>
      <c r="F190" s="187" t="s">
        <v>466</v>
      </c>
      <c r="G190" s="188" t="s">
        <v>467</v>
      </c>
      <c r="H190" s="189">
        <v>168</v>
      </c>
      <c r="I190" s="190"/>
      <c r="J190" s="191">
        <f>ROUND(I190*H190,2)</f>
        <v>0</v>
      </c>
      <c r="K190" s="187" t="s">
        <v>154</v>
      </c>
      <c r="L190" s="44"/>
      <c r="M190" s="192" t="s">
        <v>19</v>
      </c>
      <c r="N190" s="193" t="s">
        <v>43</v>
      </c>
      <c r="O190" s="84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6" t="s">
        <v>143</v>
      </c>
      <c r="AT190" s="196" t="s">
        <v>139</v>
      </c>
      <c r="AU190" s="196" t="s">
        <v>72</v>
      </c>
      <c r="AY190" s="17" t="s">
        <v>144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7" t="s">
        <v>79</v>
      </c>
      <c r="BK190" s="197">
        <f>ROUND(I190*H190,2)</f>
        <v>0</v>
      </c>
      <c r="BL190" s="17" t="s">
        <v>143</v>
      </c>
      <c r="BM190" s="196" t="s">
        <v>322</v>
      </c>
    </row>
    <row r="191" spans="1:65" s="2" customFormat="1" ht="90" customHeight="1">
      <c r="A191" s="38"/>
      <c r="B191" s="39"/>
      <c r="C191" s="185" t="s">
        <v>204</v>
      </c>
      <c r="D191" s="185" t="s">
        <v>139</v>
      </c>
      <c r="E191" s="186" t="s">
        <v>468</v>
      </c>
      <c r="F191" s="187" t="s">
        <v>469</v>
      </c>
      <c r="G191" s="188" t="s">
        <v>142</v>
      </c>
      <c r="H191" s="189">
        <v>669.2</v>
      </c>
      <c r="I191" s="190"/>
      <c r="J191" s="191">
        <f>ROUND(I191*H191,2)</f>
        <v>0</v>
      </c>
      <c r="K191" s="187" t="s">
        <v>154</v>
      </c>
      <c r="L191" s="44"/>
      <c r="M191" s="192" t="s">
        <v>19</v>
      </c>
      <c r="N191" s="193" t="s">
        <v>43</v>
      </c>
      <c r="O191" s="84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6" t="s">
        <v>143</v>
      </c>
      <c r="AT191" s="196" t="s">
        <v>139</v>
      </c>
      <c r="AU191" s="196" t="s">
        <v>72</v>
      </c>
      <c r="AY191" s="17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7" t="s">
        <v>79</v>
      </c>
      <c r="BK191" s="197">
        <f>ROUND(I191*H191,2)</f>
        <v>0</v>
      </c>
      <c r="BL191" s="17" t="s">
        <v>143</v>
      </c>
      <c r="BM191" s="196" t="s">
        <v>327</v>
      </c>
    </row>
    <row r="192" spans="1:47" s="2" customFormat="1" ht="12">
      <c r="A192" s="38"/>
      <c r="B192" s="39"/>
      <c r="C192" s="40"/>
      <c r="D192" s="198" t="s">
        <v>145</v>
      </c>
      <c r="E192" s="40"/>
      <c r="F192" s="199" t="s">
        <v>470</v>
      </c>
      <c r="G192" s="40"/>
      <c r="H192" s="40"/>
      <c r="I192" s="200"/>
      <c r="J192" s="40"/>
      <c r="K192" s="40"/>
      <c r="L192" s="44"/>
      <c r="M192" s="201"/>
      <c r="N192" s="20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72</v>
      </c>
    </row>
    <row r="193" spans="1:51" s="10" customFormat="1" ht="12">
      <c r="A193" s="10"/>
      <c r="B193" s="218"/>
      <c r="C193" s="219"/>
      <c r="D193" s="198" t="s">
        <v>360</v>
      </c>
      <c r="E193" s="220" t="s">
        <v>19</v>
      </c>
      <c r="F193" s="221" t="s">
        <v>471</v>
      </c>
      <c r="G193" s="219"/>
      <c r="H193" s="222">
        <v>669.2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T193" s="228" t="s">
        <v>360</v>
      </c>
      <c r="AU193" s="228" t="s">
        <v>72</v>
      </c>
      <c r="AV193" s="10" t="s">
        <v>81</v>
      </c>
      <c r="AW193" s="10" t="s">
        <v>33</v>
      </c>
      <c r="AX193" s="10" t="s">
        <v>72</v>
      </c>
      <c r="AY193" s="228" t="s">
        <v>144</v>
      </c>
    </row>
    <row r="194" spans="1:51" s="11" customFormat="1" ht="12">
      <c r="A194" s="11"/>
      <c r="B194" s="229"/>
      <c r="C194" s="230"/>
      <c r="D194" s="198" t="s">
        <v>360</v>
      </c>
      <c r="E194" s="231" t="s">
        <v>19</v>
      </c>
      <c r="F194" s="232" t="s">
        <v>362</v>
      </c>
      <c r="G194" s="230"/>
      <c r="H194" s="233">
        <v>669.2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T194" s="239" t="s">
        <v>360</v>
      </c>
      <c r="AU194" s="239" t="s">
        <v>72</v>
      </c>
      <c r="AV194" s="11" t="s">
        <v>143</v>
      </c>
      <c r="AW194" s="11" t="s">
        <v>33</v>
      </c>
      <c r="AX194" s="11" t="s">
        <v>79</v>
      </c>
      <c r="AY194" s="239" t="s">
        <v>144</v>
      </c>
    </row>
    <row r="195" spans="1:65" s="2" customFormat="1" ht="101.25" customHeight="1">
      <c r="A195" s="38"/>
      <c r="B195" s="39"/>
      <c r="C195" s="185" t="s">
        <v>267</v>
      </c>
      <c r="D195" s="185" t="s">
        <v>139</v>
      </c>
      <c r="E195" s="186" t="s">
        <v>472</v>
      </c>
      <c r="F195" s="187" t="s">
        <v>473</v>
      </c>
      <c r="G195" s="188" t="s">
        <v>142</v>
      </c>
      <c r="H195" s="189">
        <v>669.2</v>
      </c>
      <c r="I195" s="190"/>
      <c r="J195" s="191">
        <f>ROUND(I195*H195,2)</f>
        <v>0</v>
      </c>
      <c r="K195" s="187" t="s">
        <v>154</v>
      </c>
      <c r="L195" s="44"/>
      <c r="M195" s="192" t="s">
        <v>19</v>
      </c>
      <c r="N195" s="193" t="s">
        <v>43</v>
      </c>
      <c r="O195" s="84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6" t="s">
        <v>143</v>
      </c>
      <c r="AT195" s="196" t="s">
        <v>139</v>
      </c>
      <c r="AU195" s="196" t="s">
        <v>72</v>
      </c>
      <c r="AY195" s="17" t="s">
        <v>144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7" t="s">
        <v>79</v>
      </c>
      <c r="BK195" s="197">
        <f>ROUND(I195*H195,2)</f>
        <v>0</v>
      </c>
      <c r="BL195" s="17" t="s">
        <v>143</v>
      </c>
      <c r="BM195" s="196" t="s">
        <v>331</v>
      </c>
    </row>
    <row r="196" spans="1:47" s="2" customFormat="1" ht="12">
      <c r="A196" s="38"/>
      <c r="B196" s="39"/>
      <c r="C196" s="40"/>
      <c r="D196" s="198" t="s">
        <v>145</v>
      </c>
      <c r="E196" s="40"/>
      <c r="F196" s="199" t="s">
        <v>470</v>
      </c>
      <c r="G196" s="40"/>
      <c r="H196" s="40"/>
      <c r="I196" s="200"/>
      <c r="J196" s="40"/>
      <c r="K196" s="40"/>
      <c r="L196" s="44"/>
      <c r="M196" s="201"/>
      <c r="N196" s="202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72</v>
      </c>
    </row>
    <row r="197" spans="1:51" s="10" customFormat="1" ht="12">
      <c r="A197" s="10"/>
      <c r="B197" s="218"/>
      <c r="C197" s="219"/>
      <c r="D197" s="198" t="s">
        <v>360</v>
      </c>
      <c r="E197" s="220" t="s">
        <v>19</v>
      </c>
      <c r="F197" s="221" t="s">
        <v>471</v>
      </c>
      <c r="G197" s="219"/>
      <c r="H197" s="222">
        <v>669.2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T197" s="228" t="s">
        <v>360</v>
      </c>
      <c r="AU197" s="228" t="s">
        <v>72</v>
      </c>
      <c r="AV197" s="10" t="s">
        <v>81</v>
      </c>
      <c r="AW197" s="10" t="s">
        <v>33</v>
      </c>
      <c r="AX197" s="10" t="s">
        <v>72</v>
      </c>
      <c r="AY197" s="228" t="s">
        <v>144</v>
      </c>
    </row>
    <row r="198" spans="1:51" s="11" customFormat="1" ht="12">
      <c r="A198" s="11"/>
      <c r="B198" s="229"/>
      <c r="C198" s="230"/>
      <c r="D198" s="198" t="s">
        <v>360</v>
      </c>
      <c r="E198" s="231" t="s">
        <v>19</v>
      </c>
      <c r="F198" s="232" t="s">
        <v>362</v>
      </c>
      <c r="G198" s="230"/>
      <c r="H198" s="233">
        <v>669.2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T198" s="239" t="s">
        <v>360</v>
      </c>
      <c r="AU198" s="239" t="s">
        <v>72</v>
      </c>
      <c r="AV198" s="11" t="s">
        <v>143</v>
      </c>
      <c r="AW198" s="11" t="s">
        <v>33</v>
      </c>
      <c r="AX198" s="11" t="s">
        <v>79</v>
      </c>
      <c r="AY198" s="239" t="s">
        <v>144</v>
      </c>
    </row>
    <row r="199" spans="1:65" s="2" customFormat="1" ht="90" customHeight="1">
      <c r="A199" s="38"/>
      <c r="B199" s="39"/>
      <c r="C199" s="185" t="s">
        <v>208</v>
      </c>
      <c r="D199" s="185" t="s">
        <v>139</v>
      </c>
      <c r="E199" s="186" t="s">
        <v>474</v>
      </c>
      <c r="F199" s="187" t="s">
        <v>475</v>
      </c>
      <c r="G199" s="188" t="s">
        <v>142</v>
      </c>
      <c r="H199" s="189">
        <v>794</v>
      </c>
      <c r="I199" s="190"/>
      <c r="J199" s="191">
        <f>ROUND(I199*H199,2)</f>
        <v>0</v>
      </c>
      <c r="K199" s="187" t="s">
        <v>154</v>
      </c>
      <c r="L199" s="44"/>
      <c r="M199" s="192" t="s">
        <v>19</v>
      </c>
      <c r="N199" s="193" t="s">
        <v>43</v>
      </c>
      <c r="O199" s="84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6" t="s">
        <v>143</v>
      </c>
      <c r="AT199" s="196" t="s">
        <v>139</v>
      </c>
      <c r="AU199" s="196" t="s">
        <v>72</v>
      </c>
      <c r="AY199" s="17" t="s">
        <v>144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7" t="s">
        <v>79</v>
      </c>
      <c r="BK199" s="197">
        <f>ROUND(I199*H199,2)</f>
        <v>0</v>
      </c>
      <c r="BL199" s="17" t="s">
        <v>143</v>
      </c>
      <c r="BM199" s="196" t="s">
        <v>476</v>
      </c>
    </row>
    <row r="200" spans="1:47" s="2" customFormat="1" ht="12">
      <c r="A200" s="38"/>
      <c r="B200" s="39"/>
      <c r="C200" s="40"/>
      <c r="D200" s="198" t="s">
        <v>145</v>
      </c>
      <c r="E200" s="40"/>
      <c r="F200" s="199" t="s">
        <v>470</v>
      </c>
      <c r="G200" s="40"/>
      <c r="H200" s="40"/>
      <c r="I200" s="200"/>
      <c r="J200" s="40"/>
      <c r="K200" s="40"/>
      <c r="L200" s="44"/>
      <c r="M200" s="201"/>
      <c r="N200" s="20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145</v>
      </c>
      <c r="AU200" s="17" t="s">
        <v>72</v>
      </c>
    </row>
    <row r="201" spans="1:51" s="10" customFormat="1" ht="12">
      <c r="A201" s="10"/>
      <c r="B201" s="218"/>
      <c r="C201" s="219"/>
      <c r="D201" s="198" t="s">
        <v>360</v>
      </c>
      <c r="E201" s="220" t="s">
        <v>19</v>
      </c>
      <c r="F201" s="221" t="s">
        <v>477</v>
      </c>
      <c r="G201" s="219"/>
      <c r="H201" s="222">
        <v>794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T201" s="228" t="s">
        <v>360</v>
      </c>
      <c r="AU201" s="228" t="s">
        <v>72</v>
      </c>
      <c r="AV201" s="10" t="s">
        <v>81</v>
      </c>
      <c r="AW201" s="10" t="s">
        <v>33</v>
      </c>
      <c r="AX201" s="10" t="s">
        <v>72</v>
      </c>
      <c r="AY201" s="228" t="s">
        <v>144</v>
      </c>
    </row>
    <row r="202" spans="1:51" s="11" customFormat="1" ht="12">
      <c r="A202" s="11"/>
      <c r="B202" s="229"/>
      <c r="C202" s="230"/>
      <c r="D202" s="198" t="s">
        <v>360</v>
      </c>
      <c r="E202" s="231" t="s">
        <v>19</v>
      </c>
      <c r="F202" s="232" t="s">
        <v>362</v>
      </c>
      <c r="G202" s="230"/>
      <c r="H202" s="233">
        <v>794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T202" s="239" t="s">
        <v>360</v>
      </c>
      <c r="AU202" s="239" t="s">
        <v>72</v>
      </c>
      <c r="AV202" s="11" t="s">
        <v>143</v>
      </c>
      <c r="AW202" s="11" t="s">
        <v>33</v>
      </c>
      <c r="AX202" s="11" t="s">
        <v>79</v>
      </c>
      <c r="AY202" s="239" t="s">
        <v>144</v>
      </c>
    </row>
    <row r="203" spans="1:65" s="2" customFormat="1" ht="101.25" customHeight="1">
      <c r="A203" s="38"/>
      <c r="B203" s="39"/>
      <c r="C203" s="185" t="s">
        <v>276</v>
      </c>
      <c r="D203" s="185" t="s">
        <v>139</v>
      </c>
      <c r="E203" s="186" t="s">
        <v>478</v>
      </c>
      <c r="F203" s="187" t="s">
        <v>479</v>
      </c>
      <c r="G203" s="188" t="s">
        <v>142</v>
      </c>
      <c r="H203" s="189">
        <v>794</v>
      </c>
      <c r="I203" s="190"/>
      <c r="J203" s="191">
        <f>ROUND(I203*H203,2)</f>
        <v>0</v>
      </c>
      <c r="K203" s="187" t="s">
        <v>154</v>
      </c>
      <c r="L203" s="44"/>
      <c r="M203" s="192" t="s">
        <v>19</v>
      </c>
      <c r="N203" s="193" t="s">
        <v>43</v>
      </c>
      <c r="O203" s="84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6" t="s">
        <v>143</v>
      </c>
      <c r="AT203" s="196" t="s">
        <v>139</v>
      </c>
      <c r="AU203" s="196" t="s">
        <v>72</v>
      </c>
      <c r="AY203" s="17" t="s">
        <v>144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7" t="s">
        <v>79</v>
      </c>
      <c r="BK203" s="197">
        <f>ROUND(I203*H203,2)</f>
        <v>0</v>
      </c>
      <c r="BL203" s="17" t="s">
        <v>143</v>
      </c>
      <c r="BM203" s="196" t="s">
        <v>340</v>
      </c>
    </row>
    <row r="204" spans="1:47" s="2" customFormat="1" ht="12">
      <c r="A204" s="38"/>
      <c r="B204" s="39"/>
      <c r="C204" s="40"/>
      <c r="D204" s="198" t="s">
        <v>145</v>
      </c>
      <c r="E204" s="40"/>
      <c r="F204" s="199" t="s">
        <v>470</v>
      </c>
      <c r="G204" s="40"/>
      <c r="H204" s="40"/>
      <c r="I204" s="200"/>
      <c r="J204" s="40"/>
      <c r="K204" s="40"/>
      <c r="L204" s="44"/>
      <c r="M204" s="201"/>
      <c r="N204" s="202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145</v>
      </c>
      <c r="AU204" s="17" t="s">
        <v>72</v>
      </c>
    </row>
    <row r="205" spans="1:51" s="10" customFormat="1" ht="12">
      <c r="A205" s="10"/>
      <c r="B205" s="218"/>
      <c r="C205" s="219"/>
      <c r="D205" s="198" t="s">
        <v>360</v>
      </c>
      <c r="E205" s="220" t="s">
        <v>19</v>
      </c>
      <c r="F205" s="221" t="s">
        <v>477</v>
      </c>
      <c r="G205" s="219"/>
      <c r="H205" s="222">
        <v>794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T205" s="228" t="s">
        <v>360</v>
      </c>
      <c r="AU205" s="228" t="s">
        <v>72</v>
      </c>
      <c r="AV205" s="10" t="s">
        <v>81</v>
      </c>
      <c r="AW205" s="10" t="s">
        <v>33</v>
      </c>
      <c r="AX205" s="10" t="s">
        <v>72</v>
      </c>
      <c r="AY205" s="228" t="s">
        <v>144</v>
      </c>
    </row>
    <row r="206" spans="1:51" s="11" customFormat="1" ht="12">
      <c r="A206" s="11"/>
      <c r="B206" s="229"/>
      <c r="C206" s="230"/>
      <c r="D206" s="198" t="s">
        <v>360</v>
      </c>
      <c r="E206" s="231" t="s">
        <v>19</v>
      </c>
      <c r="F206" s="232" t="s">
        <v>362</v>
      </c>
      <c r="G206" s="230"/>
      <c r="H206" s="233">
        <v>794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T206" s="239" t="s">
        <v>360</v>
      </c>
      <c r="AU206" s="239" t="s">
        <v>72</v>
      </c>
      <c r="AV206" s="11" t="s">
        <v>143</v>
      </c>
      <c r="AW206" s="11" t="s">
        <v>33</v>
      </c>
      <c r="AX206" s="11" t="s">
        <v>79</v>
      </c>
      <c r="AY206" s="239" t="s">
        <v>144</v>
      </c>
    </row>
    <row r="207" spans="1:65" s="2" customFormat="1" ht="90" customHeight="1">
      <c r="A207" s="38"/>
      <c r="B207" s="39"/>
      <c r="C207" s="185" t="s">
        <v>212</v>
      </c>
      <c r="D207" s="185" t="s">
        <v>139</v>
      </c>
      <c r="E207" s="186" t="s">
        <v>480</v>
      </c>
      <c r="F207" s="187" t="s">
        <v>481</v>
      </c>
      <c r="G207" s="188" t="s">
        <v>142</v>
      </c>
      <c r="H207" s="189">
        <v>1199.6</v>
      </c>
      <c r="I207" s="190"/>
      <c r="J207" s="191">
        <f>ROUND(I207*H207,2)</f>
        <v>0</v>
      </c>
      <c r="K207" s="187" t="s">
        <v>154</v>
      </c>
      <c r="L207" s="44"/>
      <c r="M207" s="192" t="s">
        <v>19</v>
      </c>
      <c r="N207" s="193" t="s">
        <v>43</v>
      </c>
      <c r="O207" s="84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6" t="s">
        <v>143</v>
      </c>
      <c r="AT207" s="196" t="s">
        <v>139</v>
      </c>
      <c r="AU207" s="196" t="s">
        <v>72</v>
      </c>
      <c r="AY207" s="17" t="s">
        <v>144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7" t="s">
        <v>79</v>
      </c>
      <c r="BK207" s="197">
        <f>ROUND(I207*H207,2)</f>
        <v>0</v>
      </c>
      <c r="BL207" s="17" t="s">
        <v>143</v>
      </c>
      <c r="BM207" s="196" t="s">
        <v>482</v>
      </c>
    </row>
    <row r="208" spans="1:47" s="2" customFormat="1" ht="12">
      <c r="A208" s="38"/>
      <c r="B208" s="39"/>
      <c r="C208" s="40"/>
      <c r="D208" s="198" t="s">
        <v>145</v>
      </c>
      <c r="E208" s="40"/>
      <c r="F208" s="199" t="s">
        <v>470</v>
      </c>
      <c r="G208" s="40"/>
      <c r="H208" s="40"/>
      <c r="I208" s="200"/>
      <c r="J208" s="40"/>
      <c r="K208" s="40"/>
      <c r="L208" s="44"/>
      <c r="M208" s="201"/>
      <c r="N208" s="202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72</v>
      </c>
    </row>
    <row r="209" spans="1:51" s="10" customFormat="1" ht="12">
      <c r="A209" s="10"/>
      <c r="B209" s="218"/>
      <c r="C209" s="219"/>
      <c r="D209" s="198" t="s">
        <v>360</v>
      </c>
      <c r="E209" s="220" t="s">
        <v>19</v>
      </c>
      <c r="F209" s="221" t="s">
        <v>483</v>
      </c>
      <c r="G209" s="219"/>
      <c r="H209" s="222">
        <v>1199.6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T209" s="228" t="s">
        <v>360</v>
      </c>
      <c r="AU209" s="228" t="s">
        <v>72</v>
      </c>
      <c r="AV209" s="10" t="s">
        <v>81</v>
      </c>
      <c r="AW209" s="10" t="s">
        <v>33</v>
      </c>
      <c r="AX209" s="10" t="s">
        <v>72</v>
      </c>
      <c r="AY209" s="228" t="s">
        <v>144</v>
      </c>
    </row>
    <row r="210" spans="1:51" s="11" customFormat="1" ht="12">
      <c r="A210" s="11"/>
      <c r="B210" s="229"/>
      <c r="C210" s="230"/>
      <c r="D210" s="198" t="s">
        <v>360</v>
      </c>
      <c r="E210" s="231" t="s">
        <v>19</v>
      </c>
      <c r="F210" s="232" t="s">
        <v>362</v>
      </c>
      <c r="G210" s="230"/>
      <c r="H210" s="233">
        <v>1199.6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T210" s="239" t="s">
        <v>360</v>
      </c>
      <c r="AU210" s="239" t="s">
        <v>72</v>
      </c>
      <c r="AV210" s="11" t="s">
        <v>143</v>
      </c>
      <c r="AW210" s="11" t="s">
        <v>33</v>
      </c>
      <c r="AX210" s="11" t="s">
        <v>79</v>
      </c>
      <c r="AY210" s="239" t="s">
        <v>144</v>
      </c>
    </row>
    <row r="211" spans="1:65" s="2" customFormat="1" ht="101.25" customHeight="1">
      <c r="A211" s="38"/>
      <c r="B211" s="39"/>
      <c r="C211" s="185" t="s">
        <v>285</v>
      </c>
      <c r="D211" s="185" t="s">
        <v>139</v>
      </c>
      <c r="E211" s="186" t="s">
        <v>478</v>
      </c>
      <c r="F211" s="187" t="s">
        <v>479</v>
      </c>
      <c r="G211" s="188" t="s">
        <v>142</v>
      </c>
      <c r="H211" s="189">
        <v>1199.6</v>
      </c>
      <c r="I211" s="190"/>
      <c r="J211" s="191">
        <f>ROUND(I211*H211,2)</f>
        <v>0</v>
      </c>
      <c r="K211" s="187" t="s">
        <v>154</v>
      </c>
      <c r="L211" s="44"/>
      <c r="M211" s="192" t="s">
        <v>19</v>
      </c>
      <c r="N211" s="193" t="s">
        <v>43</v>
      </c>
      <c r="O211" s="84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6" t="s">
        <v>143</v>
      </c>
      <c r="AT211" s="196" t="s">
        <v>139</v>
      </c>
      <c r="AU211" s="196" t="s">
        <v>72</v>
      </c>
      <c r="AY211" s="17" t="s">
        <v>144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7" t="s">
        <v>79</v>
      </c>
      <c r="BK211" s="197">
        <f>ROUND(I211*H211,2)</f>
        <v>0</v>
      </c>
      <c r="BL211" s="17" t="s">
        <v>143</v>
      </c>
      <c r="BM211" s="196" t="s">
        <v>484</v>
      </c>
    </row>
    <row r="212" spans="1:47" s="2" customFormat="1" ht="12">
      <c r="A212" s="38"/>
      <c r="B212" s="39"/>
      <c r="C212" s="40"/>
      <c r="D212" s="198" t="s">
        <v>145</v>
      </c>
      <c r="E212" s="40"/>
      <c r="F212" s="199" t="s">
        <v>470</v>
      </c>
      <c r="G212" s="40"/>
      <c r="H212" s="40"/>
      <c r="I212" s="200"/>
      <c r="J212" s="40"/>
      <c r="K212" s="40"/>
      <c r="L212" s="44"/>
      <c r="M212" s="201"/>
      <c r="N212" s="202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145</v>
      </c>
      <c r="AU212" s="17" t="s">
        <v>72</v>
      </c>
    </row>
    <row r="213" spans="1:51" s="10" customFormat="1" ht="12">
      <c r="A213" s="10"/>
      <c r="B213" s="218"/>
      <c r="C213" s="219"/>
      <c r="D213" s="198" t="s">
        <v>360</v>
      </c>
      <c r="E213" s="220" t="s">
        <v>19</v>
      </c>
      <c r="F213" s="221" t="s">
        <v>483</v>
      </c>
      <c r="G213" s="219"/>
      <c r="H213" s="222">
        <v>1199.6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T213" s="228" t="s">
        <v>360</v>
      </c>
      <c r="AU213" s="228" t="s">
        <v>72</v>
      </c>
      <c r="AV213" s="10" t="s">
        <v>81</v>
      </c>
      <c r="AW213" s="10" t="s">
        <v>33</v>
      </c>
      <c r="AX213" s="10" t="s">
        <v>72</v>
      </c>
      <c r="AY213" s="228" t="s">
        <v>144</v>
      </c>
    </row>
    <row r="214" spans="1:51" s="11" customFormat="1" ht="12">
      <c r="A214" s="11"/>
      <c r="B214" s="229"/>
      <c r="C214" s="230"/>
      <c r="D214" s="198" t="s">
        <v>360</v>
      </c>
      <c r="E214" s="231" t="s">
        <v>19</v>
      </c>
      <c r="F214" s="232" t="s">
        <v>362</v>
      </c>
      <c r="G214" s="230"/>
      <c r="H214" s="233">
        <v>1199.6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T214" s="239" t="s">
        <v>360</v>
      </c>
      <c r="AU214" s="239" t="s">
        <v>72</v>
      </c>
      <c r="AV214" s="11" t="s">
        <v>143</v>
      </c>
      <c r="AW214" s="11" t="s">
        <v>33</v>
      </c>
      <c r="AX214" s="11" t="s">
        <v>79</v>
      </c>
      <c r="AY214" s="239" t="s">
        <v>144</v>
      </c>
    </row>
    <row r="215" spans="1:65" s="2" customFormat="1" ht="76.35" customHeight="1">
      <c r="A215" s="38"/>
      <c r="B215" s="39"/>
      <c r="C215" s="185" t="s">
        <v>216</v>
      </c>
      <c r="D215" s="185" t="s">
        <v>139</v>
      </c>
      <c r="E215" s="186" t="s">
        <v>485</v>
      </c>
      <c r="F215" s="187" t="s">
        <v>486</v>
      </c>
      <c r="G215" s="188" t="s">
        <v>142</v>
      </c>
      <c r="H215" s="189">
        <v>252.19</v>
      </c>
      <c r="I215" s="190"/>
      <c r="J215" s="191">
        <f>ROUND(I215*H215,2)</f>
        <v>0</v>
      </c>
      <c r="K215" s="187" t="s">
        <v>154</v>
      </c>
      <c r="L215" s="44"/>
      <c r="M215" s="192" t="s">
        <v>19</v>
      </c>
      <c r="N215" s="193" t="s">
        <v>43</v>
      </c>
      <c r="O215" s="84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6" t="s">
        <v>143</v>
      </c>
      <c r="AT215" s="196" t="s">
        <v>139</v>
      </c>
      <c r="AU215" s="196" t="s">
        <v>72</v>
      </c>
      <c r="AY215" s="17" t="s">
        <v>144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7" t="s">
        <v>79</v>
      </c>
      <c r="BK215" s="197">
        <f>ROUND(I215*H215,2)</f>
        <v>0</v>
      </c>
      <c r="BL215" s="17" t="s">
        <v>143</v>
      </c>
      <c r="BM215" s="196" t="s">
        <v>487</v>
      </c>
    </row>
    <row r="216" spans="1:47" s="2" customFormat="1" ht="12">
      <c r="A216" s="38"/>
      <c r="B216" s="39"/>
      <c r="C216" s="40"/>
      <c r="D216" s="198" t="s">
        <v>145</v>
      </c>
      <c r="E216" s="40"/>
      <c r="F216" s="199" t="s">
        <v>381</v>
      </c>
      <c r="G216" s="40"/>
      <c r="H216" s="40"/>
      <c r="I216" s="200"/>
      <c r="J216" s="40"/>
      <c r="K216" s="40"/>
      <c r="L216" s="44"/>
      <c r="M216" s="201"/>
      <c r="N216" s="202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72</v>
      </c>
    </row>
    <row r="217" spans="1:51" s="10" customFormat="1" ht="12">
      <c r="A217" s="10"/>
      <c r="B217" s="218"/>
      <c r="C217" s="219"/>
      <c r="D217" s="198" t="s">
        <v>360</v>
      </c>
      <c r="E217" s="220" t="s">
        <v>19</v>
      </c>
      <c r="F217" s="221" t="s">
        <v>488</v>
      </c>
      <c r="G217" s="219"/>
      <c r="H217" s="222">
        <v>252.19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T217" s="228" t="s">
        <v>360</v>
      </c>
      <c r="AU217" s="228" t="s">
        <v>72</v>
      </c>
      <c r="AV217" s="10" t="s">
        <v>81</v>
      </c>
      <c r="AW217" s="10" t="s">
        <v>33</v>
      </c>
      <c r="AX217" s="10" t="s">
        <v>72</v>
      </c>
      <c r="AY217" s="228" t="s">
        <v>144</v>
      </c>
    </row>
    <row r="218" spans="1:51" s="11" customFormat="1" ht="12">
      <c r="A218" s="11"/>
      <c r="B218" s="229"/>
      <c r="C218" s="230"/>
      <c r="D218" s="198" t="s">
        <v>360</v>
      </c>
      <c r="E218" s="231" t="s">
        <v>19</v>
      </c>
      <c r="F218" s="232" t="s">
        <v>362</v>
      </c>
      <c r="G218" s="230"/>
      <c r="H218" s="233">
        <v>252.19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T218" s="239" t="s">
        <v>360</v>
      </c>
      <c r="AU218" s="239" t="s">
        <v>72</v>
      </c>
      <c r="AV218" s="11" t="s">
        <v>143</v>
      </c>
      <c r="AW218" s="11" t="s">
        <v>33</v>
      </c>
      <c r="AX218" s="11" t="s">
        <v>79</v>
      </c>
      <c r="AY218" s="239" t="s">
        <v>144</v>
      </c>
    </row>
    <row r="219" spans="1:65" s="2" customFormat="1" ht="76.35" customHeight="1">
      <c r="A219" s="38"/>
      <c r="B219" s="39"/>
      <c r="C219" s="185" t="s">
        <v>295</v>
      </c>
      <c r="D219" s="185" t="s">
        <v>139</v>
      </c>
      <c r="E219" s="186" t="s">
        <v>489</v>
      </c>
      <c r="F219" s="187" t="s">
        <v>490</v>
      </c>
      <c r="G219" s="188" t="s">
        <v>142</v>
      </c>
      <c r="H219" s="189">
        <v>252.19</v>
      </c>
      <c r="I219" s="190"/>
      <c r="J219" s="191">
        <f>ROUND(I219*H219,2)</f>
        <v>0</v>
      </c>
      <c r="K219" s="187" t="s">
        <v>154</v>
      </c>
      <c r="L219" s="44"/>
      <c r="M219" s="192" t="s">
        <v>19</v>
      </c>
      <c r="N219" s="193" t="s">
        <v>43</v>
      </c>
      <c r="O219" s="84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6" t="s">
        <v>143</v>
      </c>
      <c r="AT219" s="196" t="s">
        <v>139</v>
      </c>
      <c r="AU219" s="196" t="s">
        <v>72</v>
      </c>
      <c r="AY219" s="17" t="s">
        <v>144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7" t="s">
        <v>79</v>
      </c>
      <c r="BK219" s="197">
        <f>ROUND(I219*H219,2)</f>
        <v>0</v>
      </c>
      <c r="BL219" s="17" t="s">
        <v>143</v>
      </c>
      <c r="BM219" s="196" t="s">
        <v>345</v>
      </c>
    </row>
    <row r="220" spans="1:47" s="2" customFormat="1" ht="12">
      <c r="A220" s="38"/>
      <c r="B220" s="39"/>
      <c r="C220" s="40"/>
      <c r="D220" s="198" t="s">
        <v>145</v>
      </c>
      <c r="E220" s="40"/>
      <c r="F220" s="199" t="s">
        <v>381</v>
      </c>
      <c r="G220" s="40"/>
      <c r="H220" s="40"/>
      <c r="I220" s="200"/>
      <c r="J220" s="40"/>
      <c r="K220" s="40"/>
      <c r="L220" s="44"/>
      <c r="M220" s="201"/>
      <c r="N220" s="202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72</v>
      </c>
    </row>
    <row r="221" spans="1:51" s="10" customFormat="1" ht="12">
      <c r="A221" s="10"/>
      <c r="B221" s="218"/>
      <c r="C221" s="219"/>
      <c r="D221" s="198" t="s">
        <v>360</v>
      </c>
      <c r="E221" s="220" t="s">
        <v>19</v>
      </c>
      <c r="F221" s="221" t="s">
        <v>488</v>
      </c>
      <c r="G221" s="219"/>
      <c r="H221" s="222">
        <v>252.19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T221" s="228" t="s">
        <v>360</v>
      </c>
      <c r="AU221" s="228" t="s">
        <v>72</v>
      </c>
      <c r="AV221" s="10" t="s">
        <v>81</v>
      </c>
      <c r="AW221" s="10" t="s">
        <v>33</v>
      </c>
      <c r="AX221" s="10" t="s">
        <v>72</v>
      </c>
      <c r="AY221" s="228" t="s">
        <v>144</v>
      </c>
    </row>
    <row r="222" spans="1:51" s="11" customFormat="1" ht="12">
      <c r="A222" s="11"/>
      <c r="B222" s="229"/>
      <c r="C222" s="230"/>
      <c r="D222" s="198" t="s">
        <v>360</v>
      </c>
      <c r="E222" s="231" t="s">
        <v>19</v>
      </c>
      <c r="F222" s="232" t="s">
        <v>362</v>
      </c>
      <c r="G222" s="230"/>
      <c r="H222" s="233">
        <v>252.19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T222" s="239" t="s">
        <v>360</v>
      </c>
      <c r="AU222" s="239" t="s">
        <v>72</v>
      </c>
      <c r="AV222" s="11" t="s">
        <v>143</v>
      </c>
      <c r="AW222" s="11" t="s">
        <v>33</v>
      </c>
      <c r="AX222" s="11" t="s">
        <v>79</v>
      </c>
      <c r="AY222" s="239" t="s">
        <v>144</v>
      </c>
    </row>
    <row r="223" spans="1:65" s="2" customFormat="1" ht="100.5" customHeight="1">
      <c r="A223" s="38"/>
      <c r="B223" s="39"/>
      <c r="C223" s="185" t="s">
        <v>220</v>
      </c>
      <c r="D223" s="185" t="s">
        <v>139</v>
      </c>
      <c r="E223" s="186" t="s">
        <v>491</v>
      </c>
      <c r="F223" s="187" t="s">
        <v>492</v>
      </c>
      <c r="G223" s="188" t="s">
        <v>153</v>
      </c>
      <c r="H223" s="189">
        <v>2</v>
      </c>
      <c r="I223" s="190"/>
      <c r="J223" s="191">
        <f>ROUND(I223*H223,2)</f>
        <v>0</v>
      </c>
      <c r="K223" s="187" t="s">
        <v>154</v>
      </c>
      <c r="L223" s="44"/>
      <c r="M223" s="192" t="s">
        <v>19</v>
      </c>
      <c r="N223" s="193" t="s">
        <v>43</v>
      </c>
      <c r="O223" s="84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6" t="s">
        <v>143</v>
      </c>
      <c r="AT223" s="196" t="s">
        <v>139</v>
      </c>
      <c r="AU223" s="196" t="s">
        <v>72</v>
      </c>
      <c r="AY223" s="17" t="s">
        <v>144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7" t="s">
        <v>79</v>
      </c>
      <c r="BK223" s="197">
        <f>ROUND(I223*H223,2)</f>
        <v>0</v>
      </c>
      <c r="BL223" s="17" t="s">
        <v>143</v>
      </c>
      <c r="BM223" s="196" t="s">
        <v>348</v>
      </c>
    </row>
    <row r="224" spans="1:47" s="2" customFormat="1" ht="12">
      <c r="A224" s="38"/>
      <c r="B224" s="39"/>
      <c r="C224" s="40"/>
      <c r="D224" s="198" t="s">
        <v>145</v>
      </c>
      <c r="E224" s="40"/>
      <c r="F224" s="199" t="s">
        <v>493</v>
      </c>
      <c r="G224" s="40"/>
      <c r="H224" s="40"/>
      <c r="I224" s="200"/>
      <c r="J224" s="40"/>
      <c r="K224" s="40"/>
      <c r="L224" s="44"/>
      <c r="M224" s="201"/>
      <c r="N224" s="202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72</v>
      </c>
    </row>
    <row r="225" spans="1:51" s="10" customFormat="1" ht="12">
      <c r="A225" s="10"/>
      <c r="B225" s="218"/>
      <c r="C225" s="219"/>
      <c r="D225" s="198" t="s">
        <v>360</v>
      </c>
      <c r="E225" s="220" t="s">
        <v>19</v>
      </c>
      <c r="F225" s="221" t="s">
        <v>81</v>
      </c>
      <c r="G225" s="219"/>
      <c r="H225" s="222">
        <v>2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T225" s="228" t="s">
        <v>360</v>
      </c>
      <c r="AU225" s="228" t="s">
        <v>72</v>
      </c>
      <c r="AV225" s="10" t="s">
        <v>81</v>
      </c>
      <c r="AW225" s="10" t="s">
        <v>33</v>
      </c>
      <c r="AX225" s="10" t="s">
        <v>79</v>
      </c>
      <c r="AY225" s="228" t="s">
        <v>144</v>
      </c>
    </row>
    <row r="226" spans="1:65" s="2" customFormat="1" ht="232.2" customHeight="1">
      <c r="A226" s="38"/>
      <c r="B226" s="39"/>
      <c r="C226" s="185" t="s">
        <v>304</v>
      </c>
      <c r="D226" s="185" t="s">
        <v>139</v>
      </c>
      <c r="E226" s="186" t="s">
        <v>494</v>
      </c>
      <c r="F226" s="187" t="s">
        <v>495</v>
      </c>
      <c r="G226" s="188" t="s">
        <v>142</v>
      </c>
      <c r="H226" s="189">
        <v>252.19</v>
      </c>
      <c r="I226" s="190"/>
      <c r="J226" s="191">
        <f>ROUND(I226*H226,2)</f>
        <v>0</v>
      </c>
      <c r="K226" s="187" t="s">
        <v>154</v>
      </c>
      <c r="L226" s="44"/>
      <c r="M226" s="192" t="s">
        <v>19</v>
      </c>
      <c r="N226" s="193" t="s">
        <v>43</v>
      </c>
      <c r="O226" s="84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6" t="s">
        <v>143</v>
      </c>
      <c r="AT226" s="196" t="s">
        <v>139</v>
      </c>
      <c r="AU226" s="196" t="s">
        <v>72</v>
      </c>
      <c r="AY226" s="17" t="s">
        <v>144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7" t="s">
        <v>79</v>
      </c>
      <c r="BK226" s="197">
        <f>ROUND(I226*H226,2)</f>
        <v>0</v>
      </c>
      <c r="BL226" s="17" t="s">
        <v>143</v>
      </c>
      <c r="BM226" s="196" t="s">
        <v>355</v>
      </c>
    </row>
    <row r="227" spans="1:65" s="2" customFormat="1" ht="246" customHeight="1">
      <c r="A227" s="38"/>
      <c r="B227" s="39"/>
      <c r="C227" s="185" t="s">
        <v>225</v>
      </c>
      <c r="D227" s="185" t="s">
        <v>139</v>
      </c>
      <c r="E227" s="186" t="s">
        <v>496</v>
      </c>
      <c r="F227" s="187" t="s">
        <v>497</v>
      </c>
      <c r="G227" s="188" t="s">
        <v>153</v>
      </c>
      <c r="H227" s="189">
        <v>5</v>
      </c>
      <c r="I227" s="190"/>
      <c r="J227" s="191">
        <f>ROUND(I227*H227,2)</f>
        <v>0</v>
      </c>
      <c r="K227" s="187" t="s">
        <v>154</v>
      </c>
      <c r="L227" s="44"/>
      <c r="M227" s="192" t="s">
        <v>19</v>
      </c>
      <c r="N227" s="193" t="s">
        <v>43</v>
      </c>
      <c r="O227" s="84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6" t="s">
        <v>143</v>
      </c>
      <c r="AT227" s="196" t="s">
        <v>139</v>
      </c>
      <c r="AU227" s="196" t="s">
        <v>72</v>
      </c>
      <c r="AY227" s="17" t="s">
        <v>144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7" t="s">
        <v>79</v>
      </c>
      <c r="BK227" s="197">
        <f>ROUND(I227*H227,2)</f>
        <v>0</v>
      </c>
      <c r="BL227" s="17" t="s">
        <v>143</v>
      </c>
      <c r="BM227" s="196" t="s">
        <v>498</v>
      </c>
    </row>
    <row r="228" spans="1:47" s="2" customFormat="1" ht="12">
      <c r="A228" s="38"/>
      <c r="B228" s="39"/>
      <c r="C228" s="40"/>
      <c r="D228" s="198" t="s">
        <v>145</v>
      </c>
      <c r="E228" s="40"/>
      <c r="F228" s="199" t="s">
        <v>499</v>
      </c>
      <c r="G228" s="40"/>
      <c r="H228" s="40"/>
      <c r="I228" s="200"/>
      <c r="J228" s="40"/>
      <c r="K228" s="40"/>
      <c r="L228" s="44"/>
      <c r="M228" s="201"/>
      <c r="N228" s="20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145</v>
      </c>
      <c r="AU228" s="17" t="s">
        <v>72</v>
      </c>
    </row>
    <row r="229" spans="1:65" s="2" customFormat="1" ht="49.05" customHeight="1">
      <c r="A229" s="38"/>
      <c r="B229" s="39"/>
      <c r="C229" s="185" t="s">
        <v>314</v>
      </c>
      <c r="D229" s="185" t="s">
        <v>139</v>
      </c>
      <c r="E229" s="186" t="s">
        <v>500</v>
      </c>
      <c r="F229" s="187" t="s">
        <v>501</v>
      </c>
      <c r="G229" s="188" t="s">
        <v>153</v>
      </c>
      <c r="H229" s="189">
        <v>50</v>
      </c>
      <c r="I229" s="190"/>
      <c r="J229" s="191">
        <f>ROUND(I229*H229,2)</f>
        <v>0</v>
      </c>
      <c r="K229" s="187" t="s">
        <v>154</v>
      </c>
      <c r="L229" s="44"/>
      <c r="M229" s="192" t="s">
        <v>19</v>
      </c>
      <c r="N229" s="193" t="s">
        <v>43</v>
      </c>
      <c r="O229" s="84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6" t="s">
        <v>143</v>
      </c>
      <c r="AT229" s="196" t="s">
        <v>139</v>
      </c>
      <c r="AU229" s="196" t="s">
        <v>72</v>
      </c>
      <c r="AY229" s="17" t="s">
        <v>144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7" t="s">
        <v>79</v>
      </c>
      <c r="BK229" s="197">
        <f>ROUND(I229*H229,2)</f>
        <v>0</v>
      </c>
      <c r="BL229" s="17" t="s">
        <v>143</v>
      </c>
      <c r="BM229" s="196" t="s">
        <v>502</v>
      </c>
    </row>
    <row r="230" spans="1:47" s="2" customFormat="1" ht="12">
      <c r="A230" s="38"/>
      <c r="B230" s="39"/>
      <c r="C230" s="40"/>
      <c r="D230" s="198" t="s">
        <v>145</v>
      </c>
      <c r="E230" s="40"/>
      <c r="F230" s="199" t="s">
        <v>503</v>
      </c>
      <c r="G230" s="40"/>
      <c r="H230" s="40"/>
      <c r="I230" s="200"/>
      <c r="J230" s="40"/>
      <c r="K230" s="40"/>
      <c r="L230" s="44"/>
      <c r="M230" s="201"/>
      <c r="N230" s="202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72</v>
      </c>
    </row>
    <row r="231" spans="1:51" s="10" customFormat="1" ht="12">
      <c r="A231" s="10"/>
      <c r="B231" s="218"/>
      <c r="C231" s="219"/>
      <c r="D231" s="198" t="s">
        <v>360</v>
      </c>
      <c r="E231" s="220" t="s">
        <v>19</v>
      </c>
      <c r="F231" s="221" t="s">
        <v>504</v>
      </c>
      <c r="G231" s="219"/>
      <c r="H231" s="222">
        <v>50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T231" s="228" t="s">
        <v>360</v>
      </c>
      <c r="AU231" s="228" t="s">
        <v>72</v>
      </c>
      <c r="AV231" s="10" t="s">
        <v>81</v>
      </c>
      <c r="AW231" s="10" t="s">
        <v>33</v>
      </c>
      <c r="AX231" s="10" t="s">
        <v>72</v>
      </c>
      <c r="AY231" s="228" t="s">
        <v>144</v>
      </c>
    </row>
    <row r="232" spans="1:51" s="11" customFormat="1" ht="12">
      <c r="A232" s="11"/>
      <c r="B232" s="229"/>
      <c r="C232" s="230"/>
      <c r="D232" s="198" t="s">
        <v>360</v>
      </c>
      <c r="E232" s="231" t="s">
        <v>19</v>
      </c>
      <c r="F232" s="232" t="s">
        <v>362</v>
      </c>
      <c r="G232" s="230"/>
      <c r="H232" s="233">
        <v>50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T232" s="239" t="s">
        <v>360</v>
      </c>
      <c r="AU232" s="239" t="s">
        <v>72</v>
      </c>
      <c r="AV232" s="11" t="s">
        <v>143</v>
      </c>
      <c r="AW232" s="11" t="s">
        <v>33</v>
      </c>
      <c r="AX232" s="11" t="s">
        <v>79</v>
      </c>
      <c r="AY232" s="239" t="s">
        <v>144</v>
      </c>
    </row>
    <row r="233" spans="1:65" s="2" customFormat="1" ht="76.35" customHeight="1">
      <c r="A233" s="38"/>
      <c r="B233" s="39"/>
      <c r="C233" s="185" t="s">
        <v>229</v>
      </c>
      <c r="D233" s="185" t="s">
        <v>139</v>
      </c>
      <c r="E233" s="186" t="s">
        <v>505</v>
      </c>
      <c r="F233" s="187" t="s">
        <v>506</v>
      </c>
      <c r="G233" s="188" t="s">
        <v>153</v>
      </c>
      <c r="H233" s="189">
        <v>25</v>
      </c>
      <c r="I233" s="190"/>
      <c r="J233" s="191">
        <f>ROUND(I233*H233,2)</f>
        <v>0</v>
      </c>
      <c r="K233" s="187" t="s">
        <v>154</v>
      </c>
      <c r="L233" s="44"/>
      <c r="M233" s="192" t="s">
        <v>19</v>
      </c>
      <c r="N233" s="193" t="s">
        <v>43</v>
      </c>
      <c r="O233" s="84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6" t="s">
        <v>143</v>
      </c>
      <c r="AT233" s="196" t="s">
        <v>139</v>
      </c>
      <c r="AU233" s="196" t="s">
        <v>72</v>
      </c>
      <c r="AY233" s="17" t="s">
        <v>144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7" t="s">
        <v>79</v>
      </c>
      <c r="BK233" s="197">
        <f>ROUND(I233*H233,2)</f>
        <v>0</v>
      </c>
      <c r="BL233" s="17" t="s">
        <v>143</v>
      </c>
      <c r="BM233" s="196" t="s">
        <v>507</v>
      </c>
    </row>
    <row r="234" spans="1:51" s="10" customFormat="1" ht="12">
      <c r="A234" s="10"/>
      <c r="B234" s="218"/>
      <c r="C234" s="219"/>
      <c r="D234" s="198" t="s">
        <v>360</v>
      </c>
      <c r="E234" s="220" t="s">
        <v>19</v>
      </c>
      <c r="F234" s="221" t="s">
        <v>508</v>
      </c>
      <c r="G234" s="219"/>
      <c r="H234" s="222">
        <v>25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T234" s="228" t="s">
        <v>360</v>
      </c>
      <c r="AU234" s="228" t="s">
        <v>72</v>
      </c>
      <c r="AV234" s="10" t="s">
        <v>81</v>
      </c>
      <c r="AW234" s="10" t="s">
        <v>33</v>
      </c>
      <c r="AX234" s="10" t="s">
        <v>72</v>
      </c>
      <c r="AY234" s="228" t="s">
        <v>144</v>
      </c>
    </row>
    <row r="235" spans="1:51" s="11" customFormat="1" ht="12">
      <c r="A235" s="11"/>
      <c r="B235" s="229"/>
      <c r="C235" s="230"/>
      <c r="D235" s="198" t="s">
        <v>360</v>
      </c>
      <c r="E235" s="231" t="s">
        <v>19</v>
      </c>
      <c r="F235" s="232" t="s">
        <v>362</v>
      </c>
      <c r="G235" s="230"/>
      <c r="H235" s="233">
        <v>25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T235" s="239" t="s">
        <v>360</v>
      </c>
      <c r="AU235" s="239" t="s">
        <v>72</v>
      </c>
      <c r="AV235" s="11" t="s">
        <v>143</v>
      </c>
      <c r="AW235" s="11" t="s">
        <v>33</v>
      </c>
      <c r="AX235" s="11" t="s">
        <v>79</v>
      </c>
      <c r="AY235" s="239" t="s">
        <v>144</v>
      </c>
    </row>
    <row r="236" spans="1:65" s="2" customFormat="1" ht="49.05" customHeight="1">
      <c r="A236" s="38"/>
      <c r="B236" s="39"/>
      <c r="C236" s="185" t="s">
        <v>324</v>
      </c>
      <c r="D236" s="185" t="s">
        <v>139</v>
      </c>
      <c r="E236" s="186" t="s">
        <v>509</v>
      </c>
      <c r="F236" s="187" t="s">
        <v>510</v>
      </c>
      <c r="G236" s="188" t="s">
        <v>317</v>
      </c>
      <c r="H236" s="189">
        <v>10</v>
      </c>
      <c r="I236" s="190"/>
      <c r="J236" s="191">
        <f>ROUND(I236*H236,2)</f>
        <v>0</v>
      </c>
      <c r="K236" s="187" t="s">
        <v>154</v>
      </c>
      <c r="L236" s="44"/>
      <c r="M236" s="192" t="s">
        <v>19</v>
      </c>
      <c r="N236" s="193" t="s">
        <v>43</v>
      </c>
      <c r="O236" s="84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6" t="s">
        <v>143</v>
      </c>
      <c r="AT236" s="196" t="s">
        <v>139</v>
      </c>
      <c r="AU236" s="196" t="s">
        <v>72</v>
      </c>
      <c r="AY236" s="17" t="s">
        <v>144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7" t="s">
        <v>79</v>
      </c>
      <c r="BK236" s="197">
        <f>ROUND(I236*H236,2)</f>
        <v>0</v>
      </c>
      <c r="BL236" s="17" t="s">
        <v>143</v>
      </c>
      <c r="BM236" s="196" t="s">
        <v>511</v>
      </c>
    </row>
    <row r="237" spans="1:51" s="10" customFormat="1" ht="12">
      <c r="A237" s="10"/>
      <c r="B237" s="218"/>
      <c r="C237" s="219"/>
      <c r="D237" s="198" t="s">
        <v>360</v>
      </c>
      <c r="E237" s="220" t="s">
        <v>19</v>
      </c>
      <c r="F237" s="221" t="s">
        <v>512</v>
      </c>
      <c r="G237" s="219"/>
      <c r="H237" s="222">
        <v>10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T237" s="228" t="s">
        <v>360</v>
      </c>
      <c r="AU237" s="228" t="s">
        <v>72</v>
      </c>
      <c r="AV237" s="10" t="s">
        <v>81</v>
      </c>
      <c r="AW237" s="10" t="s">
        <v>33</v>
      </c>
      <c r="AX237" s="10" t="s">
        <v>72</v>
      </c>
      <c r="AY237" s="228" t="s">
        <v>144</v>
      </c>
    </row>
    <row r="238" spans="1:51" s="11" customFormat="1" ht="12">
      <c r="A238" s="11"/>
      <c r="B238" s="229"/>
      <c r="C238" s="230"/>
      <c r="D238" s="198" t="s">
        <v>360</v>
      </c>
      <c r="E238" s="231" t="s">
        <v>19</v>
      </c>
      <c r="F238" s="232" t="s">
        <v>362</v>
      </c>
      <c r="G238" s="230"/>
      <c r="H238" s="233">
        <v>10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T238" s="239" t="s">
        <v>360</v>
      </c>
      <c r="AU238" s="239" t="s">
        <v>72</v>
      </c>
      <c r="AV238" s="11" t="s">
        <v>143</v>
      </c>
      <c r="AW238" s="11" t="s">
        <v>33</v>
      </c>
      <c r="AX238" s="11" t="s">
        <v>79</v>
      </c>
      <c r="AY238" s="239" t="s">
        <v>144</v>
      </c>
    </row>
    <row r="239" spans="1:65" s="2" customFormat="1" ht="76.35" customHeight="1">
      <c r="A239" s="38"/>
      <c r="B239" s="39"/>
      <c r="C239" s="185" t="s">
        <v>233</v>
      </c>
      <c r="D239" s="185" t="s">
        <v>139</v>
      </c>
      <c r="E239" s="186" t="s">
        <v>513</v>
      </c>
      <c r="F239" s="187" t="s">
        <v>514</v>
      </c>
      <c r="G239" s="188" t="s">
        <v>153</v>
      </c>
      <c r="H239" s="189">
        <v>20</v>
      </c>
      <c r="I239" s="190"/>
      <c r="J239" s="191">
        <f>ROUND(I239*H239,2)</f>
        <v>0</v>
      </c>
      <c r="K239" s="187" t="s">
        <v>154</v>
      </c>
      <c r="L239" s="44"/>
      <c r="M239" s="192" t="s">
        <v>19</v>
      </c>
      <c r="N239" s="193" t="s">
        <v>43</v>
      </c>
      <c r="O239" s="84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6" t="s">
        <v>143</v>
      </c>
      <c r="AT239" s="196" t="s">
        <v>139</v>
      </c>
      <c r="AU239" s="196" t="s">
        <v>72</v>
      </c>
      <c r="AY239" s="17" t="s">
        <v>144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7" t="s">
        <v>79</v>
      </c>
      <c r="BK239" s="197">
        <f>ROUND(I239*H239,2)</f>
        <v>0</v>
      </c>
      <c r="BL239" s="17" t="s">
        <v>143</v>
      </c>
      <c r="BM239" s="196" t="s">
        <v>515</v>
      </c>
    </row>
    <row r="240" spans="1:51" s="10" customFormat="1" ht="12">
      <c r="A240" s="10"/>
      <c r="B240" s="218"/>
      <c r="C240" s="219"/>
      <c r="D240" s="198" t="s">
        <v>360</v>
      </c>
      <c r="E240" s="220" t="s">
        <v>19</v>
      </c>
      <c r="F240" s="221" t="s">
        <v>516</v>
      </c>
      <c r="G240" s="219"/>
      <c r="H240" s="222">
        <v>20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T240" s="228" t="s">
        <v>360</v>
      </c>
      <c r="AU240" s="228" t="s">
        <v>72</v>
      </c>
      <c r="AV240" s="10" t="s">
        <v>81</v>
      </c>
      <c r="AW240" s="10" t="s">
        <v>33</v>
      </c>
      <c r="AX240" s="10" t="s">
        <v>72</v>
      </c>
      <c r="AY240" s="228" t="s">
        <v>144</v>
      </c>
    </row>
    <row r="241" spans="1:51" s="11" customFormat="1" ht="12">
      <c r="A241" s="11"/>
      <c r="B241" s="229"/>
      <c r="C241" s="230"/>
      <c r="D241" s="198" t="s">
        <v>360</v>
      </c>
      <c r="E241" s="231" t="s">
        <v>19</v>
      </c>
      <c r="F241" s="232" t="s">
        <v>362</v>
      </c>
      <c r="G241" s="230"/>
      <c r="H241" s="233">
        <v>20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T241" s="239" t="s">
        <v>360</v>
      </c>
      <c r="AU241" s="239" t="s">
        <v>72</v>
      </c>
      <c r="AV241" s="11" t="s">
        <v>143</v>
      </c>
      <c r="AW241" s="11" t="s">
        <v>33</v>
      </c>
      <c r="AX241" s="11" t="s">
        <v>79</v>
      </c>
      <c r="AY241" s="239" t="s">
        <v>144</v>
      </c>
    </row>
    <row r="242" spans="1:65" s="2" customFormat="1" ht="156.75" customHeight="1">
      <c r="A242" s="38"/>
      <c r="B242" s="39"/>
      <c r="C242" s="185" t="s">
        <v>333</v>
      </c>
      <c r="D242" s="185" t="s">
        <v>139</v>
      </c>
      <c r="E242" s="186" t="s">
        <v>517</v>
      </c>
      <c r="F242" s="187" t="s">
        <v>518</v>
      </c>
      <c r="G242" s="188" t="s">
        <v>153</v>
      </c>
      <c r="H242" s="189">
        <v>2</v>
      </c>
      <c r="I242" s="190"/>
      <c r="J242" s="191">
        <f>ROUND(I242*H242,2)</f>
        <v>0</v>
      </c>
      <c r="K242" s="187" t="s">
        <v>154</v>
      </c>
      <c r="L242" s="44"/>
      <c r="M242" s="192" t="s">
        <v>19</v>
      </c>
      <c r="N242" s="193" t="s">
        <v>43</v>
      </c>
      <c r="O242" s="84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6" t="s">
        <v>143</v>
      </c>
      <c r="AT242" s="196" t="s">
        <v>139</v>
      </c>
      <c r="AU242" s="196" t="s">
        <v>72</v>
      </c>
      <c r="AY242" s="17" t="s">
        <v>144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7" t="s">
        <v>79</v>
      </c>
      <c r="BK242" s="197">
        <f>ROUND(I242*H242,2)</f>
        <v>0</v>
      </c>
      <c r="BL242" s="17" t="s">
        <v>143</v>
      </c>
      <c r="BM242" s="196" t="s">
        <v>519</v>
      </c>
    </row>
    <row r="243" spans="1:47" s="2" customFormat="1" ht="12">
      <c r="A243" s="38"/>
      <c r="B243" s="39"/>
      <c r="C243" s="40"/>
      <c r="D243" s="198" t="s">
        <v>145</v>
      </c>
      <c r="E243" s="40"/>
      <c r="F243" s="199" t="s">
        <v>520</v>
      </c>
      <c r="G243" s="40"/>
      <c r="H243" s="40"/>
      <c r="I243" s="200"/>
      <c r="J243" s="40"/>
      <c r="K243" s="40"/>
      <c r="L243" s="44"/>
      <c r="M243" s="201"/>
      <c r="N243" s="202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145</v>
      </c>
      <c r="AU243" s="17" t="s">
        <v>72</v>
      </c>
    </row>
    <row r="244" spans="1:51" s="10" customFormat="1" ht="12">
      <c r="A244" s="10"/>
      <c r="B244" s="218"/>
      <c r="C244" s="219"/>
      <c r="D244" s="198" t="s">
        <v>360</v>
      </c>
      <c r="E244" s="220" t="s">
        <v>19</v>
      </c>
      <c r="F244" s="221" t="s">
        <v>521</v>
      </c>
      <c r="G244" s="219"/>
      <c r="H244" s="222">
        <v>2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T244" s="228" t="s">
        <v>360</v>
      </c>
      <c r="AU244" s="228" t="s">
        <v>72</v>
      </c>
      <c r="AV244" s="10" t="s">
        <v>81</v>
      </c>
      <c r="AW244" s="10" t="s">
        <v>33</v>
      </c>
      <c r="AX244" s="10" t="s">
        <v>72</v>
      </c>
      <c r="AY244" s="228" t="s">
        <v>144</v>
      </c>
    </row>
    <row r="245" spans="1:51" s="11" customFormat="1" ht="12">
      <c r="A245" s="11"/>
      <c r="B245" s="229"/>
      <c r="C245" s="230"/>
      <c r="D245" s="198" t="s">
        <v>360</v>
      </c>
      <c r="E245" s="231" t="s">
        <v>19</v>
      </c>
      <c r="F245" s="232" t="s">
        <v>362</v>
      </c>
      <c r="G245" s="230"/>
      <c r="H245" s="233">
        <v>2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T245" s="239" t="s">
        <v>360</v>
      </c>
      <c r="AU245" s="239" t="s">
        <v>72</v>
      </c>
      <c r="AV245" s="11" t="s">
        <v>143</v>
      </c>
      <c r="AW245" s="11" t="s">
        <v>33</v>
      </c>
      <c r="AX245" s="11" t="s">
        <v>79</v>
      </c>
      <c r="AY245" s="239" t="s">
        <v>144</v>
      </c>
    </row>
    <row r="246" spans="1:65" s="2" customFormat="1" ht="76.35" customHeight="1">
      <c r="A246" s="38"/>
      <c r="B246" s="39"/>
      <c r="C246" s="185" t="s">
        <v>237</v>
      </c>
      <c r="D246" s="185" t="s">
        <v>139</v>
      </c>
      <c r="E246" s="186" t="s">
        <v>522</v>
      </c>
      <c r="F246" s="187" t="s">
        <v>523</v>
      </c>
      <c r="G246" s="188" t="s">
        <v>153</v>
      </c>
      <c r="H246" s="189">
        <v>5</v>
      </c>
      <c r="I246" s="190"/>
      <c r="J246" s="191">
        <f>ROUND(I246*H246,2)</f>
        <v>0</v>
      </c>
      <c r="K246" s="187" t="s">
        <v>154</v>
      </c>
      <c r="L246" s="44"/>
      <c r="M246" s="192" t="s">
        <v>19</v>
      </c>
      <c r="N246" s="193" t="s">
        <v>43</v>
      </c>
      <c r="O246" s="84"/>
      <c r="P246" s="194">
        <f>O246*H246</f>
        <v>0</v>
      </c>
      <c r="Q246" s="194">
        <v>0</v>
      </c>
      <c r="R246" s="194">
        <f>Q246*H246</f>
        <v>0</v>
      </c>
      <c r="S246" s="194">
        <v>0</v>
      </c>
      <c r="T246" s="19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6" t="s">
        <v>143</v>
      </c>
      <c r="AT246" s="196" t="s">
        <v>139</v>
      </c>
      <c r="AU246" s="196" t="s">
        <v>72</v>
      </c>
      <c r="AY246" s="17" t="s">
        <v>144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7" t="s">
        <v>79</v>
      </c>
      <c r="BK246" s="197">
        <f>ROUND(I246*H246,2)</f>
        <v>0</v>
      </c>
      <c r="BL246" s="17" t="s">
        <v>143</v>
      </c>
      <c r="BM246" s="196" t="s">
        <v>524</v>
      </c>
    </row>
    <row r="247" spans="1:65" s="2" customFormat="1" ht="62.7" customHeight="1">
      <c r="A247" s="38"/>
      <c r="B247" s="39"/>
      <c r="C247" s="185" t="s">
        <v>342</v>
      </c>
      <c r="D247" s="185" t="s">
        <v>139</v>
      </c>
      <c r="E247" s="186" t="s">
        <v>525</v>
      </c>
      <c r="F247" s="187" t="s">
        <v>526</v>
      </c>
      <c r="G247" s="188" t="s">
        <v>153</v>
      </c>
      <c r="H247" s="189">
        <v>5</v>
      </c>
      <c r="I247" s="190"/>
      <c r="J247" s="191">
        <f>ROUND(I247*H247,2)</f>
        <v>0</v>
      </c>
      <c r="K247" s="187" t="s">
        <v>154</v>
      </c>
      <c r="L247" s="44"/>
      <c r="M247" s="192" t="s">
        <v>19</v>
      </c>
      <c r="N247" s="193" t="s">
        <v>43</v>
      </c>
      <c r="O247" s="84"/>
      <c r="P247" s="194">
        <f>O247*H247</f>
        <v>0</v>
      </c>
      <c r="Q247" s="194">
        <v>0</v>
      </c>
      <c r="R247" s="194">
        <f>Q247*H247</f>
        <v>0</v>
      </c>
      <c r="S247" s="194">
        <v>0</v>
      </c>
      <c r="T247" s="19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6" t="s">
        <v>143</v>
      </c>
      <c r="AT247" s="196" t="s">
        <v>139</v>
      </c>
      <c r="AU247" s="196" t="s">
        <v>72</v>
      </c>
      <c r="AY247" s="17" t="s">
        <v>144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7" t="s">
        <v>79</v>
      </c>
      <c r="BK247" s="197">
        <f>ROUND(I247*H247,2)</f>
        <v>0</v>
      </c>
      <c r="BL247" s="17" t="s">
        <v>143</v>
      </c>
      <c r="BM247" s="196" t="s">
        <v>527</v>
      </c>
    </row>
    <row r="248" spans="1:65" s="2" customFormat="1" ht="16.5" customHeight="1">
      <c r="A248" s="38"/>
      <c r="B248" s="39"/>
      <c r="C248" s="203" t="s">
        <v>527</v>
      </c>
      <c r="D248" s="203" t="s">
        <v>253</v>
      </c>
      <c r="E248" s="204" t="s">
        <v>528</v>
      </c>
      <c r="F248" s="205" t="s">
        <v>529</v>
      </c>
      <c r="G248" s="206" t="s">
        <v>153</v>
      </c>
      <c r="H248" s="207">
        <v>5</v>
      </c>
      <c r="I248" s="208"/>
      <c r="J248" s="209">
        <f>ROUND(I248*H248,2)</f>
        <v>0</v>
      </c>
      <c r="K248" s="205" t="s">
        <v>154</v>
      </c>
      <c r="L248" s="210"/>
      <c r="M248" s="211" t="s">
        <v>19</v>
      </c>
      <c r="N248" s="212" t="s">
        <v>43</v>
      </c>
      <c r="O248" s="84"/>
      <c r="P248" s="194">
        <f>O248*H248</f>
        <v>0</v>
      </c>
      <c r="Q248" s="194">
        <v>0.06</v>
      </c>
      <c r="R248" s="194">
        <f>Q248*H248</f>
        <v>0.3</v>
      </c>
      <c r="S248" s="194">
        <v>0</v>
      </c>
      <c r="T248" s="19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6" t="s">
        <v>159</v>
      </c>
      <c r="AT248" s="196" t="s">
        <v>253</v>
      </c>
      <c r="AU248" s="196" t="s">
        <v>72</v>
      </c>
      <c r="AY248" s="17" t="s">
        <v>144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7" t="s">
        <v>79</v>
      </c>
      <c r="BK248" s="197">
        <f>ROUND(I248*H248,2)</f>
        <v>0</v>
      </c>
      <c r="BL248" s="17" t="s">
        <v>143</v>
      </c>
      <c r="BM248" s="196" t="s">
        <v>530</v>
      </c>
    </row>
    <row r="249" spans="1:65" s="2" customFormat="1" ht="62.7" customHeight="1">
      <c r="A249" s="38"/>
      <c r="B249" s="39"/>
      <c r="C249" s="185" t="s">
        <v>242</v>
      </c>
      <c r="D249" s="185" t="s">
        <v>139</v>
      </c>
      <c r="E249" s="186" t="s">
        <v>531</v>
      </c>
      <c r="F249" s="187" t="s">
        <v>532</v>
      </c>
      <c r="G249" s="188" t="s">
        <v>153</v>
      </c>
      <c r="H249" s="189">
        <v>251</v>
      </c>
      <c r="I249" s="190"/>
      <c r="J249" s="191">
        <f>ROUND(I249*H249,2)</f>
        <v>0</v>
      </c>
      <c r="K249" s="187" t="s">
        <v>154</v>
      </c>
      <c r="L249" s="44"/>
      <c r="M249" s="192" t="s">
        <v>19</v>
      </c>
      <c r="N249" s="193" t="s">
        <v>43</v>
      </c>
      <c r="O249" s="84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6" t="s">
        <v>143</v>
      </c>
      <c r="AT249" s="196" t="s">
        <v>139</v>
      </c>
      <c r="AU249" s="196" t="s">
        <v>72</v>
      </c>
      <c r="AY249" s="17" t="s">
        <v>144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7" t="s">
        <v>79</v>
      </c>
      <c r="BK249" s="197">
        <f>ROUND(I249*H249,2)</f>
        <v>0</v>
      </c>
      <c r="BL249" s="17" t="s">
        <v>143</v>
      </c>
      <c r="BM249" s="196" t="s">
        <v>533</v>
      </c>
    </row>
    <row r="250" spans="1:51" s="10" customFormat="1" ht="12">
      <c r="A250" s="10"/>
      <c r="B250" s="218"/>
      <c r="C250" s="219"/>
      <c r="D250" s="198" t="s">
        <v>360</v>
      </c>
      <c r="E250" s="220" t="s">
        <v>19</v>
      </c>
      <c r="F250" s="221" t="s">
        <v>534</v>
      </c>
      <c r="G250" s="219"/>
      <c r="H250" s="222">
        <v>205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T250" s="228" t="s">
        <v>360</v>
      </c>
      <c r="AU250" s="228" t="s">
        <v>72</v>
      </c>
      <c r="AV250" s="10" t="s">
        <v>81</v>
      </c>
      <c r="AW250" s="10" t="s">
        <v>33</v>
      </c>
      <c r="AX250" s="10" t="s">
        <v>72</v>
      </c>
      <c r="AY250" s="228" t="s">
        <v>144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535</v>
      </c>
      <c r="G251" s="219"/>
      <c r="H251" s="222">
        <v>4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72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0" customFormat="1" ht="12">
      <c r="A252" s="10"/>
      <c r="B252" s="218"/>
      <c r="C252" s="219"/>
      <c r="D252" s="198" t="s">
        <v>360</v>
      </c>
      <c r="E252" s="220" t="s">
        <v>19</v>
      </c>
      <c r="F252" s="221" t="s">
        <v>536</v>
      </c>
      <c r="G252" s="219"/>
      <c r="H252" s="222">
        <v>4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T252" s="228" t="s">
        <v>360</v>
      </c>
      <c r="AU252" s="228" t="s">
        <v>72</v>
      </c>
      <c r="AV252" s="10" t="s">
        <v>81</v>
      </c>
      <c r="AW252" s="10" t="s">
        <v>33</v>
      </c>
      <c r="AX252" s="10" t="s">
        <v>72</v>
      </c>
      <c r="AY252" s="228" t="s">
        <v>144</v>
      </c>
    </row>
    <row r="253" spans="1:51" s="10" customFormat="1" ht="12">
      <c r="A253" s="10"/>
      <c r="B253" s="218"/>
      <c r="C253" s="219"/>
      <c r="D253" s="198" t="s">
        <v>360</v>
      </c>
      <c r="E253" s="220" t="s">
        <v>19</v>
      </c>
      <c r="F253" s="221" t="s">
        <v>537</v>
      </c>
      <c r="G253" s="219"/>
      <c r="H253" s="222">
        <v>36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T253" s="228" t="s">
        <v>360</v>
      </c>
      <c r="AU253" s="228" t="s">
        <v>72</v>
      </c>
      <c r="AV253" s="10" t="s">
        <v>81</v>
      </c>
      <c r="AW253" s="10" t="s">
        <v>33</v>
      </c>
      <c r="AX253" s="10" t="s">
        <v>72</v>
      </c>
      <c r="AY253" s="228" t="s">
        <v>144</v>
      </c>
    </row>
    <row r="254" spans="1:51" s="10" customFormat="1" ht="12">
      <c r="A254" s="10"/>
      <c r="B254" s="218"/>
      <c r="C254" s="219"/>
      <c r="D254" s="198" t="s">
        <v>360</v>
      </c>
      <c r="E254" s="220" t="s">
        <v>19</v>
      </c>
      <c r="F254" s="221" t="s">
        <v>538</v>
      </c>
      <c r="G254" s="219"/>
      <c r="H254" s="222">
        <v>2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T254" s="228" t="s">
        <v>360</v>
      </c>
      <c r="AU254" s="228" t="s">
        <v>72</v>
      </c>
      <c r="AV254" s="10" t="s">
        <v>81</v>
      </c>
      <c r="AW254" s="10" t="s">
        <v>33</v>
      </c>
      <c r="AX254" s="10" t="s">
        <v>72</v>
      </c>
      <c r="AY254" s="228" t="s">
        <v>144</v>
      </c>
    </row>
    <row r="255" spans="1:51" s="11" customFormat="1" ht="12">
      <c r="A255" s="11"/>
      <c r="B255" s="229"/>
      <c r="C255" s="230"/>
      <c r="D255" s="198" t="s">
        <v>360</v>
      </c>
      <c r="E255" s="231" t="s">
        <v>19</v>
      </c>
      <c r="F255" s="232" t="s">
        <v>362</v>
      </c>
      <c r="G255" s="230"/>
      <c r="H255" s="233">
        <v>251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T255" s="239" t="s">
        <v>360</v>
      </c>
      <c r="AU255" s="239" t="s">
        <v>72</v>
      </c>
      <c r="AV255" s="11" t="s">
        <v>143</v>
      </c>
      <c r="AW255" s="11" t="s">
        <v>33</v>
      </c>
      <c r="AX255" s="11" t="s">
        <v>79</v>
      </c>
      <c r="AY255" s="239" t="s">
        <v>144</v>
      </c>
    </row>
    <row r="256" spans="1:65" s="2" customFormat="1" ht="62.7" customHeight="1">
      <c r="A256" s="38"/>
      <c r="B256" s="39"/>
      <c r="C256" s="185" t="s">
        <v>352</v>
      </c>
      <c r="D256" s="185" t="s">
        <v>139</v>
      </c>
      <c r="E256" s="186" t="s">
        <v>539</v>
      </c>
      <c r="F256" s="187" t="s">
        <v>540</v>
      </c>
      <c r="G256" s="188" t="s">
        <v>153</v>
      </c>
      <c r="H256" s="189">
        <v>17</v>
      </c>
      <c r="I256" s="190"/>
      <c r="J256" s="191">
        <f>ROUND(I256*H256,2)</f>
        <v>0</v>
      </c>
      <c r="K256" s="187" t="s">
        <v>154</v>
      </c>
      <c r="L256" s="44"/>
      <c r="M256" s="192" t="s">
        <v>19</v>
      </c>
      <c r="N256" s="193" t="s">
        <v>43</v>
      </c>
      <c r="O256" s="84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6" t="s">
        <v>143</v>
      </c>
      <c r="AT256" s="196" t="s">
        <v>139</v>
      </c>
      <c r="AU256" s="196" t="s">
        <v>72</v>
      </c>
      <c r="AY256" s="17" t="s">
        <v>144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7" t="s">
        <v>79</v>
      </c>
      <c r="BK256" s="197">
        <f>ROUND(I256*H256,2)</f>
        <v>0</v>
      </c>
      <c r="BL256" s="17" t="s">
        <v>143</v>
      </c>
      <c r="BM256" s="196" t="s">
        <v>541</v>
      </c>
    </row>
    <row r="257" spans="1:51" s="10" customFormat="1" ht="12">
      <c r="A257" s="10"/>
      <c r="B257" s="218"/>
      <c r="C257" s="219"/>
      <c r="D257" s="198" t="s">
        <v>360</v>
      </c>
      <c r="E257" s="220" t="s">
        <v>19</v>
      </c>
      <c r="F257" s="221" t="s">
        <v>542</v>
      </c>
      <c r="G257" s="219"/>
      <c r="H257" s="222">
        <v>10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T257" s="228" t="s">
        <v>360</v>
      </c>
      <c r="AU257" s="228" t="s">
        <v>72</v>
      </c>
      <c r="AV257" s="10" t="s">
        <v>81</v>
      </c>
      <c r="AW257" s="10" t="s">
        <v>33</v>
      </c>
      <c r="AX257" s="10" t="s">
        <v>72</v>
      </c>
      <c r="AY257" s="228" t="s">
        <v>144</v>
      </c>
    </row>
    <row r="258" spans="1:51" s="10" customFormat="1" ht="12">
      <c r="A258" s="10"/>
      <c r="B258" s="218"/>
      <c r="C258" s="219"/>
      <c r="D258" s="198" t="s">
        <v>360</v>
      </c>
      <c r="E258" s="220" t="s">
        <v>19</v>
      </c>
      <c r="F258" s="221" t="s">
        <v>543</v>
      </c>
      <c r="G258" s="219"/>
      <c r="H258" s="222">
        <v>7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T258" s="228" t="s">
        <v>360</v>
      </c>
      <c r="AU258" s="228" t="s">
        <v>72</v>
      </c>
      <c r="AV258" s="10" t="s">
        <v>81</v>
      </c>
      <c r="AW258" s="10" t="s">
        <v>33</v>
      </c>
      <c r="AX258" s="10" t="s">
        <v>72</v>
      </c>
      <c r="AY258" s="228" t="s">
        <v>144</v>
      </c>
    </row>
    <row r="259" spans="1:51" s="11" customFormat="1" ht="12">
      <c r="A259" s="11"/>
      <c r="B259" s="229"/>
      <c r="C259" s="230"/>
      <c r="D259" s="198" t="s">
        <v>360</v>
      </c>
      <c r="E259" s="231" t="s">
        <v>19</v>
      </c>
      <c r="F259" s="232" t="s">
        <v>362</v>
      </c>
      <c r="G259" s="230"/>
      <c r="H259" s="233">
        <v>17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T259" s="239" t="s">
        <v>360</v>
      </c>
      <c r="AU259" s="239" t="s">
        <v>72</v>
      </c>
      <c r="AV259" s="11" t="s">
        <v>143</v>
      </c>
      <c r="AW259" s="11" t="s">
        <v>33</v>
      </c>
      <c r="AX259" s="11" t="s">
        <v>79</v>
      </c>
      <c r="AY259" s="239" t="s">
        <v>144</v>
      </c>
    </row>
    <row r="260" spans="1:65" s="2" customFormat="1" ht="128.55" customHeight="1">
      <c r="A260" s="38"/>
      <c r="B260" s="39"/>
      <c r="C260" s="185" t="s">
        <v>246</v>
      </c>
      <c r="D260" s="185" t="s">
        <v>139</v>
      </c>
      <c r="E260" s="186" t="s">
        <v>544</v>
      </c>
      <c r="F260" s="187" t="s">
        <v>545</v>
      </c>
      <c r="G260" s="188" t="s">
        <v>369</v>
      </c>
      <c r="H260" s="189">
        <v>0.42</v>
      </c>
      <c r="I260" s="190"/>
      <c r="J260" s="191">
        <f>ROUND(I260*H260,2)</f>
        <v>0</v>
      </c>
      <c r="K260" s="187" t="s">
        <v>154</v>
      </c>
      <c r="L260" s="44"/>
      <c r="M260" s="192" t="s">
        <v>19</v>
      </c>
      <c r="N260" s="193" t="s">
        <v>43</v>
      </c>
      <c r="O260" s="84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6" t="s">
        <v>143</v>
      </c>
      <c r="AT260" s="196" t="s">
        <v>139</v>
      </c>
      <c r="AU260" s="196" t="s">
        <v>72</v>
      </c>
      <c r="AY260" s="17" t="s">
        <v>144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7" t="s">
        <v>79</v>
      </c>
      <c r="BK260" s="197">
        <f>ROUND(I260*H260,2)</f>
        <v>0</v>
      </c>
      <c r="BL260" s="17" t="s">
        <v>143</v>
      </c>
      <c r="BM260" s="196" t="s">
        <v>546</v>
      </c>
    </row>
    <row r="261" spans="1:47" s="2" customFormat="1" ht="12">
      <c r="A261" s="38"/>
      <c r="B261" s="39"/>
      <c r="C261" s="40"/>
      <c r="D261" s="198" t="s">
        <v>145</v>
      </c>
      <c r="E261" s="40"/>
      <c r="F261" s="199" t="s">
        <v>547</v>
      </c>
      <c r="G261" s="40"/>
      <c r="H261" s="40"/>
      <c r="I261" s="200"/>
      <c r="J261" s="40"/>
      <c r="K261" s="40"/>
      <c r="L261" s="44"/>
      <c r="M261" s="201"/>
      <c r="N261" s="202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145</v>
      </c>
      <c r="AU261" s="17" t="s">
        <v>72</v>
      </c>
    </row>
    <row r="262" spans="1:65" s="2" customFormat="1" ht="128.55" customHeight="1">
      <c r="A262" s="38"/>
      <c r="B262" s="39"/>
      <c r="C262" s="185" t="s">
        <v>548</v>
      </c>
      <c r="D262" s="185" t="s">
        <v>139</v>
      </c>
      <c r="E262" s="186" t="s">
        <v>549</v>
      </c>
      <c r="F262" s="187" t="s">
        <v>550</v>
      </c>
      <c r="G262" s="188" t="s">
        <v>142</v>
      </c>
      <c r="H262" s="189">
        <v>48.2</v>
      </c>
      <c r="I262" s="190"/>
      <c r="J262" s="191">
        <f>ROUND(I262*H262,2)</f>
        <v>0</v>
      </c>
      <c r="K262" s="187" t="s">
        <v>154</v>
      </c>
      <c r="L262" s="44"/>
      <c r="M262" s="192" t="s">
        <v>19</v>
      </c>
      <c r="N262" s="193" t="s">
        <v>43</v>
      </c>
      <c r="O262" s="84"/>
      <c r="P262" s="194">
        <f>O262*H262</f>
        <v>0</v>
      </c>
      <c r="Q262" s="194">
        <v>0</v>
      </c>
      <c r="R262" s="194">
        <f>Q262*H262</f>
        <v>0</v>
      </c>
      <c r="S262" s="194">
        <v>0</v>
      </c>
      <c r="T262" s="19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6" t="s">
        <v>143</v>
      </c>
      <c r="AT262" s="196" t="s">
        <v>139</v>
      </c>
      <c r="AU262" s="196" t="s">
        <v>72</v>
      </c>
      <c r="AY262" s="17" t="s">
        <v>144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7" t="s">
        <v>79</v>
      </c>
      <c r="BK262" s="197">
        <f>ROUND(I262*H262,2)</f>
        <v>0</v>
      </c>
      <c r="BL262" s="17" t="s">
        <v>143</v>
      </c>
      <c r="BM262" s="196" t="s">
        <v>551</v>
      </c>
    </row>
    <row r="263" spans="1:47" s="2" customFormat="1" ht="12">
      <c r="A263" s="38"/>
      <c r="B263" s="39"/>
      <c r="C263" s="40"/>
      <c r="D263" s="198" t="s">
        <v>145</v>
      </c>
      <c r="E263" s="40"/>
      <c r="F263" s="199" t="s">
        <v>552</v>
      </c>
      <c r="G263" s="40"/>
      <c r="H263" s="40"/>
      <c r="I263" s="200"/>
      <c r="J263" s="40"/>
      <c r="K263" s="40"/>
      <c r="L263" s="44"/>
      <c r="M263" s="201"/>
      <c r="N263" s="20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145</v>
      </c>
      <c r="AU263" s="17" t="s">
        <v>72</v>
      </c>
    </row>
    <row r="264" spans="1:65" s="2" customFormat="1" ht="142.2" customHeight="1">
      <c r="A264" s="38"/>
      <c r="B264" s="39"/>
      <c r="C264" s="185" t="s">
        <v>251</v>
      </c>
      <c r="D264" s="185" t="s">
        <v>139</v>
      </c>
      <c r="E264" s="186" t="s">
        <v>553</v>
      </c>
      <c r="F264" s="187" t="s">
        <v>554</v>
      </c>
      <c r="G264" s="188" t="s">
        <v>369</v>
      </c>
      <c r="H264" s="189">
        <v>0.062</v>
      </c>
      <c r="I264" s="190"/>
      <c r="J264" s="191">
        <f>ROUND(I264*H264,2)</f>
        <v>0</v>
      </c>
      <c r="K264" s="187" t="s">
        <v>154</v>
      </c>
      <c r="L264" s="44"/>
      <c r="M264" s="192" t="s">
        <v>19</v>
      </c>
      <c r="N264" s="193" t="s">
        <v>43</v>
      </c>
      <c r="O264" s="84"/>
      <c r="P264" s="194">
        <f>O264*H264</f>
        <v>0</v>
      </c>
      <c r="Q264" s="194">
        <v>0</v>
      </c>
      <c r="R264" s="194">
        <f>Q264*H264</f>
        <v>0</v>
      </c>
      <c r="S264" s="194">
        <v>0</v>
      </c>
      <c r="T264" s="19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6" t="s">
        <v>143</v>
      </c>
      <c r="AT264" s="196" t="s">
        <v>139</v>
      </c>
      <c r="AU264" s="196" t="s">
        <v>72</v>
      </c>
      <c r="AY264" s="17" t="s">
        <v>144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7" t="s">
        <v>79</v>
      </c>
      <c r="BK264" s="197">
        <f>ROUND(I264*H264,2)</f>
        <v>0</v>
      </c>
      <c r="BL264" s="17" t="s">
        <v>143</v>
      </c>
      <c r="BM264" s="196" t="s">
        <v>555</v>
      </c>
    </row>
    <row r="265" spans="1:47" s="2" customFormat="1" ht="12">
      <c r="A265" s="38"/>
      <c r="B265" s="39"/>
      <c r="C265" s="40"/>
      <c r="D265" s="198" t="s">
        <v>145</v>
      </c>
      <c r="E265" s="40"/>
      <c r="F265" s="199" t="s">
        <v>547</v>
      </c>
      <c r="G265" s="40"/>
      <c r="H265" s="40"/>
      <c r="I265" s="200"/>
      <c r="J265" s="40"/>
      <c r="K265" s="40"/>
      <c r="L265" s="44"/>
      <c r="M265" s="201"/>
      <c r="N265" s="202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145</v>
      </c>
      <c r="AU265" s="17" t="s">
        <v>72</v>
      </c>
    </row>
    <row r="266" spans="1:51" s="10" customFormat="1" ht="12">
      <c r="A266" s="10"/>
      <c r="B266" s="218"/>
      <c r="C266" s="219"/>
      <c r="D266" s="198" t="s">
        <v>360</v>
      </c>
      <c r="E266" s="220" t="s">
        <v>19</v>
      </c>
      <c r="F266" s="221" t="s">
        <v>556</v>
      </c>
      <c r="G266" s="219"/>
      <c r="H266" s="222">
        <v>0.062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T266" s="228" t="s">
        <v>360</v>
      </c>
      <c r="AU266" s="228" t="s">
        <v>72</v>
      </c>
      <c r="AV266" s="10" t="s">
        <v>81</v>
      </c>
      <c r="AW266" s="10" t="s">
        <v>33</v>
      </c>
      <c r="AX266" s="10" t="s">
        <v>72</v>
      </c>
      <c r="AY266" s="228" t="s">
        <v>144</v>
      </c>
    </row>
    <row r="267" spans="1:51" s="11" customFormat="1" ht="12">
      <c r="A267" s="11"/>
      <c r="B267" s="229"/>
      <c r="C267" s="230"/>
      <c r="D267" s="198" t="s">
        <v>360</v>
      </c>
      <c r="E267" s="231" t="s">
        <v>19</v>
      </c>
      <c r="F267" s="232" t="s">
        <v>362</v>
      </c>
      <c r="G267" s="230"/>
      <c r="H267" s="233">
        <v>0.062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T267" s="239" t="s">
        <v>360</v>
      </c>
      <c r="AU267" s="239" t="s">
        <v>72</v>
      </c>
      <c r="AV267" s="11" t="s">
        <v>143</v>
      </c>
      <c r="AW267" s="11" t="s">
        <v>33</v>
      </c>
      <c r="AX267" s="11" t="s">
        <v>79</v>
      </c>
      <c r="AY267" s="239" t="s">
        <v>144</v>
      </c>
    </row>
    <row r="268" spans="1:65" s="2" customFormat="1" ht="134.25" customHeight="1">
      <c r="A268" s="38"/>
      <c r="B268" s="39"/>
      <c r="C268" s="185" t="s">
        <v>557</v>
      </c>
      <c r="D268" s="185" t="s">
        <v>139</v>
      </c>
      <c r="E268" s="186" t="s">
        <v>558</v>
      </c>
      <c r="F268" s="187" t="s">
        <v>559</v>
      </c>
      <c r="G268" s="188" t="s">
        <v>369</v>
      </c>
      <c r="H268" s="189">
        <v>0.909</v>
      </c>
      <c r="I268" s="190"/>
      <c r="J268" s="191">
        <f>ROUND(I268*H268,2)</f>
        <v>0</v>
      </c>
      <c r="K268" s="187" t="s">
        <v>154</v>
      </c>
      <c r="L268" s="44"/>
      <c r="M268" s="192" t="s">
        <v>19</v>
      </c>
      <c r="N268" s="193" t="s">
        <v>43</v>
      </c>
      <c r="O268" s="84"/>
      <c r="P268" s="194">
        <f>O268*H268</f>
        <v>0</v>
      </c>
      <c r="Q268" s="194">
        <v>0</v>
      </c>
      <c r="R268" s="194">
        <f>Q268*H268</f>
        <v>0</v>
      </c>
      <c r="S268" s="194">
        <v>0</v>
      </c>
      <c r="T268" s="19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6" t="s">
        <v>143</v>
      </c>
      <c r="AT268" s="196" t="s">
        <v>139</v>
      </c>
      <c r="AU268" s="196" t="s">
        <v>72</v>
      </c>
      <c r="AY268" s="17" t="s">
        <v>144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7" t="s">
        <v>79</v>
      </c>
      <c r="BK268" s="197">
        <f>ROUND(I268*H268,2)</f>
        <v>0</v>
      </c>
      <c r="BL268" s="17" t="s">
        <v>143</v>
      </c>
      <c r="BM268" s="196" t="s">
        <v>560</v>
      </c>
    </row>
    <row r="269" spans="1:47" s="2" customFormat="1" ht="12">
      <c r="A269" s="38"/>
      <c r="B269" s="39"/>
      <c r="C269" s="40"/>
      <c r="D269" s="198" t="s">
        <v>145</v>
      </c>
      <c r="E269" s="40"/>
      <c r="F269" s="199" t="s">
        <v>547</v>
      </c>
      <c r="G269" s="40"/>
      <c r="H269" s="40"/>
      <c r="I269" s="200"/>
      <c r="J269" s="40"/>
      <c r="K269" s="40"/>
      <c r="L269" s="44"/>
      <c r="M269" s="201"/>
      <c r="N269" s="202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145</v>
      </c>
      <c r="AU269" s="17" t="s">
        <v>72</v>
      </c>
    </row>
    <row r="270" spans="1:51" s="10" customFormat="1" ht="12">
      <c r="A270" s="10"/>
      <c r="B270" s="218"/>
      <c r="C270" s="219"/>
      <c r="D270" s="198" t="s">
        <v>360</v>
      </c>
      <c r="E270" s="220" t="s">
        <v>19</v>
      </c>
      <c r="F270" s="221" t="s">
        <v>561</v>
      </c>
      <c r="G270" s="219"/>
      <c r="H270" s="222">
        <v>0.909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T270" s="228" t="s">
        <v>360</v>
      </c>
      <c r="AU270" s="228" t="s">
        <v>72</v>
      </c>
      <c r="AV270" s="10" t="s">
        <v>81</v>
      </c>
      <c r="AW270" s="10" t="s">
        <v>33</v>
      </c>
      <c r="AX270" s="10" t="s">
        <v>72</v>
      </c>
      <c r="AY270" s="228" t="s">
        <v>144</v>
      </c>
    </row>
    <row r="271" spans="1:51" s="11" customFormat="1" ht="12">
      <c r="A271" s="11"/>
      <c r="B271" s="229"/>
      <c r="C271" s="230"/>
      <c r="D271" s="198" t="s">
        <v>360</v>
      </c>
      <c r="E271" s="231" t="s">
        <v>19</v>
      </c>
      <c r="F271" s="232" t="s">
        <v>362</v>
      </c>
      <c r="G271" s="230"/>
      <c r="H271" s="233">
        <v>0.909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T271" s="239" t="s">
        <v>360</v>
      </c>
      <c r="AU271" s="239" t="s">
        <v>72</v>
      </c>
      <c r="AV271" s="11" t="s">
        <v>143</v>
      </c>
      <c r="AW271" s="11" t="s">
        <v>33</v>
      </c>
      <c r="AX271" s="11" t="s">
        <v>79</v>
      </c>
      <c r="AY271" s="239" t="s">
        <v>144</v>
      </c>
    </row>
    <row r="272" spans="1:65" s="2" customFormat="1" ht="145.5" customHeight="1">
      <c r="A272" s="38"/>
      <c r="B272" s="39"/>
      <c r="C272" s="185" t="s">
        <v>256</v>
      </c>
      <c r="D272" s="185" t="s">
        <v>139</v>
      </c>
      <c r="E272" s="186" t="s">
        <v>562</v>
      </c>
      <c r="F272" s="187" t="s">
        <v>563</v>
      </c>
      <c r="G272" s="188" t="s">
        <v>142</v>
      </c>
      <c r="H272" s="189">
        <v>252.19</v>
      </c>
      <c r="I272" s="190"/>
      <c r="J272" s="191">
        <f>ROUND(I272*H272,2)</f>
        <v>0</v>
      </c>
      <c r="K272" s="187" t="s">
        <v>154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72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564</v>
      </c>
    </row>
    <row r="273" spans="1:47" s="2" customFormat="1" ht="12">
      <c r="A273" s="38"/>
      <c r="B273" s="39"/>
      <c r="C273" s="40"/>
      <c r="D273" s="198" t="s">
        <v>145</v>
      </c>
      <c r="E273" s="40"/>
      <c r="F273" s="199" t="s">
        <v>381</v>
      </c>
      <c r="G273" s="40"/>
      <c r="H273" s="40"/>
      <c r="I273" s="200"/>
      <c r="J273" s="40"/>
      <c r="K273" s="40"/>
      <c r="L273" s="44"/>
      <c r="M273" s="201"/>
      <c r="N273" s="202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145</v>
      </c>
      <c r="AU273" s="17" t="s">
        <v>72</v>
      </c>
    </row>
    <row r="274" spans="1:51" s="10" customFormat="1" ht="12">
      <c r="A274" s="10"/>
      <c r="B274" s="218"/>
      <c r="C274" s="219"/>
      <c r="D274" s="198" t="s">
        <v>360</v>
      </c>
      <c r="E274" s="220" t="s">
        <v>19</v>
      </c>
      <c r="F274" s="221" t="s">
        <v>488</v>
      </c>
      <c r="G274" s="219"/>
      <c r="H274" s="222">
        <v>252.19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T274" s="228" t="s">
        <v>360</v>
      </c>
      <c r="AU274" s="228" t="s">
        <v>72</v>
      </c>
      <c r="AV274" s="10" t="s">
        <v>81</v>
      </c>
      <c r="AW274" s="10" t="s">
        <v>33</v>
      </c>
      <c r="AX274" s="10" t="s">
        <v>72</v>
      </c>
      <c r="AY274" s="228" t="s">
        <v>144</v>
      </c>
    </row>
    <row r="275" spans="1:51" s="11" customFormat="1" ht="12">
      <c r="A275" s="11"/>
      <c r="B275" s="229"/>
      <c r="C275" s="230"/>
      <c r="D275" s="198" t="s">
        <v>360</v>
      </c>
      <c r="E275" s="231" t="s">
        <v>19</v>
      </c>
      <c r="F275" s="232" t="s">
        <v>362</v>
      </c>
      <c r="G275" s="230"/>
      <c r="H275" s="233">
        <v>252.19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T275" s="239" t="s">
        <v>360</v>
      </c>
      <c r="AU275" s="239" t="s">
        <v>72</v>
      </c>
      <c r="AV275" s="11" t="s">
        <v>143</v>
      </c>
      <c r="AW275" s="11" t="s">
        <v>33</v>
      </c>
      <c r="AX275" s="11" t="s">
        <v>79</v>
      </c>
      <c r="AY275" s="239" t="s">
        <v>144</v>
      </c>
    </row>
    <row r="276" spans="1:65" s="2" customFormat="1" ht="62.7" customHeight="1">
      <c r="A276" s="38"/>
      <c r="B276" s="39"/>
      <c r="C276" s="185" t="s">
        <v>565</v>
      </c>
      <c r="D276" s="185" t="s">
        <v>139</v>
      </c>
      <c r="E276" s="186" t="s">
        <v>566</v>
      </c>
      <c r="F276" s="187" t="s">
        <v>567</v>
      </c>
      <c r="G276" s="188" t="s">
        <v>153</v>
      </c>
      <c r="H276" s="189">
        <v>5</v>
      </c>
      <c r="I276" s="190"/>
      <c r="J276" s="191">
        <f>ROUND(I276*H276,2)</f>
        <v>0</v>
      </c>
      <c r="K276" s="187" t="s">
        <v>154</v>
      </c>
      <c r="L276" s="44"/>
      <c r="M276" s="192" t="s">
        <v>19</v>
      </c>
      <c r="N276" s="193" t="s">
        <v>43</v>
      </c>
      <c r="O276" s="84"/>
      <c r="P276" s="194">
        <f>O276*H276</f>
        <v>0</v>
      </c>
      <c r="Q276" s="194">
        <v>0</v>
      </c>
      <c r="R276" s="194">
        <f>Q276*H276</f>
        <v>0</v>
      </c>
      <c r="S276" s="194">
        <v>0</v>
      </c>
      <c r="T276" s="19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6" t="s">
        <v>143</v>
      </c>
      <c r="AT276" s="196" t="s">
        <v>139</v>
      </c>
      <c r="AU276" s="196" t="s">
        <v>72</v>
      </c>
      <c r="AY276" s="17" t="s">
        <v>144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7" t="s">
        <v>79</v>
      </c>
      <c r="BK276" s="197">
        <f>ROUND(I276*H276,2)</f>
        <v>0</v>
      </c>
      <c r="BL276" s="17" t="s">
        <v>143</v>
      </c>
      <c r="BM276" s="196" t="s">
        <v>568</v>
      </c>
    </row>
    <row r="277" spans="1:47" s="2" customFormat="1" ht="12">
      <c r="A277" s="38"/>
      <c r="B277" s="39"/>
      <c r="C277" s="40"/>
      <c r="D277" s="198" t="s">
        <v>145</v>
      </c>
      <c r="E277" s="40"/>
      <c r="F277" s="199" t="s">
        <v>569</v>
      </c>
      <c r="G277" s="40"/>
      <c r="H277" s="40"/>
      <c r="I277" s="200"/>
      <c r="J277" s="40"/>
      <c r="K277" s="40"/>
      <c r="L277" s="44"/>
      <c r="M277" s="201"/>
      <c r="N277" s="202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145</v>
      </c>
      <c r="AU277" s="17" t="s">
        <v>72</v>
      </c>
    </row>
    <row r="278" spans="1:65" s="2" customFormat="1" ht="55.5" customHeight="1">
      <c r="A278" s="38"/>
      <c r="B278" s="39"/>
      <c r="C278" s="185" t="s">
        <v>261</v>
      </c>
      <c r="D278" s="185" t="s">
        <v>139</v>
      </c>
      <c r="E278" s="186" t="s">
        <v>570</v>
      </c>
      <c r="F278" s="187" t="s">
        <v>571</v>
      </c>
      <c r="G278" s="188" t="s">
        <v>153</v>
      </c>
      <c r="H278" s="189">
        <v>1</v>
      </c>
      <c r="I278" s="190"/>
      <c r="J278" s="191">
        <f>ROUND(I278*H278,2)</f>
        <v>0</v>
      </c>
      <c r="K278" s="187" t="s">
        <v>154</v>
      </c>
      <c r="L278" s="44"/>
      <c r="M278" s="192" t="s">
        <v>19</v>
      </c>
      <c r="N278" s="193" t="s">
        <v>43</v>
      </c>
      <c r="O278" s="84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6" t="s">
        <v>143</v>
      </c>
      <c r="AT278" s="196" t="s">
        <v>139</v>
      </c>
      <c r="AU278" s="196" t="s">
        <v>72</v>
      </c>
      <c r="AY278" s="17" t="s">
        <v>144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7" t="s">
        <v>79</v>
      </c>
      <c r="BK278" s="197">
        <f>ROUND(I278*H278,2)</f>
        <v>0</v>
      </c>
      <c r="BL278" s="17" t="s">
        <v>143</v>
      </c>
      <c r="BM278" s="196" t="s">
        <v>572</v>
      </c>
    </row>
    <row r="279" spans="1:47" s="2" customFormat="1" ht="12">
      <c r="A279" s="38"/>
      <c r="B279" s="39"/>
      <c r="C279" s="40"/>
      <c r="D279" s="198" t="s">
        <v>145</v>
      </c>
      <c r="E279" s="40"/>
      <c r="F279" s="199" t="s">
        <v>573</v>
      </c>
      <c r="G279" s="40"/>
      <c r="H279" s="40"/>
      <c r="I279" s="200"/>
      <c r="J279" s="40"/>
      <c r="K279" s="40"/>
      <c r="L279" s="44"/>
      <c r="M279" s="201"/>
      <c r="N279" s="202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145</v>
      </c>
      <c r="AU279" s="17" t="s">
        <v>72</v>
      </c>
    </row>
    <row r="280" spans="1:65" s="2" customFormat="1" ht="55.5" customHeight="1">
      <c r="A280" s="38"/>
      <c r="B280" s="39"/>
      <c r="C280" s="185" t="s">
        <v>574</v>
      </c>
      <c r="D280" s="185" t="s">
        <v>139</v>
      </c>
      <c r="E280" s="186" t="s">
        <v>575</v>
      </c>
      <c r="F280" s="187" t="s">
        <v>576</v>
      </c>
      <c r="G280" s="188" t="s">
        <v>153</v>
      </c>
      <c r="H280" s="189">
        <v>7</v>
      </c>
      <c r="I280" s="190"/>
      <c r="J280" s="191">
        <f>ROUND(I280*H280,2)</f>
        <v>0</v>
      </c>
      <c r="K280" s="187" t="s">
        <v>154</v>
      </c>
      <c r="L280" s="44"/>
      <c r="M280" s="192" t="s">
        <v>19</v>
      </c>
      <c r="N280" s="193" t="s">
        <v>43</v>
      </c>
      <c r="O280" s="84"/>
      <c r="P280" s="194">
        <f>O280*H280</f>
        <v>0</v>
      </c>
      <c r="Q280" s="194">
        <v>0</v>
      </c>
      <c r="R280" s="194">
        <f>Q280*H280</f>
        <v>0</v>
      </c>
      <c r="S280" s="194">
        <v>0</v>
      </c>
      <c r="T280" s="19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6" t="s">
        <v>143</v>
      </c>
      <c r="AT280" s="196" t="s">
        <v>139</v>
      </c>
      <c r="AU280" s="196" t="s">
        <v>72</v>
      </c>
      <c r="AY280" s="17" t="s">
        <v>144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7" t="s">
        <v>79</v>
      </c>
      <c r="BK280" s="197">
        <f>ROUND(I280*H280,2)</f>
        <v>0</v>
      </c>
      <c r="BL280" s="17" t="s">
        <v>143</v>
      </c>
      <c r="BM280" s="196" t="s">
        <v>577</v>
      </c>
    </row>
    <row r="281" spans="1:47" s="2" customFormat="1" ht="12">
      <c r="A281" s="38"/>
      <c r="B281" s="39"/>
      <c r="C281" s="40"/>
      <c r="D281" s="198" t="s">
        <v>145</v>
      </c>
      <c r="E281" s="40"/>
      <c r="F281" s="199" t="s">
        <v>573</v>
      </c>
      <c r="G281" s="40"/>
      <c r="H281" s="40"/>
      <c r="I281" s="200"/>
      <c r="J281" s="40"/>
      <c r="K281" s="40"/>
      <c r="L281" s="44"/>
      <c r="M281" s="201"/>
      <c r="N281" s="202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145</v>
      </c>
      <c r="AU281" s="17" t="s">
        <v>72</v>
      </c>
    </row>
    <row r="282" spans="1:65" s="2" customFormat="1" ht="55.5" customHeight="1">
      <c r="A282" s="38"/>
      <c r="B282" s="39"/>
      <c r="C282" s="185" t="s">
        <v>265</v>
      </c>
      <c r="D282" s="185" t="s">
        <v>139</v>
      </c>
      <c r="E282" s="186" t="s">
        <v>578</v>
      </c>
      <c r="F282" s="187" t="s">
        <v>579</v>
      </c>
      <c r="G282" s="188" t="s">
        <v>153</v>
      </c>
      <c r="H282" s="189">
        <v>1</v>
      </c>
      <c r="I282" s="190"/>
      <c r="J282" s="191">
        <f>ROUND(I282*H282,2)</f>
        <v>0</v>
      </c>
      <c r="K282" s="187" t="s">
        <v>154</v>
      </c>
      <c r="L282" s="44"/>
      <c r="M282" s="192" t="s">
        <v>19</v>
      </c>
      <c r="N282" s="193" t="s">
        <v>43</v>
      </c>
      <c r="O282" s="84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6" t="s">
        <v>143</v>
      </c>
      <c r="AT282" s="196" t="s">
        <v>139</v>
      </c>
      <c r="AU282" s="196" t="s">
        <v>72</v>
      </c>
      <c r="AY282" s="17" t="s">
        <v>144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7" t="s">
        <v>79</v>
      </c>
      <c r="BK282" s="197">
        <f>ROUND(I282*H282,2)</f>
        <v>0</v>
      </c>
      <c r="BL282" s="17" t="s">
        <v>143</v>
      </c>
      <c r="BM282" s="196" t="s">
        <v>580</v>
      </c>
    </row>
    <row r="283" spans="1:47" s="2" customFormat="1" ht="12">
      <c r="A283" s="38"/>
      <c r="B283" s="39"/>
      <c r="C283" s="40"/>
      <c r="D283" s="198" t="s">
        <v>145</v>
      </c>
      <c r="E283" s="40"/>
      <c r="F283" s="199" t="s">
        <v>573</v>
      </c>
      <c r="G283" s="40"/>
      <c r="H283" s="40"/>
      <c r="I283" s="200"/>
      <c r="J283" s="40"/>
      <c r="K283" s="40"/>
      <c r="L283" s="44"/>
      <c r="M283" s="201"/>
      <c r="N283" s="20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145</v>
      </c>
      <c r="AU283" s="17" t="s">
        <v>72</v>
      </c>
    </row>
    <row r="284" spans="1:65" s="2" customFormat="1" ht="55.5" customHeight="1">
      <c r="A284" s="38"/>
      <c r="B284" s="39"/>
      <c r="C284" s="185" t="s">
        <v>581</v>
      </c>
      <c r="D284" s="185" t="s">
        <v>139</v>
      </c>
      <c r="E284" s="186" t="s">
        <v>582</v>
      </c>
      <c r="F284" s="187" t="s">
        <v>583</v>
      </c>
      <c r="G284" s="188" t="s">
        <v>153</v>
      </c>
      <c r="H284" s="189">
        <v>7</v>
      </c>
      <c r="I284" s="190"/>
      <c r="J284" s="191">
        <f>ROUND(I284*H284,2)</f>
        <v>0</v>
      </c>
      <c r="K284" s="187" t="s">
        <v>154</v>
      </c>
      <c r="L284" s="44"/>
      <c r="M284" s="192" t="s">
        <v>19</v>
      </c>
      <c r="N284" s="193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143</v>
      </c>
      <c r="AT284" s="196" t="s">
        <v>139</v>
      </c>
      <c r="AU284" s="196" t="s">
        <v>72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143</v>
      </c>
      <c r="BM284" s="196" t="s">
        <v>584</v>
      </c>
    </row>
    <row r="285" spans="1:47" s="2" customFormat="1" ht="12">
      <c r="A285" s="38"/>
      <c r="B285" s="39"/>
      <c r="C285" s="40"/>
      <c r="D285" s="198" t="s">
        <v>145</v>
      </c>
      <c r="E285" s="40"/>
      <c r="F285" s="199" t="s">
        <v>573</v>
      </c>
      <c r="G285" s="40"/>
      <c r="H285" s="40"/>
      <c r="I285" s="200"/>
      <c r="J285" s="40"/>
      <c r="K285" s="40"/>
      <c r="L285" s="44"/>
      <c r="M285" s="201"/>
      <c r="N285" s="20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145</v>
      </c>
      <c r="AU285" s="17" t="s">
        <v>72</v>
      </c>
    </row>
    <row r="286" spans="1:65" s="2" customFormat="1" ht="78" customHeight="1">
      <c r="A286" s="38"/>
      <c r="B286" s="39"/>
      <c r="C286" s="185" t="s">
        <v>270</v>
      </c>
      <c r="D286" s="185" t="s">
        <v>139</v>
      </c>
      <c r="E286" s="186" t="s">
        <v>585</v>
      </c>
      <c r="F286" s="187" t="s">
        <v>586</v>
      </c>
      <c r="G286" s="188" t="s">
        <v>365</v>
      </c>
      <c r="H286" s="189">
        <v>560.33</v>
      </c>
      <c r="I286" s="190"/>
      <c r="J286" s="191">
        <f>ROUND(I286*H286,2)</f>
        <v>0</v>
      </c>
      <c r="K286" s="187" t="s">
        <v>154</v>
      </c>
      <c r="L286" s="44"/>
      <c r="M286" s="192" t="s">
        <v>19</v>
      </c>
      <c r="N286" s="193" t="s">
        <v>43</v>
      </c>
      <c r="O286" s="84"/>
      <c r="P286" s="194">
        <f>O286*H286</f>
        <v>0</v>
      </c>
      <c r="Q286" s="194">
        <v>0</v>
      </c>
      <c r="R286" s="194">
        <f>Q286*H286</f>
        <v>0</v>
      </c>
      <c r="S286" s="194">
        <v>0</v>
      </c>
      <c r="T286" s="19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6" t="s">
        <v>143</v>
      </c>
      <c r="AT286" s="196" t="s">
        <v>139</v>
      </c>
      <c r="AU286" s="196" t="s">
        <v>72</v>
      </c>
      <c r="AY286" s="17" t="s">
        <v>144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7" t="s">
        <v>79</v>
      </c>
      <c r="BK286" s="197">
        <f>ROUND(I286*H286,2)</f>
        <v>0</v>
      </c>
      <c r="BL286" s="17" t="s">
        <v>143</v>
      </c>
      <c r="BM286" s="196" t="s">
        <v>587</v>
      </c>
    </row>
    <row r="287" spans="1:51" s="10" customFormat="1" ht="12">
      <c r="A287" s="10"/>
      <c r="B287" s="218"/>
      <c r="C287" s="219"/>
      <c r="D287" s="198" t="s">
        <v>360</v>
      </c>
      <c r="E287" s="220" t="s">
        <v>19</v>
      </c>
      <c r="F287" s="221" t="s">
        <v>446</v>
      </c>
      <c r="G287" s="219"/>
      <c r="H287" s="222">
        <v>560.33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T287" s="228" t="s">
        <v>360</v>
      </c>
      <c r="AU287" s="228" t="s">
        <v>72</v>
      </c>
      <c r="AV287" s="10" t="s">
        <v>81</v>
      </c>
      <c r="AW287" s="10" t="s">
        <v>33</v>
      </c>
      <c r="AX287" s="10" t="s">
        <v>72</v>
      </c>
      <c r="AY287" s="228" t="s">
        <v>144</v>
      </c>
    </row>
    <row r="288" spans="1:51" s="11" customFormat="1" ht="12">
      <c r="A288" s="11"/>
      <c r="B288" s="229"/>
      <c r="C288" s="230"/>
      <c r="D288" s="198" t="s">
        <v>360</v>
      </c>
      <c r="E288" s="231" t="s">
        <v>19</v>
      </c>
      <c r="F288" s="232" t="s">
        <v>362</v>
      </c>
      <c r="G288" s="230"/>
      <c r="H288" s="233">
        <v>560.33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T288" s="239" t="s">
        <v>360</v>
      </c>
      <c r="AU288" s="239" t="s">
        <v>72</v>
      </c>
      <c r="AV288" s="11" t="s">
        <v>143</v>
      </c>
      <c r="AW288" s="11" t="s">
        <v>33</v>
      </c>
      <c r="AX288" s="11" t="s">
        <v>79</v>
      </c>
      <c r="AY288" s="239" t="s">
        <v>144</v>
      </c>
    </row>
    <row r="289" spans="1:65" s="2" customFormat="1" ht="90" customHeight="1">
      <c r="A289" s="38"/>
      <c r="B289" s="39"/>
      <c r="C289" s="185" t="s">
        <v>588</v>
      </c>
      <c r="D289" s="185" t="s">
        <v>139</v>
      </c>
      <c r="E289" s="186" t="s">
        <v>589</v>
      </c>
      <c r="F289" s="187" t="s">
        <v>590</v>
      </c>
      <c r="G289" s="188" t="s">
        <v>365</v>
      </c>
      <c r="H289" s="189">
        <v>3664.812</v>
      </c>
      <c r="I289" s="190"/>
      <c r="J289" s="191">
        <f>ROUND(I289*H289,2)</f>
        <v>0</v>
      </c>
      <c r="K289" s="187" t="s">
        <v>154</v>
      </c>
      <c r="L289" s="44"/>
      <c r="M289" s="192" t="s">
        <v>19</v>
      </c>
      <c r="N289" s="193" t="s">
        <v>43</v>
      </c>
      <c r="O289" s="84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6" t="s">
        <v>143</v>
      </c>
      <c r="AT289" s="196" t="s">
        <v>139</v>
      </c>
      <c r="AU289" s="196" t="s">
        <v>72</v>
      </c>
      <c r="AY289" s="17" t="s">
        <v>144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7" t="s">
        <v>79</v>
      </c>
      <c r="BK289" s="197">
        <f>ROUND(I289*H289,2)</f>
        <v>0</v>
      </c>
      <c r="BL289" s="17" t="s">
        <v>143</v>
      </c>
      <c r="BM289" s="196" t="s">
        <v>591</v>
      </c>
    </row>
    <row r="290" spans="1:51" s="12" customFormat="1" ht="12">
      <c r="A290" s="12"/>
      <c r="B290" s="240"/>
      <c r="C290" s="241"/>
      <c r="D290" s="198" t="s">
        <v>360</v>
      </c>
      <c r="E290" s="242" t="s">
        <v>19</v>
      </c>
      <c r="F290" s="243" t="s">
        <v>592</v>
      </c>
      <c r="G290" s="241"/>
      <c r="H290" s="242" t="s">
        <v>19</v>
      </c>
      <c r="I290" s="244"/>
      <c r="J290" s="241"/>
      <c r="K290" s="241"/>
      <c r="L290" s="245"/>
      <c r="M290" s="246"/>
      <c r="N290" s="247"/>
      <c r="O290" s="247"/>
      <c r="P290" s="247"/>
      <c r="Q290" s="247"/>
      <c r="R290" s="247"/>
      <c r="S290" s="247"/>
      <c r="T290" s="248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49" t="s">
        <v>360</v>
      </c>
      <c r="AU290" s="249" t="s">
        <v>72</v>
      </c>
      <c r="AV290" s="12" t="s">
        <v>79</v>
      </c>
      <c r="AW290" s="12" t="s">
        <v>33</v>
      </c>
      <c r="AX290" s="12" t="s">
        <v>72</v>
      </c>
      <c r="AY290" s="249" t="s">
        <v>144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593</v>
      </c>
      <c r="G291" s="219"/>
      <c r="H291" s="222">
        <v>3664.812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72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3664.812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72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90" customHeight="1">
      <c r="A293" s="38"/>
      <c r="B293" s="39"/>
      <c r="C293" s="185" t="s">
        <v>274</v>
      </c>
      <c r="D293" s="185" t="s">
        <v>139</v>
      </c>
      <c r="E293" s="186" t="s">
        <v>594</v>
      </c>
      <c r="F293" s="187" t="s">
        <v>595</v>
      </c>
      <c r="G293" s="188" t="s">
        <v>365</v>
      </c>
      <c r="H293" s="189">
        <v>102.091</v>
      </c>
      <c r="I293" s="190"/>
      <c r="J293" s="191">
        <f>ROUND(I293*H293,2)</f>
        <v>0</v>
      </c>
      <c r="K293" s="187" t="s">
        <v>154</v>
      </c>
      <c r="L293" s="44"/>
      <c r="M293" s="192" t="s">
        <v>19</v>
      </c>
      <c r="N293" s="193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143</v>
      </c>
      <c r="AT293" s="196" t="s">
        <v>139</v>
      </c>
      <c r="AU293" s="196" t="s">
        <v>72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143</v>
      </c>
      <c r="BM293" s="196" t="s">
        <v>596</v>
      </c>
    </row>
    <row r="294" spans="1:51" s="12" customFormat="1" ht="12">
      <c r="A294" s="12"/>
      <c r="B294" s="240"/>
      <c r="C294" s="241"/>
      <c r="D294" s="198" t="s">
        <v>360</v>
      </c>
      <c r="E294" s="242" t="s">
        <v>19</v>
      </c>
      <c r="F294" s="243" t="s">
        <v>597</v>
      </c>
      <c r="G294" s="241"/>
      <c r="H294" s="242" t="s">
        <v>19</v>
      </c>
      <c r="I294" s="244"/>
      <c r="J294" s="241"/>
      <c r="K294" s="241"/>
      <c r="L294" s="245"/>
      <c r="M294" s="246"/>
      <c r="N294" s="247"/>
      <c r="O294" s="247"/>
      <c r="P294" s="247"/>
      <c r="Q294" s="247"/>
      <c r="R294" s="247"/>
      <c r="S294" s="247"/>
      <c r="T294" s="248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49" t="s">
        <v>360</v>
      </c>
      <c r="AU294" s="249" t="s">
        <v>72</v>
      </c>
      <c r="AV294" s="12" t="s">
        <v>79</v>
      </c>
      <c r="AW294" s="12" t="s">
        <v>33</v>
      </c>
      <c r="AX294" s="12" t="s">
        <v>72</v>
      </c>
      <c r="AY294" s="249" t="s">
        <v>144</v>
      </c>
    </row>
    <row r="295" spans="1:51" s="10" customFormat="1" ht="12">
      <c r="A295" s="10"/>
      <c r="B295" s="218"/>
      <c r="C295" s="219"/>
      <c r="D295" s="198" t="s">
        <v>360</v>
      </c>
      <c r="E295" s="220" t="s">
        <v>19</v>
      </c>
      <c r="F295" s="221" t="s">
        <v>598</v>
      </c>
      <c r="G295" s="219"/>
      <c r="H295" s="222">
        <v>101.692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T295" s="228" t="s">
        <v>360</v>
      </c>
      <c r="AU295" s="228" t="s">
        <v>72</v>
      </c>
      <c r="AV295" s="10" t="s">
        <v>81</v>
      </c>
      <c r="AW295" s="10" t="s">
        <v>33</v>
      </c>
      <c r="AX295" s="10" t="s">
        <v>72</v>
      </c>
      <c r="AY295" s="228" t="s">
        <v>144</v>
      </c>
    </row>
    <row r="296" spans="1:51" s="10" customFormat="1" ht="12">
      <c r="A296" s="10"/>
      <c r="B296" s="218"/>
      <c r="C296" s="219"/>
      <c r="D296" s="198" t="s">
        <v>360</v>
      </c>
      <c r="E296" s="220" t="s">
        <v>19</v>
      </c>
      <c r="F296" s="221" t="s">
        <v>599</v>
      </c>
      <c r="G296" s="219"/>
      <c r="H296" s="222">
        <v>0.399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T296" s="228" t="s">
        <v>360</v>
      </c>
      <c r="AU296" s="228" t="s">
        <v>72</v>
      </c>
      <c r="AV296" s="10" t="s">
        <v>81</v>
      </c>
      <c r="AW296" s="10" t="s">
        <v>33</v>
      </c>
      <c r="AX296" s="10" t="s">
        <v>72</v>
      </c>
      <c r="AY296" s="228" t="s">
        <v>144</v>
      </c>
    </row>
    <row r="297" spans="1:51" s="11" customFormat="1" ht="12">
      <c r="A297" s="11"/>
      <c r="B297" s="229"/>
      <c r="C297" s="230"/>
      <c r="D297" s="198" t="s">
        <v>360</v>
      </c>
      <c r="E297" s="231" t="s">
        <v>19</v>
      </c>
      <c r="F297" s="232" t="s">
        <v>362</v>
      </c>
      <c r="G297" s="230"/>
      <c r="H297" s="233">
        <v>102.091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T297" s="239" t="s">
        <v>360</v>
      </c>
      <c r="AU297" s="239" t="s">
        <v>72</v>
      </c>
      <c r="AV297" s="11" t="s">
        <v>143</v>
      </c>
      <c r="AW297" s="11" t="s">
        <v>33</v>
      </c>
      <c r="AX297" s="11" t="s">
        <v>79</v>
      </c>
      <c r="AY297" s="239" t="s">
        <v>144</v>
      </c>
    </row>
    <row r="298" spans="1:65" s="2" customFormat="1" ht="142.2" customHeight="1">
      <c r="A298" s="38"/>
      <c r="B298" s="39"/>
      <c r="C298" s="185" t="s">
        <v>600</v>
      </c>
      <c r="D298" s="185" t="s">
        <v>139</v>
      </c>
      <c r="E298" s="186" t="s">
        <v>601</v>
      </c>
      <c r="F298" s="187" t="s">
        <v>602</v>
      </c>
      <c r="G298" s="188" t="s">
        <v>365</v>
      </c>
      <c r="H298" s="189">
        <v>102.371</v>
      </c>
      <c r="I298" s="190"/>
      <c r="J298" s="191">
        <f>ROUND(I298*H298,2)</f>
        <v>0</v>
      </c>
      <c r="K298" s="187" t="s">
        <v>154</v>
      </c>
      <c r="L298" s="44"/>
      <c r="M298" s="192" t="s">
        <v>19</v>
      </c>
      <c r="N298" s="193" t="s">
        <v>43</v>
      </c>
      <c r="O298" s="84"/>
      <c r="P298" s="194">
        <f>O298*H298</f>
        <v>0</v>
      </c>
      <c r="Q298" s="194">
        <v>0</v>
      </c>
      <c r="R298" s="194">
        <f>Q298*H298</f>
        <v>0</v>
      </c>
      <c r="S298" s="194">
        <v>0</v>
      </c>
      <c r="T298" s="19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6" t="s">
        <v>143</v>
      </c>
      <c r="AT298" s="196" t="s">
        <v>139</v>
      </c>
      <c r="AU298" s="196" t="s">
        <v>72</v>
      </c>
      <c r="AY298" s="17" t="s">
        <v>144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7" t="s">
        <v>79</v>
      </c>
      <c r="BK298" s="197">
        <f>ROUND(I298*H298,2)</f>
        <v>0</v>
      </c>
      <c r="BL298" s="17" t="s">
        <v>143</v>
      </c>
      <c r="BM298" s="196" t="s">
        <v>603</v>
      </c>
    </row>
    <row r="299" spans="1:47" s="2" customFormat="1" ht="12">
      <c r="A299" s="38"/>
      <c r="B299" s="39"/>
      <c r="C299" s="40"/>
      <c r="D299" s="198" t="s">
        <v>145</v>
      </c>
      <c r="E299" s="40"/>
      <c r="F299" s="199" t="s">
        <v>445</v>
      </c>
      <c r="G299" s="40"/>
      <c r="H299" s="40"/>
      <c r="I299" s="200"/>
      <c r="J299" s="40"/>
      <c r="K299" s="40"/>
      <c r="L299" s="44"/>
      <c r="M299" s="201"/>
      <c r="N299" s="202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145</v>
      </c>
      <c r="AU299" s="17" t="s">
        <v>72</v>
      </c>
    </row>
    <row r="300" spans="1:51" s="12" customFormat="1" ht="12">
      <c r="A300" s="12"/>
      <c r="B300" s="240"/>
      <c r="C300" s="241"/>
      <c r="D300" s="198" t="s">
        <v>360</v>
      </c>
      <c r="E300" s="242" t="s">
        <v>19</v>
      </c>
      <c r="F300" s="243" t="s">
        <v>597</v>
      </c>
      <c r="G300" s="241"/>
      <c r="H300" s="242" t="s">
        <v>19</v>
      </c>
      <c r="I300" s="244"/>
      <c r="J300" s="241"/>
      <c r="K300" s="241"/>
      <c r="L300" s="245"/>
      <c r="M300" s="246"/>
      <c r="N300" s="247"/>
      <c r="O300" s="247"/>
      <c r="P300" s="247"/>
      <c r="Q300" s="247"/>
      <c r="R300" s="247"/>
      <c r="S300" s="247"/>
      <c r="T300" s="248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49" t="s">
        <v>360</v>
      </c>
      <c r="AU300" s="249" t="s">
        <v>72</v>
      </c>
      <c r="AV300" s="12" t="s">
        <v>79</v>
      </c>
      <c r="AW300" s="12" t="s">
        <v>33</v>
      </c>
      <c r="AX300" s="12" t="s">
        <v>72</v>
      </c>
      <c r="AY300" s="249" t="s">
        <v>144</v>
      </c>
    </row>
    <row r="301" spans="1:51" s="10" customFormat="1" ht="12">
      <c r="A301" s="10"/>
      <c r="B301" s="218"/>
      <c r="C301" s="219"/>
      <c r="D301" s="198" t="s">
        <v>360</v>
      </c>
      <c r="E301" s="220" t="s">
        <v>19</v>
      </c>
      <c r="F301" s="221" t="s">
        <v>598</v>
      </c>
      <c r="G301" s="219"/>
      <c r="H301" s="222">
        <v>101.692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T301" s="228" t="s">
        <v>360</v>
      </c>
      <c r="AU301" s="228" t="s">
        <v>72</v>
      </c>
      <c r="AV301" s="10" t="s">
        <v>81</v>
      </c>
      <c r="AW301" s="10" t="s">
        <v>33</v>
      </c>
      <c r="AX301" s="10" t="s">
        <v>72</v>
      </c>
      <c r="AY301" s="228" t="s">
        <v>144</v>
      </c>
    </row>
    <row r="302" spans="1:51" s="10" customFormat="1" ht="12">
      <c r="A302" s="10"/>
      <c r="B302" s="218"/>
      <c r="C302" s="219"/>
      <c r="D302" s="198" t="s">
        <v>360</v>
      </c>
      <c r="E302" s="220" t="s">
        <v>19</v>
      </c>
      <c r="F302" s="221" t="s">
        <v>599</v>
      </c>
      <c r="G302" s="219"/>
      <c r="H302" s="222">
        <v>0.399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T302" s="228" t="s">
        <v>360</v>
      </c>
      <c r="AU302" s="228" t="s">
        <v>72</v>
      </c>
      <c r="AV302" s="10" t="s">
        <v>81</v>
      </c>
      <c r="AW302" s="10" t="s">
        <v>33</v>
      </c>
      <c r="AX302" s="10" t="s">
        <v>72</v>
      </c>
      <c r="AY302" s="228" t="s">
        <v>144</v>
      </c>
    </row>
    <row r="303" spans="1:51" s="10" customFormat="1" ht="12">
      <c r="A303" s="10"/>
      <c r="B303" s="218"/>
      <c r="C303" s="219"/>
      <c r="D303" s="198" t="s">
        <v>360</v>
      </c>
      <c r="E303" s="220" t="s">
        <v>19</v>
      </c>
      <c r="F303" s="221" t="s">
        <v>604</v>
      </c>
      <c r="G303" s="219"/>
      <c r="H303" s="222">
        <v>0.28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T303" s="228" t="s">
        <v>360</v>
      </c>
      <c r="AU303" s="228" t="s">
        <v>72</v>
      </c>
      <c r="AV303" s="10" t="s">
        <v>81</v>
      </c>
      <c r="AW303" s="10" t="s">
        <v>33</v>
      </c>
      <c r="AX303" s="10" t="s">
        <v>72</v>
      </c>
      <c r="AY303" s="228" t="s">
        <v>144</v>
      </c>
    </row>
    <row r="304" spans="1:51" s="11" customFormat="1" ht="12">
      <c r="A304" s="11"/>
      <c r="B304" s="229"/>
      <c r="C304" s="230"/>
      <c r="D304" s="198" t="s">
        <v>360</v>
      </c>
      <c r="E304" s="231" t="s">
        <v>19</v>
      </c>
      <c r="F304" s="232" t="s">
        <v>362</v>
      </c>
      <c r="G304" s="230"/>
      <c r="H304" s="233">
        <v>102.371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T304" s="239" t="s">
        <v>360</v>
      </c>
      <c r="AU304" s="239" t="s">
        <v>72</v>
      </c>
      <c r="AV304" s="11" t="s">
        <v>143</v>
      </c>
      <c r="AW304" s="11" t="s">
        <v>33</v>
      </c>
      <c r="AX304" s="11" t="s">
        <v>79</v>
      </c>
      <c r="AY304" s="239" t="s">
        <v>144</v>
      </c>
    </row>
    <row r="305" spans="1:65" s="2" customFormat="1" ht="90" customHeight="1">
      <c r="A305" s="38"/>
      <c r="B305" s="39"/>
      <c r="C305" s="185" t="s">
        <v>279</v>
      </c>
      <c r="D305" s="185" t="s">
        <v>139</v>
      </c>
      <c r="E305" s="186" t="s">
        <v>605</v>
      </c>
      <c r="F305" s="187" t="s">
        <v>606</v>
      </c>
      <c r="G305" s="188" t="s">
        <v>365</v>
      </c>
      <c r="H305" s="189">
        <v>101.692</v>
      </c>
      <c r="I305" s="190"/>
      <c r="J305" s="191">
        <f>ROUND(I305*H305,2)</f>
        <v>0</v>
      </c>
      <c r="K305" s="187" t="s">
        <v>154</v>
      </c>
      <c r="L305" s="44"/>
      <c r="M305" s="192" t="s">
        <v>19</v>
      </c>
      <c r="N305" s="193" t="s">
        <v>43</v>
      </c>
      <c r="O305" s="84"/>
      <c r="P305" s="194">
        <f>O305*H305</f>
        <v>0</v>
      </c>
      <c r="Q305" s="194">
        <v>0</v>
      </c>
      <c r="R305" s="194">
        <f>Q305*H305</f>
        <v>0</v>
      </c>
      <c r="S305" s="194">
        <v>0</v>
      </c>
      <c r="T305" s="19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96" t="s">
        <v>143</v>
      </c>
      <c r="AT305" s="196" t="s">
        <v>139</v>
      </c>
      <c r="AU305" s="196" t="s">
        <v>72</v>
      </c>
      <c r="AY305" s="17" t="s">
        <v>144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7" t="s">
        <v>79</v>
      </c>
      <c r="BK305" s="197">
        <f>ROUND(I305*H305,2)</f>
        <v>0</v>
      </c>
      <c r="BL305" s="17" t="s">
        <v>143</v>
      </c>
      <c r="BM305" s="196" t="s">
        <v>607</v>
      </c>
    </row>
    <row r="306" spans="1:51" s="10" customFormat="1" ht="12">
      <c r="A306" s="10"/>
      <c r="B306" s="218"/>
      <c r="C306" s="219"/>
      <c r="D306" s="198" t="s">
        <v>360</v>
      </c>
      <c r="E306" s="220" t="s">
        <v>19</v>
      </c>
      <c r="F306" s="221" t="s">
        <v>608</v>
      </c>
      <c r="G306" s="219"/>
      <c r="H306" s="222">
        <v>101.692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T306" s="228" t="s">
        <v>360</v>
      </c>
      <c r="AU306" s="228" t="s">
        <v>72</v>
      </c>
      <c r="AV306" s="10" t="s">
        <v>81</v>
      </c>
      <c r="AW306" s="10" t="s">
        <v>33</v>
      </c>
      <c r="AX306" s="10" t="s">
        <v>72</v>
      </c>
      <c r="AY306" s="228" t="s">
        <v>144</v>
      </c>
    </row>
    <row r="307" spans="1:51" s="11" customFormat="1" ht="12">
      <c r="A307" s="11"/>
      <c r="B307" s="229"/>
      <c r="C307" s="230"/>
      <c r="D307" s="198" t="s">
        <v>360</v>
      </c>
      <c r="E307" s="231" t="s">
        <v>19</v>
      </c>
      <c r="F307" s="232" t="s">
        <v>362</v>
      </c>
      <c r="G307" s="230"/>
      <c r="H307" s="233">
        <v>101.692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T307" s="239" t="s">
        <v>360</v>
      </c>
      <c r="AU307" s="239" t="s">
        <v>72</v>
      </c>
      <c r="AV307" s="11" t="s">
        <v>143</v>
      </c>
      <c r="AW307" s="11" t="s">
        <v>33</v>
      </c>
      <c r="AX307" s="11" t="s">
        <v>79</v>
      </c>
      <c r="AY307" s="239" t="s">
        <v>144</v>
      </c>
    </row>
    <row r="308" spans="1:65" s="2" customFormat="1" ht="90" customHeight="1">
      <c r="A308" s="38"/>
      <c r="B308" s="39"/>
      <c r="C308" s="185" t="s">
        <v>609</v>
      </c>
      <c r="D308" s="185" t="s">
        <v>139</v>
      </c>
      <c r="E308" s="186" t="s">
        <v>610</v>
      </c>
      <c r="F308" s="187" t="s">
        <v>611</v>
      </c>
      <c r="G308" s="188" t="s">
        <v>365</v>
      </c>
      <c r="H308" s="189">
        <v>0.399</v>
      </c>
      <c r="I308" s="190"/>
      <c r="J308" s="191">
        <f>ROUND(I308*H308,2)</f>
        <v>0</v>
      </c>
      <c r="K308" s="187" t="s">
        <v>154</v>
      </c>
      <c r="L308" s="44"/>
      <c r="M308" s="192" t="s">
        <v>19</v>
      </c>
      <c r="N308" s="193" t="s">
        <v>43</v>
      </c>
      <c r="O308" s="84"/>
      <c r="P308" s="194">
        <f>O308*H308</f>
        <v>0</v>
      </c>
      <c r="Q308" s="194">
        <v>0</v>
      </c>
      <c r="R308" s="194">
        <f>Q308*H308</f>
        <v>0</v>
      </c>
      <c r="S308" s="194">
        <v>0</v>
      </c>
      <c r="T308" s="19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96" t="s">
        <v>143</v>
      </c>
      <c r="AT308" s="196" t="s">
        <v>139</v>
      </c>
      <c r="AU308" s="196" t="s">
        <v>72</v>
      </c>
      <c r="AY308" s="17" t="s">
        <v>144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17" t="s">
        <v>79</v>
      </c>
      <c r="BK308" s="197">
        <f>ROUND(I308*H308,2)</f>
        <v>0</v>
      </c>
      <c r="BL308" s="17" t="s">
        <v>143</v>
      </c>
      <c r="BM308" s="196" t="s">
        <v>612</v>
      </c>
    </row>
    <row r="309" spans="1:51" s="10" customFormat="1" ht="12">
      <c r="A309" s="10"/>
      <c r="B309" s="218"/>
      <c r="C309" s="219"/>
      <c r="D309" s="198" t="s">
        <v>360</v>
      </c>
      <c r="E309" s="220" t="s">
        <v>19</v>
      </c>
      <c r="F309" s="221" t="s">
        <v>613</v>
      </c>
      <c r="G309" s="219"/>
      <c r="H309" s="222">
        <v>0.399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T309" s="228" t="s">
        <v>360</v>
      </c>
      <c r="AU309" s="228" t="s">
        <v>72</v>
      </c>
      <c r="AV309" s="10" t="s">
        <v>81</v>
      </c>
      <c r="AW309" s="10" t="s">
        <v>33</v>
      </c>
      <c r="AX309" s="10" t="s">
        <v>72</v>
      </c>
      <c r="AY309" s="228" t="s">
        <v>144</v>
      </c>
    </row>
    <row r="310" spans="1:51" s="11" customFormat="1" ht="12">
      <c r="A310" s="11"/>
      <c r="B310" s="229"/>
      <c r="C310" s="230"/>
      <c r="D310" s="198" t="s">
        <v>360</v>
      </c>
      <c r="E310" s="231" t="s">
        <v>19</v>
      </c>
      <c r="F310" s="232" t="s">
        <v>362</v>
      </c>
      <c r="G310" s="230"/>
      <c r="H310" s="233">
        <v>0.399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T310" s="239" t="s">
        <v>360</v>
      </c>
      <c r="AU310" s="239" t="s">
        <v>72</v>
      </c>
      <c r="AV310" s="11" t="s">
        <v>143</v>
      </c>
      <c r="AW310" s="11" t="s">
        <v>33</v>
      </c>
      <c r="AX310" s="11" t="s">
        <v>79</v>
      </c>
      <c r="AY310" s="239" t="s">
        <v>144</v>
      </c>
    </row>
    <row r="311" spans="1:65" s="2" customFormat="1" ht="78" customHeight="1">
      <c r="A311" s="38"/>
      <c r="B311" s="39"/>
      <c r="C311" s="185" t="s">
        <v>283</v>
      </c>
      <c r="D311" s="185" t="s">
        <v>139</v>
      </c>
      <c r="E311" s="186" t="s">
        <v>614</v>
      </c>
      <c r="F311" s="187" t="s">
        <v>615</v>
      </c>
      <c r="G311" s="188" t="s">
        <v>457</v>
      </c>
      <c r="H311" s="189">
        <v>25</v>
      </c>
      <c r="I311" s="190"/>
      <c r="J311" s="191">
        <f>ROUND(I311*H311,2)</f>
        <v>0</v>
      </c>
      <c r="K311" s="187" t="s">
        <v>154</v>
      </c>
      <c r="L311" s="44"/>
      <c r="M311" s="192" t="s">
        <v>19</v>
      </c>
      <c r="N311" s="193" t="s">
        <v>43</v>
      </c>
      <c r="O311" s="84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6" t="s">
        <v>143</v>
      </c>
      <c r="AT311" s="196" t="s">
        <v>139</v>
      </c>
      <c r="AU311" s="196" t="s">
        <v>72</v>
      </c>
      <c r="AY311" s="17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7" t="s">
        <v>79</v>
      </c>
      <c r="BK311" s="197">
        <f>ROUND(I311*H311,2)</f>
        <v>0</v>
      </c>
      <c r="BL311" s="17" t="s">
        <v>143</v>
      </c>
      <c r="BM311" s="196" t="s">
        <v>616</v>
      </c>
    </row>
    <row r="312" spans="1:51" s="10" customFormat="1" ht="12">
      <c r="A312" s="10"/>
      <c r="B312" s="218"/>
      <c r="C312" s="219"/>
      <c r="D312" s="198" t="s">
        <v>360</v>
      </c>
      <c r="E312" s="220" t="s">
        <v>19</v>
      </c>
      <c r="F312" s="221" t="s">
        <v>617</v>
      </c>
      <c r="G312" s="219"/>
      <c r="H312" s="222">
        <v>25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T312" s="228" t="s">
        <v>360</v>
      </c>
      <c r="AU312" s="228" t="s">
        <v>72</v>
      </c>
      <c r="AV312" s="10" t="s">
        <v>81</v>
      </c>
      <c r="AW312" s="10" t="s">
        <v>33</v>
      </c>
      <c r="AX312" s="10" t="s">
        <v>72</v>
      </c>
      <c r="AY312" s="228" t="s">
        <v>144</v>
      </c>
    </row>
    <row r="313" spans="1:51" s="11" customFormat="1" ht="12">
      <c r="A313" s="11"/>
      <c r="B313" s="229"/>
      <c r="C313" s="230"/>
      <c r="D313" s="198" t="s">
        <v>360</v>
      </c>
      <c r="E313" s="231" t="s">
        <v>19</v>
      </c>
      <c r="F313" s="232" t="s">
        <v>362</v>
      </c>
      <c r="G313" s="230"/>
      <c r="H313" s="233">
        <v>25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T313" s="239" t="s">
        <v>360</v>
      </c>
      <c r="AU313" s="239" t="s">
        <v>72</v>
      </c>
      <c r="AV313" s="11" t="s">
        <v>143</v>
      </c>
      <c r="AW313" s="11" t="s">
        <v>33</v>
      </c>
      <c r="AX313" s="11" t="s">
        <v>79</v>
      </c>
      <c r="AY313" s="239" t="s">
        <v>144</v>
      </c>
    </row>
    <row r="314" spans="1:65" s="2" customFormat="1" ht="66.75" customHeight="1">
      <c r="A314" s="38"/>
      <c r="B314" s="39"/>
      <c r="C314" s="185" t="s">
        <v>618</v>
      </c>
      <c r="D314" s="185" t="s">
        <v>139</v>
      </c>
      <c r="E314" s="186" t="s">
        <v>619</v>
      </c>
      <c r="F314" s="187" t="s">
        <v>620</v>
      </c>
      <c r="G314" s="188" t="s">
        <v>457</v>
      </c>
      <c r="H314" s="189">
        <v>576.72</v>
      </c>
      <c r="I314" s="190"/>
      <c r="J314" s="191">
        <f>ROUND(I314*H314,2)</f>
        <v>0</v>
      </c>
      <c r="K314" s="187" t="s">
        <v>154</v>
      </c>
      <c r="L314" s="44"/>
      <c r="M314" s="192" t="s">
        <v>19</v>
      </c>
      <c r="N314" s="193" t="s">
        <v>43</v>
      </c>
      <c r="O314" s="84"/>
      <c r="P314" s="194">
        <f>O314*H314</f>
        <v>0</v>
      </c>
      <c r="Q314" s="194">
        <v>0</v>
      </c>
      <c r="R314" s="194">
        <f>Q314*H314</f>
        <v>0</v>
      </c>
      <c r="S314" s="194">
        <v>0</v>
      </c>
      <c r="T314" s="19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96" t="s">
        <v>143</v>
      </c>
      <c r="AT314" s="196" t="s">
        <v>139</v>
      </c>
      <c r="AU314" s="196" t="s">
        <v>72</v>
      </c>
      <c r="AY314" s="17" t="s">
        <v>144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7" t="s">
        <v>79</v>
      </c>
      <c r="BK314" s="197">
        <f>ROUND(I314*H314,2)</f>
        <v>0</v>
      </c>
      <c r="BL314" s="17" t="s">
        <v>143</v>
      </c>
      <c r="BM314" s="196" t="s">
        <v>621</v>
      </c>
    </row>
    <row r="315" spans="1:51" s="10" customFormat="1" ht="12">
      <c r="A315" s="10"/>
      <c r="B315" s="218"/>
      <c r="C315" s="219"/>
      <c r="D315" s="198" t="s">
        <v>360</v>
      </c>
      <c r="E315" s="220" t="s">
        <v>19</v>
      </c>
      <c r="F315" s="221" t="s">
        <v>622</v>
      </c>
      <c r="G315" s="219"/>
      <c r="H315" s="222">
        <v>576.72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T315" s="228" t="s">
        <v>360</v>
      </c>
      <c r="AU315" s="228" t="s">
        <v>72</v>
      </c>
      <c r="AV315" s="10" t="s">
        <v>81</v>
      </c>
      <c r="AW315" s="10" t="s">
        <v>33</v>
      </c>
      <c r="AX315" s="10" t="s">
        <v>72</v>
      </c>
      <c r="AY315" s="228" t="s">
        <v>144</v>
      </c>
    </row>
    <row r="316" spans="1:51" s="11" customFormat="1" ht="12">
      <c r="A316" s="11"/>
      <c r="B316" s="229"/>
      <c r="C316" s="230"/>
      <c r="D316" s="198" t="s">
        <v>360</v>
      </c>
      <c r="E316" s="231" t="s">
        <v>19</v>
      </c>
      <c r="F316" s="232" t="s">
        <v>362</v>
      </c>
      <c r="G316" s="230"/>
      <c r="H316" s="233">
        <v>576.72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T316" s="239" t="s">
        <v>360</v>
      </c>
      <c r="AU316" s="239" t="s">
        <v>72</v>
      </c>
      <c r="AV316" s="11" t="s">
        <v>143</v>
      </c>
      <c r="AW316" s="11" t="s">
        <v>33</v>
      </c>
      <c r="AX316" s="11" t="s">
        <v>79</v>
      </c>
      <c r="AY316" s="239" t="s">
        <v>144</v>
      </c>
    </row>
    <row r="317" spans="1:65" s="2" customFormat="1" ht="128.55" customHeight="1">
      <c r="A317" s="38"/>
      <c r="B317" s="39"/>
      <c r="C317" s="185" t="s">
        <v>289</v>
      </c>
      <c r="D317" s="185" t="s">
        <v>139</v>
      </c>
      <c r="E317" s="186" t="s">
        <v>450</v>
      </c>
      <c r="F317" s="187" t="s">
        <v>451</v>
      </c>
      <c r="G317" s="188" t="s">
        <v>365</v>
      </c>
      <c r="H317" s="189">
        <v>902.58</v>
      </c>
      <c r="I317" s="190"/>
      <c r="J317" s="191">
        <f>ROUND(I317*H317,2)</f>
        <v>0</v>
      </c>
      <c r="K317" s="187" t="s">
        <v>154</v>
      </c>
      <c r="L317" s="44"/>
      <c r="M317" s="192" t="s">
        <v>19</v>
      </c>
      <c r="N317" s="193" t="s">
        <v>43</v>
      </c>
      <c r="O317" s="84"/>
      <c r="P317" s="194">
        <f>O317*H317</f>
        <v>0</v>
      </c>
      <c r="Q317" s="194">
        <v>0</v>
      </c>
      <c r="R317" s="194">
        <f>Q317*H317</f>
        <v>0</v>
      </c>
      <c r="S317" s="194">
        <v>0</v>
      </c>
      <c r="T317" s="19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6" t="s">
        <v>143</v>
      </c>
      <c r="AT317" s="196" t="s">
        <v>139</v>
      </c>
      <c r="AU317" s="196" t="s">
        <v>72</v>
      </c>
      <c r="AY317" s="17" t="s">
        <v>144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17" t="s">
        <v>79</v>
      </c>
      <c r="BK317" s="197">
        <f>ROUND(I317*H317,2)</f>
        <v>0</v>
      </c>
      <c r="BL317" s="17" t="s">
        <v>143</v>
      </c>
      <c r="BM317" s="196" t="s">
        <v>623</v>
      </c>
    </row>
    <row r="318" spans="1:47" s="2" customFormat="1" ht="12">
      <c r="A318" s="38"/>
      <c r="B318" s="39"/>
      <c r="C318" s="40"/>
      <c r="D318" s="198" t="s">
        <v>145</v>
      </c>
      <c r="E318" s="40"/>
      <c r="F318" s="199" t="s">
        <v>445</v>
      </c>
      <c r="G318" s="40"/>
      <c r="H318" s="40"/>
      <c r="I318" s="200"/>
      <c r="J318" s="40"/>
      <c r="K318" s="40"/>
      <c r="L318" s="44"/>
      <c r="M318" s="201"/>
      <c r="N318" s="202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145</v>
      </c>
      <c r="AU318" s="17" t="s">
        <v>72</v>
      </c>
    </row>
    <row r="319" spans="1:51" s="10" customFormat="1" ht="12">
      <c r="A319" s="10"/>
      <c r="B319" s="218"/>
      <c r="C319" s="219"/>
      <c r="D319" s="198" t="s">
        <v>360</v>
      </c>
      <c r="E319" s="220" t="s">
        <v>19</v>
      </c>
      <c r="F319" s="221" t="s">
        <v>624</v>
      </c>
      <c r="G319" s="219"/>
      <c r="H319" s="222">
        <v>902.58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T319" s="228" t="s">
        <v>360</v>
      </c>
      <c r="AU319" s="228" t="s">
        <v>72</v>
      </c>
      <c r="AV319" s="10" t="s">
        <v>81</v>
      </c>
      <c r="AW319" s="10" t="s">
        <v>33</v>
      </c>
      <c r="AX319" s="10" t="s">
        <v>72</v>
      </c>
      <c r="AY319" s="228" t="s">
        <v>144</v>
      </c>
    </row>
    <row r="320" spans="1:51" s="11" customFormat="1" ht="12">
      <c r="A320" s="11"/>
      <c r="B320" s="229"/>
      <c r="C320" s="230"/>
      <c r="D320" s="198" t="s">
        <v>360</v>
      </c>
      <c r="E320" s="231" t="s">
        <v>19</v>
      </c>
      <c r="F320" s="232" t="s">
        <v>362</v>
      </c>
      <c r="G320" s="230"/>
      <c r="H320" s="233">
        <v>902.58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T320" s="239" t="s">
        <v>360</v>
      </c>
      <c r="AU320" s="239" t="s">
        <v>72</v>
      </c>
      <c r="AV320" s="11" t="s">
        <v>143</v>
      </c>
      <c r="AW320" s="11" t="s">
        <v>33</v>
      </c>
      <c r="AX320" s="11" t="s">
        <v>79</v>
      </c>
      <c r="AY320" s="239" t="s">
        <v>144</v>
      </c>
    </row>
    <row r="321" spans="1:65" s="2" customFormat="1" ht="90" customHeight="1">
      <c r="A321" s="38"/>
      <c r="B321" s="39"/>
      <c r="C321" s="185" t="s">
        <v>625</v>
      </c>
      <c r="D321" s="185" t="s">
        <v>139</v>
      </c>
      <c r="E321" s="186" t="s">
        <v>589</v>
      </c>
      <c r="F321" s="187" t="s">
        <v>590</v>
      </c>
      <c r="G321" s="188" t="s">
        <v>365</v>
      </c>
      <c r="H321" s="189">
        <v>902.58</v>
      </c>
      <c r="I321" s="190"/>
      <c r="J321" s="191">
        <f>ROUND(I321*H321,2)</f>
        <v>0</v>
      </c>
      <c r="K321" s="187" t="s">
        <v>154</v>
      </c>
      <c r="L321" s="44"/>
      <c r="M321" s="192" t="s">
        <v>19</v>
      </c>
      <c r="N321" s="193" t="s">
        <v>43</v>
      </c>
      <c r="O321" s="84"/>
      <c r="P321" s="194">
        <f>O321*H321</f>
        <v>0</v>
      </c>
      <c r="Q321" s="194">
        <v>0</v>
      </c>
      <c r="R321" s="194">
        <f>Q321*H321</f>
        <v>0</v>
      </c>
      <c r="S321" s="194">
        <v>0</v>
      </c>
      <c r="T321" s="19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6" t="s">
        <v>143</v>
      </c>
      <c r="AT321" s="196" t="s">
        <v>139</v>
      </c>
      <c r="AU321" s="196" t="s">
        <v>72</v>
      </c>
      <c r="AY321" s="17" t="s">
        <v>144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7" t="s">
        <v>79</v>
      </c>
      <c r="BK321" s="197">
        <f>ROUND(I321*H321,2)</f>
        <v>0</v>
      </c>
      <c r="BL321" s="17" t="s">
        <v>143</v>
      </c>
      <c r="BM321" s="196" t="s">
        <v>626</v>
      </c>
    </row>
    <row r="322" spans="1:51" s="10" customFormat="1" ht="12">
      <c r="A322" s="10"/>
      <c r="B322" s="218"/>
      <c r="C322" s="219"/>
      <c r="D322" s="198" t="s">
        <v>360</v>
      </c>
      <c r="E322" s="220" t="s">
        <v>19</v>
      </c>
      <c r="F322" s="221" t="s">
        <v>627</v>
      </c>
      <c r="G322" s="219"/>
      <c r="H322" s="222">
        <v>902.58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T322" s="228" t="s">
        <v>360</v>
      </c>
      <c r="AU322" s="228" t="s">
        <v>72</v>
      </c>
      <c r="AV322" s="10" t="s">
        <v>81</v>
      </c>
      <c r="AW322" s="10" t="s">
        <v>33</v>
      </c>
      <c r="AX322" s="10" t="s">
        <v>72</v>
      </c>
      <c r="AY322" s="228" t="s">
        <v>144</v>
      </c>
    </row>
    <row r="323" spans="1:51" s="11" customFormat="1" ht="12">
      <c r="A323" s="11"/>
      <c r="B323" s="229"/>
      <c r="C323" s="230"/>
      <c r="D323" s="198" t="s">
        <v>360</v>
      </c>
      <c r="E323" s="231" t="s">
        <v>19</v>
      </c>
      <c r="F323" s="232" t="s">
        <v>362</v>
      </c>
      <c r="G323" s="230"/>
      <c r="H323" s="233">
        <v>902.58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T323" s="239" t="s">
        <v>360</v>
      </c>
      <c r="AU323" s="239" t="s">
        <v>72</v>
      </c>
      <c r="AV323" s="11" t="s">
        <v>143</v>
      </c>
      <c r="AW323" s="11" t="s">
        <v>33</v>
      </c>
      <c r="AX323" s="11" t="s">
        <v>79</v>
      </c>
      <c r="AY323" s="239" t="s">
        <v>144</v>
      </c>
    </row>
    <row r="324" spans="1:65" s="2" customFormat="1" ht="66.75" customHeight="1">
      <c r="A324" s="38"/>
      <c r="B324" s="39"/>
      <c r="C324" s="185" t="s">
        <v>293</v>
      </c>
      <c r="D324" s="185" t="s">
        <v>139</v>
      </c>
      <c r="E324" s="186" t="s">
        <v>628</v>
      </c>
      <c r="F324" s="187" t="s">
        <v>629</v>
      </c>
      <c r="G324" s="188" t="s">
        <v>153</v>
      </c>
      <c r="H324" s="189">
        <v>17</v>
      </c>
      <c r="I324" s="190"/>
      <c r="J324" s="191">
        <f>ROUND(I324*H324,2)</f>
        <v>0</v>
      </c>
      <c r="K324" s="187" t="s">
        <v>19</v>
      </c>
      <c r="L324" s="44"/>
      <c r="M324" s="192" t="s">
        <v>19</v>
      </c>
      <c r="N324" s="193" t="s">
        <v>43</v>
      </c>
      <c r="O324" s="84"/>
      <c r="P324" s="194">
        <f>O324*H324</f>
        <v>0</v>
      </c>
      <c r="Q324" s="194">
        <v>0</v>
      </c>
      <c r="R324" s="194">
        <f>Q324*H324</f>
        <v>0</v>
      </c>
      <c r="S324" s="194">
        <v>0</v>
      </c>
      <c r="T324" s="19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96" t="s">
        <v>143</v>
      </c>
      <c r="AT324" s="196" t="s">
        <v>139</v>
      </c>
      <c r="AU324" s="196" t="s">
        <v>72</v>
      </c>
      <c r="AY324" s="17" t="s">
        <v>144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17" t="s">
        <v>79</v>
      </c>
      <c r="BK324" s="197">
        <f>ROUND(I324*H324,2)</f>
        <v>0</v>
      </c>
      <c r="BL324" s="17" t="s">
        <v>143</v>
      </c>
      <c r="BM324" s="196" t="s">
        <v>630</v>
      </c>
    </row>
    <row r="325" spans="1:47" s="2" customFormat="1" ht="12">
      <c r="A325" s="38"/>
      <c r="B325" s="39"/>
      <c r="C325" s="40"/>
      <c r="D325" s="198" t="s">
        <v>145</v>
      </c>
      <c r="E325" s="40"/>
      <c r="F325" s="199" t="s">
        <v>631</v>
      </c>
      <c r="G325" s="40"/>
      <c r="H325" s="40"/>
      <c r="I325" s="200"/>
      <c r="J325" s="40"/>
      <c r="K325" s="40"/>
      <c r="L325" s="44"/>
      <c r="M325" s="201"/>
      <c r="N325" s="202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145</v>
      </c>
      <c r="AU325" s="17" t="s">
        <v>72</v>
      </c>
    </row>
    <row r="326" spans="1:65" s="2" customFormat="1" ht="24.15" customHeight="1">
      <c r="A326" s="38"/>
      <c r="B326" s="39"/>
      <c r="C326" s="203" t="s">
        <v>632</v>
      </c>
      <c r="D326" s="203" t="s">
        <v>253</v>
      </c>
      <c r="E326" s="204" t="s">
        <v>633</v>
      </c>
      <c r="F326" s="205" t="s">
        <v>634</v>
      </c>
      <c r="G326" s="206" t="s">
        <v>365</v>
      </c>
      <c r="H326" s="207">
        <v>0.068</v>
      </c>
      <c r="I326" s="208"/>
      <c r="J326" s="209">
        <f>ROUND(I326*H326,2)</f>
        <v>0</v>
      </c>
      <c r="K326" s="205" t="s">
        <v>19</v>
      </c>
      <c r="L326" s="210"/>
      <c r="M326" s="211" t="s">
        <v>19</v>
      </c>
      <c r="N326" s="212" t="s">
        <v>43</v>
      </c>
      <c r="O326" s="84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6" t="s">
        <v>635</v>
      </c>
      <c r="AT326" s="196" t="s">
        <v>253</v>
      </c>
      <c r="AU326" s="196" t="s">
        <v>72</v>
      </c>
      <c r="AY326" s="17" t="s">
        <v>144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7" t="s">
        <v>79</v>
      </c>
      <c r="BK326" s="197">
        <f>ROUND(I326*H326,2)</f>
        <v>0</v>
      </c>
      <c r="BL326" s="17" t="s">
        <v>283</v>
      </c>
      <c r="BM326" s="196" t="s">
        <v>636</v>
      </c>
    </row>
    <row r="327" spans="1:51" s="12" customFormat="1" ht="12">
      <c r="A327" s="12"/>
      <c r="B327" s="240"/>
      <c r="C327" s="241"/>
      <c r="D327" s="198" t="s">
        <v>360</v>
      </c>
      <c r="E327" s="242" t="s">
        <v>19</v>
      </c>
      <c r="F327" s="243" t="s">
        <v>637</v>
      </c>
      <c r="G327" s="241"/>
      <c r="H327" s="242" t="s">
        <v>19</v>
      </c>
      <c r="I327" s="244"/>
      <c r="J327" s="241"/>
      <c r="K327" s="241"/>
      <c r="L327" s="245"/>
      <c r="M327" s="246"/>
      <c r="N327" s="247"/>
      <c r="O327" s="247"/>
      <c r="P327" s="247"/>
      <c r="Q327" s="247"/>
      <c r="R327" s="247"/>
      <c r="S327" s="247"/>
      <c r="T327" s="248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9" t="s">
        <v>360</v>
      </c>
      <c r="AU327" s="249" t="s">
        <v>72</v>
      </c>
      <c r="AV327" s="12" t="s">
        <v>79</v>
      </c>
      <c r="AW327" s="12" t="s">
        <v>33</v>
      </c>
      <c r="AX327" s="12" t="s">
        <v>72</v>
      </c>
      <c r="AY327" s="249" t="s">
        <v>144</v>
      </c>
    </row>
    <row r="328" spans="1:51" s="10" customFormat="1" ht="12">
      <c r="A328" s="10"/>
      <c r="B328" s="218"/>
      <c r="C328" s="219"/>
      <c r="D328" s="198" t="s">
        <v>360</v>
      </c>
      <c r="E328" s="220" t="s">
        <v>19</v>
      </c>
      <c r="F328" s="221" t="s">
        <v>638</v>
      </c>
      <c r="G328" s="219"/>
      <c r="H328" s="222">
        <v>0.068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T328" s="228" t="s">
        <v>360</v>
      </c>
      <c r="AU328" s="228" t="s">
        <v>72</v>
      </c>
      <c r="AV328" s="10" t="s">
        <v>81</v>
      </c>
      <c r="AW328" s="10" t="s">
        <v>33</v>
      </c>
      <c r="AX328" s="10" t="s">
        <v>79</v>
      </c>
      <c r="AY328" s="228" t="s">
        <v>144</v>
      </c>
    </row>
    <row r="329" spans="1:65" s="2" customFormat="1" ht="21.75" customHeight="1">
      <c r="A329" s="38"/>
      <c r="B329" s="39"/>
      <c r="C329" s="203" t="s">
        <v>298</v>
      </c>
      <c r="D329" s="203" t="s">
        <v>253</v>
      </c>
      <c r="E329" s="204" t="s">
        <v>639</v>
      </c>
      <c r="F329" s="205" t="s">
        <v>640</v>
      </c>
      <c r="G329" s="206" t="s">
        <v>457</v>
      </c>
      <c r="H329" s="207">
        <v>1.36</v>
      </c>
      <c r="I329" s="208"/>
      <c r="J329" s="209">
        <f>ROUND(I329*H329,2)</f>
        <v>0</v>
      </c>
      <c r="K329" s="205" t="s">
        <v>154</v>
      </c>
      <c r="L329" s="210"/>
      <c r="M329" s="211" t="s">
        <v>19</v>
      </c>
      <c r="N329" s="212" t="s">
        <v>43</v>
      </c>
      <c r="O329" s="84"/>
      <c r="P329" s="194">
        <f>O329*H329</f>
        <v>0</v>
      </c>
      <c r="Q329" s="194">
        <v>2.234</v>
      </c>
      <c r="R329" s="194">
        <f>Q329*H329</f>
        <v>3.03824</v>
      </c>
      <c r="S329" s="194">
        <v>0</v>
      </c>
      <c r="T329" s="19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6" t="s">
        <v>635</v>
      </c>
      <c r="AT329" s="196" t="s">
        <v>253</v>
      </c>
      <c r="AU329" s="196" t="s">
        <v>72</v>
      </c>
      <c r="AY329" s="17" t="s">
        <v>144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7" t="s">
        <v>79</v>
      </c>
      <c r="BK329" s="197">
        <f>ROUND(I329*H329,2)</f>
        <v>0</v>
      </c>
      <c r="BL329" s="17" t="s">
        <v>283</v>
      </c>
      <c r="BM329" s="196" t="s">
        <v>641</v>
      </c>
    </row>
    <row r="330" spans="1:51" s="12" customFormat="1" ht="12">
      <c r="A330" s="12"/>
      <c r="B330" s="240"/>
      <c r="C330" s="241"/>
      <c r="D330" s="198" t="s">
        <v>360</v>
      </c>
      <c r="E330" s="242" t="s">
        <v>19</v>
      </c>
      <c r="F330" s="243" t="s">
        <v>642</v>
      </c>
      <c r="G330" s="241"/>
      <c r="H330" s="242" t="s">
        <v>19</v>
      </c>
      <c r="I330" s="244"/>
      <c r="J330" s="241"/>
      <c r="K330" s="241"/>
      <c r="L330" s="245"/>
      <c r="M330" s="246"/>
      <c r="N330" s="247"/>
      <c r="O330" s="247"/>
      <c r="P330" s="247"/>
      <c r="Q330" s="247"/>
      <c r="R330" s="247"/>
      <c r="S330" s="247"/>
      <c r="T330" s="248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49" t="s">
        <v>360</v>
      </c>
      <c r="AU330" s="249" t="s">
        <v>72</v>
      </c>
      <c r="AV330" s="12" t="s">
        <v>79</v>
      </c>
      <c r="AW330" s="12" t="s">
        <v>33</v>
      </c>
      <c r="AX330" s="12" t="s">
        <v>72</v>
      </c>
      <c r="AY330" s="249" t="s">
        <v>144</v>
      </c>
    </row>
    <row r="331" spans="1:51" s="10" customFormat="1" ht="12">
      <c r="A331" s="10"/>
      <c r="B331" s="218"/>
      <c r="C331" s="219"/>
      <c r="D331" s="198" t="s">
        <v>360</v>
      </c>
      <c r="E331" s="220" t="s">
        <v>19</v>
      </c>
      <c r="F331" s="221" t="s">
        <v>643</v>
      </c>
      <c r="G331" s="219"/>
      <c r="H331" s="222">
        <v>1.36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T331" s="228" t="s">
        <v>360</v>
      </c>
      <c r="AU331" s="228" t="s">
        <v>72</v>
      </c>
      <c r="AV331" s="10" t="s">
        <v>81</v>
      </c>
      <c r="AW331" s="10" t="s">
        <v>33</v>
      </c>
      <c r="AX331" s="10" t="s">
        <v>79</v>
      </c>
      <c r="AY331" s="228" t="s">
        <v>144</v>
      </c>
    </row>
    <row r="332" spans="1:65" s="2" customFormat="1" ht="16.5" customHeight="1">
      <c r="A332" s="38"/>
      <c r="B332" s="39"/>
      <c r="C332" s="203" t="s">
        <v>644</v>
      </c>
      <c r="D332" s="203" t="s">
        <v>253</v>
      </c>
      <c r="E332" s="204" t="s">
        <v>645</v>
      </c>
      <c r="F332" s="205" t="s">
        <v>646</v>
      </c>
      <c r="G332" s="206" t="s">
        <v>142</v>
      </c>
      <c r="H332" s="207">
        <v>7</v>
      </c>
      <c r="I332" s="208"/>
      <c r="J332" s="209">
        <f>ROUND(I332*H332,2)</f>
        <v>0</v>
      </c>
      <c r="K332" s="205" t="s">
        <v>19</v>
      </c>
      <c r="L332" s="210"/>
      <c r="M332" s="211" t="s">
        <v>19</v>
      </c>
      <c r="N332" s="212" t="s">
        <v>43</v>
      </c>
      <c r="O332" s="84"/>
      <c r="P332" s="194">
        <f>O332*H332</f>
        <v>0</v>
      </c>
      <c r="Q332" s="194">
        <v>0</v>
      </c>
      <c r="R332" s="194">
        <f>Q332*H332</f>
        <v>0</v>
      </c>
      <c r="S332" s="194">
        <v>0</v>
      </c>
      <c r="T332" s="19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96" t="s">
        <v>635</v>
      </c>
      <c r="AT332" s="196" t="s">
        <v>253</v>
      </c>
      <c r="AU332" s="196" t="s">
        <v>72</v>
      </c>
      <c r="AY332" s="17" t="s">
        <v>144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17" t="s">
        <v>79</v>
      </c>
      <c r="BK332" s="197">
        <f>ROUND(I332*H332,2)</f>
        <v>0</v>
      </c>
      <c r="BL332" s="17" t="s">
        <v>283</v>
      </c>
      <c r="BM332" s="196" t="s">
        <v>647</v>
      </c>
    </row>
    <row r="333" spans="1:51" s="12" customFormat="1" ht="12">
      <c r="A333" s="12"/>
      <c r="B333" s="240"/>
      <c r="C333" s="241"/>
      <c r="D333" s="198" t="s">
        <v>360</v>
      </c>
      <c r="E333" s="242" t="s">
        <v>19</v>
      </c>
      <c r="F333" s="243" t="s">
        <v>648</v>
      </c>
      <c r="G333" s="241"/>
      <c r="H333" s="242" t="s">
        <v>19</v>
      </c>
      <c r="I333" s="244"/>
      <c r="J333" s="241"/>
      <c r="K333" s="241"/>
      <c r="L333" s="245"/>
      <c r="M333" s="246"/>
      <c r="N333" s="247"/>
      <c r="O333" s="247"/>
      <c r="P333" s="247"/>
      <c r="Q333" s="247"/>
      <c r="R333" s="247"/>
      <c r="S333" s="247"/>
      <c r="T333" s="248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T333" s="249" t="s">
        <v>360</v>
      </c>
      <c r="AU333" s="249" t="s">
        <v>72</v>
      </c>
      <c r="AV333" s="12" t="s">
        <v>79</v>
      </c>
      <c r="AW333" s="12" t="s">
        <v>33</v>
      </c>
      <c r="AX333" s="12" t="s">
        <v>72</v>
      </c>
      <c r="AY333" s="249" t="s">
        <v>144</v>
      </c>
    </row>
    <row r="334" spans="1:51" s="10" customFormat="1" ht="12">
      <c r="A334" s="10"/>
      <c r="B334" s="218"/>
      <c r="C334" s="219"/>
      <c r="D334" s="198" t="s">
        <v>360</v>
      </c>
      <c r="E334" s="220" t="s">
        <v>19</v>
      </c>
      <c r="F334" s="221" t="s">
        <v>649</v>
      </c>
      <c r="G334" s="219"/>
      <c r="H334" s="222">
        <v>7</v>
      </c>
      <c r="I334" s="223"/>
      <c r="J334" s="219"/>
      <c r="K334" s="219"/>
      <c r="L334" s="224"/>
      <c r="M334" s="225"/>
      <c r="N334" s="226"/>
      <c r="O334" s="226"/>
      <c r="P334" s="226"/>
      <c r="Q334" s="226"/>
      <c r="R334" s="226"/>
      <c r="S334" s="226"/>
      <c r="T334" s="227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T334" s="228" t="s">
        <v>360</v>
      </c>
      <c r="AU334" s="228" t="s">
        <v>72</v>
      </c>
      <c r="AV334" s="10" t="s">
        <v>81</v>
      </c>
      <c r="AW334" s="10" t="s">
        <v>33</v>
      </c>
      <c r="AX334" s="10" t="s">
        <v>79</v>
      </c>
      <c r="AY334" s="228" t="s">
        <v>144</v>
      </c>
    </row>
    <row r="335" spans="1:65" s="2" customFormat="1" ht="16.5" customHeight="1">
      <c r="A335" s="38"/>
      <c r="B335" s="39"/>
      <c r="C335" s="203" t="s">
        <v>302</v>
      </c>
      <c r="D335" s="203" t="s">
        <v>253</v>
      </c>
      <c r="E335" s="204" t="s">
        <v>650</v>
      </c>
      <c r="F335" s="205" t="s">
        <v>651</v>
      </c>
      <c r="G335" s="206" t="s">
        <v>153</v>
      </c>
      <c r="H335" s="207">
        <v>17</v>
      </c>
      <c r="I335" s="208"/>
      <c r="J335" s="209">
        <f>ROUND(I335*H335,2)</f>
        <v>0</v>
      </c>
      <c r="K335" s="205" t="s">
        <v>154</v>
      </c>
      <c r="L335" s="210"/>
      <c r="M335" s="211" t="s">
        <v>19</v>
      </c>
      <c r="N335" s="212" t="s">
        <v>43</v>
      </c>
      <c r="O335" s="84"/>
      <c r="P335" s="194">
        <f>O335*H335</f>
        <v>0</v>
      </c>
      <c r="Q335" s="194">
        <v>0</v>
      </c>
      <c r="R335" s="194">
        <f>Q335*H335</f>
        <v>0</v>
      </c>
      <c r="S335" s="194">
        <v>0</v>
      </c>
      <c r="T335" s="195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6" t="s">
        <v>159</v>
      </c>
      <c r="AT335" s="196" t="s">
        <v>253</v>
      </c>
      <c r="AU335" s="196" t="s">
        <v>72</v>
      </c>
      <c r="AY335" s="17" t="s">
        <v>144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17" t="s">
        <v>79</v>
      </c>
      <c r="BK335" s="197">
        <f>ROUND(I335*H335,2)</f>
        <v>0</v>
      </c>
      <c r="BL335" s="17" t="s">
        <v>143</v>
      </c>
      <c r="BM335" s="196" t="s">
        <v>652</v>
      </c>
    </row>
    <row r="336" spans="1:65" s="2" customFormat="1" ht="134.25" customHeight="1">
      <c r="A336" s="38"/>
      <c r="B336" s="39"/>
      <c r="C336" s="185" t="s">
        <v>653</v>
      </c>
      <c r="D336" s="185" t="s">
        <v>139</v>
      </c>
      <c r="E336" s="186" t="s">
        <v>654</v>
      </c>
      <c r="F336" s="187" t="s">
        <v>655</v>
      </c>
      <c r="G336" s="188" t="s">
        <v>153</v>
      </c>
      <c r="H336" s="189">
        <v>1</v>
      </c>
      <c r="I336" s="190"/>
      <c r="J336" s="191">
        <f>ROUND(I336*H336,2)</f>
        <v>0</v>
      </c>
      <c r="K336" s="187" t="s">
        <v>154</v>
      </c>
      <c r="L336" s="44"/>
      <c r="M336" s="192" t="s">
        <v>19</v>
      </c>
      <c r="N336" s="193" t="s">
        <v>43</v>
      </c>
      <c r="O336" s="84"/>
      <c r="P336" s="194">
        <f>O336*H336</f>
        <v>0</v>
      </c>
      <c r="Q336" s="194">
        <v>0</v>
      </c>
      <c r="R336" s="194">
        <f>Q336*H336</f>
        <v>0</v>
      </c>
      <c r="S336" s="194">
        <v>0</v>
      </c>
      <c r="T336" s="195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6" t="s">
        <v>143</v>
      </c>
      <c r="AT336" s="196" t="s">
        <v>139</v>
      </c>
      <c r="AU336" s="196" t="s">
        <v>72</v>
      </c>
      <c r="AY336" s="17" t="s">
        <v>144</v>
      </c>
      <c r="BE336" s="197">
        <f>IF(N336="základní",J336,0)</f>
        <v>0</v>
      </c>
      <c r="BF336" s="197">
        <f>IF(N336="snížená",J336,0)</f>
        <v>0</v>
      </c>
      <c r="BG336" s="197">
        <f>IF(N336="zákl. přenesená",J336,0)</f>
        <v>0</v>
      </c>
      <c r="BH336" s="197">
        <f>IF(N336="sníž. přenesená",J336,0)</f>
        <v>0</v>
      </c>
      <c r="BI336" s="197">
        <f>IF(N336="nulová",J336,0)</f>
        <v>0</v>
      </c>
      <c r="BJ336" s="17" t="s">
        <v>79</v>
      </c>
      <c r="BK336" s="197">
        <f>ROUND(I336*H336,2)</f>
        <v>0</v>
      </c>
      <c r="BL336" s="17" t="s">
        <v>143</v>
      </c>
      <c r="BM336" s="196" t="s">
        <v>656</v>
      </c>
    </row>
    <row r="337" spans="1:51" s="10" customFormat="1" ht="12">
      <c r="A337" s="10"/>
      <c r="B337" s="218"/>
      <c r="C337" s="219"/>
      <c r="D337" s="198" t="s">
        <v>360</v>
      </c>
      <c r="E337" s="220" t="s">
        <v>19</v>
      </c>
      <c r="F337" s="221" t="s">
        <v>657</v>
      </c>
      <c r="G337" s="219"/>
      <c r="H337" s="222">
        <v>1</v>
      </c>
      <c r="I337" s="223"/>
      <c r="J337" s="219"/>
      <c r="K337" s="219"/>
      <c r="L337" s="224"/>
      <c r="M337" s="225"/>
      <c r="N337" s="226"/>
      <c r="O337" s="226"/>
      <c r="P337" s="226"/>
      <c r="Q337" s="226"/>
      <c r="R337" s="226"/>
      <c r="S337" s="226"/>
      <c r="T337" s="227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T337" s="228" t="s">
        <v>360</v>
      </c>
      <c r="AU337" s="228" t="s">
        <v>72</v>
      </c>
      <c r="AV337" s="10" t="s">
        <v>81</v>
      </c>
      <c r="AW337" s="10" t="s">
        <v>33</v>
      </c>
      <c r="AX337" s="10" t="s">
        <v>79</v>
      </c>
      <c r="AY337" s="228" t="s">
        <v>144</v>
      </c>
    </row>
    <row r="338" spans="1:65" s="2" customFormat="1" ht="16.5" customHeight="1">
      <c r="A338" s="38"/>
      <c r="B338" s="39"/>
      <c r="C338" s="203" t="s">
        <v>308</v>
      </c>
      <c r="D338" s="203" t="s">
        <v>253</v>
      </c>
      <c r="E338" s="204" t="s">
        <v>658</v>
      </c>
      <c r="F338" s="205" t="s">
        <v>659</v>
      </c>
      <c r="G338" s="206" t="s">
        <v>365</v>
      </c>
      <c r="H338" s="207">
        <v>2925.612</v>
      </c>
      <c r="I338" s="208"/>
      <c r="J338" s="209">
        <f>ROUND(I338*H338,2)</f>
        <v>0</v>
      </c>
      <c r="K338" s="205" t="s">
        <v>154</v>
      </c>
      <c r="L338" s="210"/>
      <c r="M338" s="211" t="s">
        <v>19</v>
      </c>
      <c r="N338" s="212" t="s">
        <v>43</v>
      </c>
      <c r="O338" s="84"/>
      <c r="P338" s="194">
        <f>O338*H338</f>
        <v>0</v>
      </c>
      <c r="Q338" s="194">
        <v>1</v>
      </c>
      <c r="R338" s="194">
        <f>Q338*H338</f>
        <v>2925.612</v>
      </c>
      <c r="S338" s="194">
        <v>0</v>
      </c>
      <c r="T338" s="19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96" t="s">
        <v>159</v>
      </c>
      <c r="AT338" s="196" t="s">
        <v>253</v>
      </c>
      <c r="AU338" s="196" t="s">
        <v>72</v>
      </c>
      <c r="AY338" s="17" t="s">
        <v>144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7" t="s">
        <v>79</v>
      </c>
      <c r="BK338" s="197">
        <f>ROUND(I338*H338,2)</f>
        <v>0</v>
      </c>
      <c r="BL338" s="17" t="s">
        <v>143</v>
      </c>
      <c r="BM338" s="196" t="s">
        <v>660</v>
      </c>
    </row>
    <row r="339" spans="1:51" s="10" customFormat="1" ht="12">
      <c r="A339" s="10"/>
      <c r="B339" s="218"/>
      <c r="C339" s="219"/>
      <c r="D339" s="198" t="s">
        <v>360</v>
      </c>
      <c r="E339" s="220" t="s">
        <v>19</v>
      </c>
      <c r="F339" s="221" t="s">
        <v>661</v>
      </c>
      <c r="G339" s="219"/>
      <c r="H339" s="222">
        <v>2925.612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T339" s="228" t="s">
        <v>360</v>
      </c>
      <c r="AU339" s="228" t="s">
        <v>72</v>
      </c>
      <c r="AV339" s="10" t="s">
        <v>81</v>
      </c>
      <c r="AW339" s="10" t="s">
        <v>33</v>
      </c>
      <c r="AX339" s="10" t="s">
        <v>72</v>
      </c>
      <c r="AY339" s="228" t="s">
        <v>144</v>
      </c>
    </row>
    <row r="340" spans="1:51" s="11" customFormat="1" ht="12">
      <c r="A340" s="11"/>
      <c r="B340" s="229"/>
      <c r="C340" s="230"/>
      <c r="D340" s="198" t="s">
        <v>360</v>
      </c>
      <c r="E340" s="231" t="s">
        <v>19</v>
      </c>
      <c r="F340" s="232" t="s">
        <v>362</v>
      </c>
      <c r="G340" s="230"/>
      <c r="H340" s="233">
        <v>2925.612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T340" s="239" t="s">
        <v>360</v>
      </c>
      <c r="AU340" s="239" t="s">
        <v>72</v>
      </c>
      <c r="AV340" s="11" t="s">
        <v>143</v>
      </c>
      <c r="AW340" s="11" t="s">
        <v>33</v>
      </c>
      <c r="AX340" s="11" t="s">
        <v>79</v>
      </c>
      <c r="AY340" s="239" t="s">
        <v>144</v>
      </c>
    </row>
    <row r="341" spans="1:65" s="2" customFormat="1" ht="128.55" customHeight="1">
      <c r="A341" s="38"/>
      <c r="B341" s="39"/>
      <c r="C341" s="185" t="s">
        <v>662</v>
      </c>
      <c r="D341" s="185" t="s">
        <v>139</v>
      </c>
      <c r="E341" s="186" t="s">
        <v>663</v>
      </c>
      <c r="F341" s="187" t="s">
        <v>664</v>
      </c>
      <c r="G341" s="188" t="s">
        <v>365</v>
      </c>
      <c r="H341" s="189">
        <v>2925.612</v>
      </c>
      <c r="I341" s="190"/>
      <c r="J341" s="191">
        <f>ROUND(I341*H341,2)</f>
        <v>0</v>
      </c>
      <c r="K341" s="187" t="s">
        <v>154</v>
      </c>
      <c r="L341" s="44"/>
      <c r="M341" s="192" t="s">
        <v>19</v>
      </c>
      <c r="N341" s="193" t="s">
        <v>43</v>
      </c>
      <c r="O341" s="84"/>
      <c r="P341" s="194">
        <f>O341*H341</f>
        <v>0</v>
      </c>
      <c r="Q341" s="194">
        <v>0</v>
      </c>
      <c r="R341" s="194">
        <f>Q341*H341</f>
        <v>0</v>
      </c>
      <c r="S341" s="194">
        <v>0</v>
      </c>
      <c r="T341" s="19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6" t="s">
        <v>143</v>
      </c>
      <c r="AT341" s="196" t="s">
        <v>139</v>
      </c>
      <c r="AU341" s="196" t="s">
        <v>72</v>
      </c>
      <c r="AY341" s="17" t="s">
        <v>144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17" t="s">
        <v>79</v>
      </c>
      <c r="BK341" s="197">
        <f>ROUND(I341*H341,2)</f>
        <v>0</v>
      </c>
      <c r="BL341" s="17" t="s">
        <v>143</v>
      </c>
      <c r="BM341" s="196" t="s">
        <v>665</v>
      </c>
    </row>
    <row r="342" spans="1:47" s="2" customFormat="1" ht="12">
      <c r="A342" s="38"/>
      <c r="B342" s="39"/>
      <c r="C342" s="40"/>
      <c r="D342" s="198" t="s">
        <v>145</v>
      </c>
      <c r="E342" s="40"/>
      <c r="F342" s="199" t="s">
        <v>445</v>
      </c>
      <c r="G342" s="40"/>
      <c r="H342" s="40"/>
      <c r="I342" s="200"/>
      <c r="J342" s="40"/>
      <c r="K342" s="40"/>
      <c r="L342" s="44"/>
      <c r="M342" s="201"/>
      <c r="N342" s="202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145</v>
      </c>
      <c r="AU342" s="17" t="s">
        <v>72</v>
      </c>
    </row>
    <row r="343" spans="1:51" s="11" customFormat="1" ht="12">
      <c r="A343" s="11"/>
      <c r="B343" s="229"/>
      <c r="C343" s="230"/>
      <c r="D343" s="198" t="s">
        <v>360</v>
      </c>
      <c r="E343" s="231" t="s">
        <v>19</v>
      </c>
      <c r="F343" s="232" t="s">
        <v>362</v>
      </c>
      <c r="G343" s="230"/>
      <c r="H343" s="233">
        <v>2925.612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T343" s="239" t="s">
        <v>360</v>
      </c>
      <c r="AU343" s="239" t="s">
        <v>72</v>
      </c>
      <c r="AV343" s="11" t="s">
        <v>143</v>
      </c>
      <c r="AW343" s="11" t="s">
        <v>33</v>
      </c>
      <c r="AX343" s="11" t="s">
        <v>72</v>
      </c>
      <c r="AY343" s="239" t="s">
        <v>144</v>
      </c>
    </row>
    <row r="344" spans="1:65" s="2" customFormat="1" ht="21.75" customHeight="1">
      <c r="A344" s="38"/>
      <c r="B344" s="39"/>
      <c r="C344" s="203" t="s">
        <v>312</v>
      </c>
      <c r="D344" s="203" t="s">
        <v>253</v>
      </c>
      <c r="E344" s="204" t="s">
        <v>666</v>
      </c>
      <c r="F344" s="205" t="s">
        <v>667</v>
      </c>
      <c r="G344" s="206" t="s">
        <v>457</v>
      </c>
      <c r="H344" s="207">
        <v>46.4</v>
      </c>
      <c r="I344" s="208"/>
      <c r="J344" s="209">
        <f>ROUND(I344*H344,2)</f>
        <v>0</v>
      </c>
      <c r="K344" s="205" t="s">
        <v>154</v>
      </c>
      <c r="L344" s="210"/>
      <c r="M344" s="211" t="s">
        <v>19</v>
      </c>
      <c r="N344" s="212" t="s">
        <v>43</v>
      </c>
      <c r="O344" s="84"/>
      <c r="P344" s="194">
        <f>O344*H344</f>
        <v>0</v>
      </c>
      <c r="Q344" s="194">
        <v>0.955</v>
      </c>
      <c r="R344" s="194">
        <f>Q344*H344</f>
        <v>44.312</v>
      </c>
      <c r="S344" s="194">
        <v>0</v>
      </c>
      <c r="T344" s="19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96" t="s">
        <v>159</v>
      </c>
      <c r="AT344" s="196" t="s">
        <v>253</v>
      </c>
      <c r="AU344" s="196" t="s">
        <v>72</v>
      </c>
      <c r="AY344" s="17" t="s">
        <v>144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17" t="s">
        <v>79</v>
      </c>
      <c r="BK344" s="197">
        <f>ROUND(I344*H344,2)</f>
        <v>0</v>
      </c>
      <c r="BL344" s="17" t="s">
        <v>143</v>
      </c>
      <c r="BM344" s="196" t="s">
        <v>668</v>
      </c>
    </row>
    <row r="345" spans="1:65" s="2" customFormat="1" ht="24.15" customHeight="1">
      <c r="A345" s="38"/>
      <c r="B345" s="39"/>
      <c r="C345" s="203" t="s">
        <v>669</v>
      </c>
      <c r="D345" s="203" t="s">
        <v>253</v>
      </c>
      <c r="E345" s="204" t="s">
        <v>670</v>
      </c>
      <c r="F345" s="205" t="s">
        <v>671</v>
      </c>
      <c r="G345" s="206" t="s">
        <v>153</v>
      </c>
      <c r="H345" s="207">
        <v>49</v>
      </c>
      <c r="I345" s="208"/>
      <c r="J345" s="209">
        <f>ROUND(I345*H345,2)</f>
        <v>0</v>
      </c>
      <c r="K345" s="205" t="s">
        <v>154</v>
      </c>
      <c r="L345" s="210"/>
      <c r="M345" s="211" t="s">
        <v>19</v>
      </c>
      <c r="N345" s="212" t="s">
        <v>43</v>
      </c>
      <c r="O345" s="84"/>
      <c r="P345" s="194">
        <f>O345*H345</f>
        <v>0</v>
      </c>
      <c r="Q345" s="194">
        <v>0.103</v>
      </c>
      <c r="R345" s="194">
        <f>Q345*H345</f>
        <v>5.047</v>
      </c>
      <c r="S345" s="194">
        <v>0</v>
      </c>
      <c r="T345" s="19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6" t="s">
        <v>159</v>
      </c>
      <c r="AT345" s="196" t="s">
        <v>253</v>
      </c>
      <c r="AU345" s="196" t="s">
        <v>72</v>
      </c>
      <c r="AY345" s="17" t="s">
        <v>144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17" t="s">
        <v>79</v>
      </c>
      <c r="BK345" s="197">
        <f>ROUND(I345*H345,2)</f>
        <v>0</v>
      </c>
      <c r="BL345" s="17" t="s">
        <v>143</v>
      </c>
      <c r="BM345" s="196" t="s">
        <v>672</v>
      </c>
    </row>
    <row r="346" spans="1:51" s="10" customFormat="1" ht="12">
      <c r="A346" s="10"/>
      <c r="B346" s="218"/>
      <c r="C346" s="219"/>
      <c r="D346" s="198" t="s">
        <v>360</v>
      </c>
      <c r="E346" s="220" t="s">
        <v>19</v>
      </c>
      <c r="F346" s="221" t="s">
        <v>673</v>
      </c>
      <c r="G346" s="219"/>
      <c r="H346" s="222">
        <v>49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T346" s="228" t="s">
        <v>360</v>
      </c>
      <c r="AU346" s="228" t="s">
        <v>72</v>
      </c>
      <c r="AV346" s="10" t="s">
        <v>81</v>
      </c>
      <c r="AW346" s="10" t="s">
        <v>33</v>
      </c>
      <c r="AX346" s="10" t="s">
        <v>72</v>
      </c>
      <c r="AY346" s="228" t="s">
        <v>144</v>
      </c>
    </row>
    <row r="347" spans="1:51" s="11" customFormat="1" ht="12">
      <c r="A347" s="11"/>
      <c r="B347" s="229"/>
      <c r="C347" s="230"/>
      <c r="D347" s="198" t="s">
        <v>360</v>
      </c>
      <c r="E347" s="231" t="s">
        <v>19</v>
      </c>
      <c r="F347" s="232" t="s">
        <v>362</v>
      </c>
      <c r="G347" s="230"/>
      <c r="H347" s="233">
        <v>49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T347" s="239" t="s">
        <v>360</v>
      </c>
      <c r="AU347" s="239" t="s">
        <v>72</v>
      </c>
      <c r="AV347" s="11" t="s">
        <v>143</v>
      </c>
      <c r="AW347" s="11" t="s">
        <v>33</v>
      </c>
      <c r="AX347" s="11" t="s">
        <v>79</v>
      </c>
      <c r="AY347" s="239" t="s">
        <v>144</v>
      </c>
    </row>
    <row r="348" spans="1:65" s="2" customFormat="1" ht="37.8" customHeight="1">
      <c r="A348" s="38"/>
      <c r="B348" s="39"/>
      <c r="C348" s="203" t="s">
        <v>318</v>
      </c>
      <c r="D348" s="203" t="s">
        <v>253</v>
      </c>
      <c r="E348" s="204" t="s">
        <v>674</v>
      </c>
      <c r="F348" s="205" t="s">
        <v>675</v>
      </c>
      <c r="G348" s="206" t="s">
        <v>153</v>
      </c>
      <c r="H348" s="207">
        <v>882</v>
      </c>
      <c r="I348" s="208"/>
      <c r="J348" s="209">
        <f>ROUND(I348*H348,2)</f>
        <v>0</v>
      </c>
      <c r="K348" s="205" t="s">
        <v>19</v>
      </c>
      <c r="L348" s="210"/>
      <c r="M348" s="211" t="s">
        <v>19</v>
      </c>
      <c r="N348" s="212" t="s">
        <v>43</v>
      </c>
      <c r="O348" s="84"/>
      <c r="P348" s="194">
        <f>O348*H348</f>
        <v>0</v>
      </c>
      <c r="Q348" s="194">
        <v>0</v>
      </c>
      <c r="R348" s="194">
        <f>Q348*H348</f>
        <v>0</v>
      </c>
      <c r="S348" s="194">
        <v>0</v>
      </c>
      <c r="T348" s="19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96" t="s">
        <v>560</v>
      </c>
      <c r="AT348" s="196" t="s">
        <v>253</v>
      </c>
      <c r="AU348" s="196" t="s">
        <v>72</v>
      </c>
      <c r="AY348" s="17" t="s">
        <v>144</v>
      </c>
      <c r="BE348" s="197">
        <f>IF(N348="základní",J348,0)</f>
        <v>0</v>
      </c>
      <c r="BF348" s="197">
        <f>IF(N348="snížená",J348,0)</f>
        <v>0</v>
      </c>
      <c r="BG348" s="197">
        <f>IF(N348="zákl. přenesená",J348,0)</f>
        <v>0</v>
      </c>
      <c r="BH348" s="197">
        <f>IF(N348="sníž. přenesená",J348,0)</f>
        <v>0</v>
      </c>
      <c r="BI348" s="197">
        <f>IF(N348="nulová",J348,0)</f>
        <v>0</v>
      </c>
      <c r="BJ348" s="17" t="s">
        <v>79</v>
      </c>
      <c r="BK348" s="197">
        <f>ROUND(I348*H348,2)</f>
        <v>0</v>
      </c>
      <c r="BL348" s="17" t="s">
        <v>560</v>
      </c>
      <c r="BM348" s="196" t="s">
        <v>676</v>
      </c>
    </row>
    <row r="349" spans="1:51" s="10" customFormat="1" ht="12">
      <c r="A349" s="10"/>
      <c r="B349" s="218"/>
      <c r="C349" s="219"/>
      <c r="D349" s="198" t="s">
        <v>360</v>
      </c>
      <c r="E349" s="220" t="s">
        <v>19</v>
      </c>
      <c r="F349" s="221" t="s">
        <v>677</v>
      </c>
      <c r="G349" s="219"/>
      <c r="H349" s="222">
        <v>882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T349" s="228" t="s">
        <v>360</v>
      </c>
      <c r="AU349" s="228" t="s">
        <v>72</v>
      </c>
      <c r="AV349" s="10" t="s">
        <v>81</v>
      </c>
      <c r="AW349" s="10" t="s">
        <v>33</v>
      </c>
      <c r="AX349" s="10" t="s">
        <v>72</v>
      </c>
      <c r="AY349" s="228" t="s">
        <v>144</v>
      </c>
    </row>
    <row r="350" spans="1:51" s="11" customFormat="1" ht="12">
      <c r="A350" s="11"/>
      <c r="B350" s="229"/>
      <c r="C350" s="230"/>
      <c r="D350" s="198" t="s">
        <v>360</v>
      </c>
      <c r="E350" s="231" t="s">
        <v>19</v>
      </c>
      <c r="F350" s="232" t="s">
        <v>362</v>
      </c>
      <c r="G350" s="230"/>
      <c r="H350" s="233">
        <v>882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T350" s="239" t="s">
        <v>360</v>
      </c>
      <c r="AU350" s="239" t="s">
        <v>72</v>
      </c>
      <c r="AV350" s="11" t="s">
        <v>143</v>
      </c>
      <c r="AW350" s="11" t="s">
        <v>33</v>
      </c>
      <c r="AX350" s="11" t="s">
        <v>79</v>
      </c>
      <c r="AY350" s="239" t="s">
        <v>144</v>
      </c>
    </row>
    <row r="351" spans="1:65" s="2" customFormat="1" ht="168" customHeight="1">
      <c r="A351" s="38"/>
      <c r="B351" s="39"/>
      <c r="C351" s="185" t="s">
        <v>678</v>
      </c>
      <c r="D351" s="185" t="s">
        <v>139</v>
      </c>
      <c r="E351" s="186" t="s">
        <v>679</v>
      </c>
      <c r="F351" s="187" t="s">
        <v>680</v>
      </c>
      <c r="G351" s="188" t="s">
        <v>365</v>
      </c>
      <c r="H351" s="189">
        <v>337.773</v>
      </c>
      <c r="I351" s="190"/>
      <c r="J351" s="191">
        <f>ROUND(I351*H351,2)</f>
        <v>0</v>
      </c>
      <c r="K351" s="187" t="s">
        <v>154</v>
      </c>
      <c r="L351" s="44"/>
      <c r="M351" s="192" t="s">
        <v>19</v>
      </c>
      <c r="N351" s="193" t="s">
        <v>43</v>
      </c>
      <c r="O351" s="84"/>
      <c r="P351" s="194">
        <f>O351*H351</f>
        <v>0</v>
      </c>
      <c r="Q351" s="194">
        <v>0</v>
      </c>
      <c r="R351" s="194">
        <f>Q351*H351</f>
        <v>0</v>
      </c>
      <c r="S351" s="194">
        <v>0</v>
      </c>
      <c r="T351" s="19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6" t="s">
        <v>143</v>
      </c>
      <c r="AT351" s="196" t="s">
        <v>139</v>
      </c>
      <c r="AU351" s="196" t="s">
        <v>72</v>
      </c>
      <c r="AY351" s="17" t="s">
        <v>144</v>
      </c>
      <c r="BE351" s="197">
        <f>IF(N351="základní",J351,0)</f>
        <v>0</v>
      </c>
      <c r="BF351" s="197">
        <f>IF(N351="snížená",J351,0)</f>
        <v>0</v>
      </c>
      <c r="BG351" s="197">
        <f>IF(N351="zákl. přenesená",J351,0)</f>
        <v>0</v>
      </c>
      <c r="BH351" s="197">
        <f>IF(N351="sníž. přenesená",J351,0)</f>
        <v>0</v>
      </c>
      <c r="BI351" s="197">
        <f>IF(N351="nulová",J351,0)</f>
        <v>0</v>
      </c>
      <c r="BJ351" s="17" t="s">
        <v>79</v>
      </c>
      <c r="BK351" s="197">
        <f>ROUND(I351*H351,2)</f>
        <v>0</v>
      </c>
      <c r="BL351" s="17" t="s">
        <v>143</v>
      </c>
      <c r="BM351" s="196" t="s">
        <v>681</v>
      </c>
    </row>
    <row r="352" spans="1:47" s="2" customFormat="1" ht="12">
      <c r="A352" s="38"/>
      <c r="B352" s="39"/>
      <c r="C352" s="40"/>
      <c r="D352" s="198" t="s">
        <v>145</v>
      </c>
      <c r="E352" s="40"/>
      <c r="F352" s="199" t="s">
        <v>445</v>
      </c>
      <c r="G352" s="40"/>
      <c r="H352" s="40"/>
      <c r="I352" s="200"/>
      <c r="J352" s="40"/>
      <c r="K352" s="40"/>
      <c r="L352" s="44"/>
      <c r="M352" s="201"/>
      <c r="N352" s="202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145</v>
      </c>
      <c r="AU352" s="17" t="s">
        <v>72</v>
      </c>
    </row>
    <row r="353" spans="1:51" s="10" customFormat="1" ht="12">
      <c r="A353" s="10"/>
      <c r="B353" s="218"/>
      <c r="C353" s="219"/>
      <c r="D353" s="198" t="s">
        <v>360</v>
      </c>
      <c r="E353" s="220" t="s">
        <v>19</v>
      </c>
      <c r="F353" s="221" t="s">
        <v>682</v>
      </c>
      <c r="G353" s="219"/>
      <c r="H353" s="222">
        <v>49.359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T353" s="228" t="s">
        <v>360</v>
      </c>
      <c r="AU353" s="228" t="s">
        <v>72</v>
      </c>
      <c r="AV353" s="10" t="s">
        <v>81</v>
      </c>
      <c r="AW353" s="10" t="s">
        <v>33</v>
      </c>
      <c r="AX353" s="10" t="s">
        <v>72</v>
      </c>
      <c r="AY353" s="228" t="s">
        <v>144</v>
      </c>
    </row>
    <row r="354" spans="1:51" s="10" customFormat="1" ht="12">
      <c r="A354" s="10"/>
      <c r="B354" s="218"/>
      <c r="C354" s="219"/>
      <c r="D354" s="198" t="s">
        <v>360</v>
      </c>
      <c r="E354" s="220" t="s">
        <v>19</v>
      </c>
      <c r="F354" s="221" t="s">
        <v>683</v>
      </c>
      <c r="G354" s="219"/>
      <c r="H354" s="222">
        <v>288.414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T354" s="228" t="s">
        <v>360</v>
      </c>
      <c r="AU354" s="228" t="s">
        <v>72</v>
      </c>
      <c r="AV354" s="10" t="s">
        <v>81</v>
      </c>
      <c r="AW354" s="10" t="s">
        <v>33</v>
      </c>
      <c r="AX354" s="10" t="s">
        <v>72</v>
      </c>
      <c r="AY354" s="228" t="s">
        <v>144</v>
      </c>
    </row>
    <row r="355" spans="1:51" s="11" customFormat="1" ht="12">
      <c r="A355" s="11"/>
      <c r="B355" s="229"/>
      <c r="C355" s="230"/>
      <c r="D355" s="198" t="s">
        <v>360</v>
      </c>
      <c r="E355" s="231" t="s">
        <v>19</v>
      </c>
      <c r="F355" s="232" t="s">
        <v>362</v>
      </c>
      <c r="G355" s="230"/>
      <c r="H355" s="233">
        <v>337.773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T355" s="239" t="s">
        <v>360</v>
      </c>
      <c r="AU355" s="239" t="s">
        <v>72</v>
      </c>
      <c r="AV355" s="11" t="s">
        <v>143</v>
      </c>
      <c r="AW355" s="11" t="s">
        <v>33</v>
      </c>
      <c r="AX355" s="11" t="s">
        <v>79</v>
      </c>
      <c r="AY355" s="239" t="s">
        <v>144</v>
      </c>
    </row>
    <row r="356" spans="1:65" s="2" customFormat="1" ht="24.15" customHeight="1">
      <c r="A356" s="38"/>
      <c r="B356" s="39"/>
      <c r="C356" s="203" t="s">
        <v>322</v>
      </c>
      <c r="D356" s="203" t="s">
        <v>253</v>
      </c>
      <c r="E356" s="204" t="s">
        <v>684</v>
      </c>
      <c r="F356" s="205" t="s">
        <v>685</v>
      </c>
      <c r="G356" s="206" t="s">
        <v>153</v>
      </c>
      <c r="H356" s="207">
        <v>1</v>
      </c>
      <c r="I356" s="208"/>
      <c r="J356" s="209">
        <f>ROUND(I356*H356,2)</f>
        <v>0</v>
      </c>
      <c r="K356" s="205" t="s">
        <v>154</v>
      </c>
      <c r="L356" s="210"/>
      <c r="M356" s="211" t="s">
        <v>19</v>
      </c>
      <c r="N356" s="212" t="s">
        <v>43</v>
      </c>
      <c r="O356" s="84"/>
      <c r="P356" s="194">
        <f>O356*H356</f>
        <v>0</v>
      </c>
      <c r="Q356" s="194">
        <v>11.4</v>
      </c>
      <c r="R356" s="194">
        <f>Q356*H356</f>
        <v>11.4</v>
      </c>
      <c r="S356" s="194">
        <v>0</v>
      </c>
      <c r="T356" s="19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6" t="s">
        <v>159</v>
      </c>
      <c r="AT356" s="196" t="s">
        <v>253</v>
      </c>
      <c r="AU356" s="196" t="s">
        <v>72</v>
      </c>
      <c r="AY356" s="17" t="s">
        <v>144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17" t="s">
        <v>79</v>
      </c>
      <c r="BK356" s="197">
        <f>ROUND(I356*H356,2)</f>
        <v>0</v>
      </c>
      <c r="BL356" s="17" t="s">
        <v>143</v>
      </c>
      <c r="BM356" s="196" t="s">
        <v>686</v>
      </c>
    </row>
    <row r="357" spans="1:65" s="2" customFormat="1" ht="24.15" customHeight="1">
      <c r="A357" s="38"/>
      <c r="B357" s="39"/>
      <c r="C357" s="203" t="s">
        <v>687</v>
      </c>
      <c r="D357" s="203" t="s">
        <v>253</v>
      </c>
      <c r="E357" s="204" t="s">
        <v>688</v>
      </c>
      <c r="F357" s="205" t="s">
        <v>689</v>
      </c>
      <c r="G357" s="206" t="s">
        <v>153</v>
      </c>
      <c r="H357" s="207">
        <v>1</v>
      </c>
      <c r="I357" s="208"/>
      <c r="J357" s="209">
        <f>ROUND(I357*H357,2)</f>
        <v>0</v>
      </c>
      <c r="K357" s="205" t="s">
        <v>154</v>
      </c>
      <c r="L357" s="210"/>
      <c r="M357" s="211" t="s">
        <v>19</v>
      </c>
      <c r="N357" s="212" t="s">
        <v>43</v>
      </c>
      <c r="O357" s="84"/>
      <c r="P357" s="194">
        <f>O357*H357</f>
        <v>0</v>
      </c>
      <c r="Q357" s="194">
        <v>14.5</v>
      </c>
      <c r="R357" s="194">
        <f>Q357*H357</f>
        <v>14.5</v>
      </c>
      <c r="S357" s="194">
        <v>0</v>
      </c>
      <c r="T357" s="19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6" t="s">
        <v>159</v>
      </c>
      <c r="AT357" s="196" t="s">
        <v>253</v>
      </c>
      <c r="AU357" s="196" t="s">
        <v>72</v>
      </c>
      <c r="AY357" s="17" t="s">
        <v>144</v>
      </c>
      <c r="BE357" s="197">
        <f>IF(N357="základní",J357,0)</f>
        <v>0</v>
      </c>
      <c r="BF357" s="197">
        <f>IF(N357="snížená",J357,0)</f>
        <v>0</v>
      </c>
      <c r="BG357" s="197">
        <f>IF(N357="zákl. přenesená",J357,0)</f>
        <v>0</v>
      </c>
      <c r="BH357" s="197">
        <f>IF(N357="sníž. přenesená",J357,0)</f>
        <v>0</v>
      </c>
      <c r="BI357" s="197">
        <f>IF(N357="nulová",J357,0)</f>
        <v>0</v>
      </c>
      <c r="BJ357" s="17" t="s">
        <v>79</v>
      </c>
      <c r="BK357" s="197">
        <f>ROUND(I357*H357,2)</f>
        <v>0</v>
      </c>
      <c r="BL357" s="17" t="s">
        <v>143</v>
      </c>
      <c r="BM357" s="196" t="s">
        <v>690</v>
      </c>
    </row>
    <row r="358" spans="1:65" s="2" customFormat="1" ht="168" customHeight="1">
      <c r="A358" s="38"/>
      <c r="B358" s="39"/>
      <c r="C358" s="185" t="s">
        <v>327</v>
      </c>
      <c r="D358" s="185" t="s">
        <v>139</v>
      </c>
      <c r="E358" s="186" t="s">
        <v>691</v>
      </c>
      <c r="F358" s="187" t="s">
        <v>692</v>
      </c>
      <c r="G358" s="188" t="s">
        <v>365</v>
      </c>
      <c r="H358" s="189">
        <v>26.14</v>
      </c>
      <c r="I358" s="190"/>
      <c r="J358" s="191">
        <f>ROUND(I358*H358,2)</f>
        <v>0</v>
      </c>
      <c r="K358" s="187" t="s">
        <v>154</v>
      </c>
      <c r="L358" s="44"/>
      <c r="M358" s="192" t="s">
        <v>19</v>
      </c>
      <c r="N358" s="193" t="s">
        <v>43</v>
      </c>
      <c r="O358" s="84"/>
      <c r="P358" s="194">
        <f>O358*H358</f>
        <v>0</v>
      </c>
      <c r="Q358" s="194">
        <v>0</v>
      </c>
      <c r="R358" s="194">
        <f>Q358*H358</f>
        <v>0</v>
      </c>
      <c r="S358" s="194">
        <v>0</v>
      </c>
      <c r="T358" s="195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6" t="s">
        <v>143</v>
      </c>
      <c r="AT358" s="196" t="s">
        <v>139</v>
      </c>
      <c r="AU358" s="196" t="s">
        <v>72</v>
      </c>
      <c r="AY358" s="17" t="s">
        <v>144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17" t="s">
        <v>79</v>
      </c>
      <c r="BK358" s="197">
        <f>ROUND(I358*H358,2)</f>
        <v>0</v>
      </c>
      <c r="BL358" s="17" t="s">
        <v>143</v>
      </c>
      <c r="BM358" s="196" t="s">
        <v>693</v>
      </c>
    </row>
    <row r="359" spans="1:47" s="2" customFormat="1" ht="12">
      <c r="A359" s="38"/>
      <c r="B359" s="39"/>
      <c r="C359" s="40"/>
      <c r="D359" s="198" t="s">
        <v>145</v>
      </c>
      <c r="E359" s="40"/>
      <c r="F359" s="199" t="s">
        <v>445</v>
      </c>
      <c r="G359" s="40"/>
      <c r="H359" s="40"/>
      <c r="I359" s="200"/>
      <c r="J359" s="40"/>
      <c r="K359" s="40"/>
      <c r="L359" s="44"/>
      <c r="M359" s="201"/>
      <c r="N359" s="202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145</v>
      </c>
      <c r="AU359" s="17" t="s">
        <v>72</v>
      </c>
    </row>
    <row r="360" spans="1:51" s="10" customFormat="1" ht="12">
      <c r="A360" s="10"/>
      <c r="B360" s="218"/>
      <c r="C360" s="219"/>
      <c r="D360" s="198" t="s">
        <v>360</v>
      </c>
      <c r="E360" s="220" t="s">
        <v>19</v>
      </c>
      <c r="F360" s="221" t="s">
        <v>694</v>
      </c>
      <c r="G360" s="219"/>
      <c r="H360" s="222">
        <v>26.14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T360" s="228" t="s">
        <v>360</v>
      </c>
      <c r="AU360" s="228" t="s">
        <v>72</v>
      </c>
      <c r="AV360" s="10" t="s">
        <v>81</v>
      </c>
      <c r="AW360" s="10" t="s">
        <v>33</v>
      </c>
      <c r="AX360" s="10" t="s">
        <v>72</v>
      </c>
      <c r="AY360" s="228" t="s">
        <v>144</v>
      </c>
    </row>
    <row r="361" spans="1:51" s="11" customFormat="1" ht="12">
      <c r="A361" s="11"/>
      <c r="B361" s="229"/>
      <c r="C361" s="230"/>
      <c r="D361" s="198" t="s">
        <v>360</v>
      </c>
      <c r="E361" s="231" t="s">
        <v>19</v>
      </c>
      <c r="F361" s="232" t="s">
        <v>362</v>
      </c>
      <c r="G361" s="230"/>
      <c r="H361" s="233">
        <v>26.14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T361" s="239" t="s">
        <v>360</v>
      </c>
      <c r="AU361" s="239" t="s">
        <v>72</v>
      </c>
      <c r="AV361" s="11" t="s">
        <v>143</v>
      </c>
      <c r="AW361" s="11" t="s">
        <v>33</v>
      </c>
      <c r="AX361" s="11" t="s">
        <v>79</v>
      </c>
      <c r="AY361" s="239" t="s">
        <v>144</v>
      </c>
    </row>
    <row r="362" spans="1:65" s="2" customFormat="1" ht="21.75" customHeight="1">
      <c r="A362" s="38"/>
      <c r="B362" s="39"/>
      <c r="C362" s="203" t="s">
        <v>695</v>
      </c>
      <c r="D362" s="203" t="s">
        <v>253</v>
      </c>
      <c r="E362" s="204" t="s">
        <v>696</v>
      </c>
      <c r="F362" s="205" t="s">
        <v>697</v>
      </c>
      <c r="G362" s="206" t="s">
        <v>153</v>
      </c>
      <c r="H362" s="207">
        <v>1</v>
      </c>
      <c r="I362" s="208"/>
      <c r="J362" s="209">
        <f>ROUND(I362*H362,2)</f>
        <v>0</v>
      </c>
      <c r="K362" s="205" t="s">
        <v>154</v>
      </c>
      <c r="L362" s="210"/>
      <c r="M362" s="211" t="s">
        <v>19</v>
      </c>
      <c r="N362" s="212" t="s">
        <v>43</v>
      </c>
      <c r="O362" s="84"/>
      <c r="P362" s="194">
        <f>O362*H362</f>
        <v>0</v>
      </c>
      <c r="Q362" s="194">
        <v>0.68</v>
      </c>
      <c r="R362" s="194">
        <f>Q362*H362</f>
        <v>0.68</v>
      </c>
      <c r="S362" s="194">
        <v>0</v>
      </c>
      <c r="T362" s="195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6" t="s">
        <v>159</v>
      </c>
      <c r="AT362" s="196" t="s">
        <v>253</v>
      </c>
      <c r="AU362" s="196" t="s">
        <v>72</v>
      </c>
      <c r="AY362" s="17" t="s">
        <v>144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7" t="s">
        <v>79</v>
      </c>
      <c r="BK362" s="197">
        <f>ROUND(I362*H362,2)</f>
        <v>0</v>
      </c>
      <c r="BL362" s="17" t="s">
        <v>143</v>
      </c>
      <c r="BM362" s="196" t="s">
        <v>698</v>
      </c>
    </row>
    <row r="363" spans="1:65" s="2" customFormat="1" ht="168" customHeight="1">
      <c r="A363" s="38"/>
      <c r="B363" s="39"/>
      <c r="C363" s="185" t="s">
        <v>331</v>
      </c>
      <c r="D363" s="185" t="s">
        <v>139</v>
      </c>
      <c r="E363" s="186" t="s">
        <v>699</v>
      </c>
      <c r="F363" s="187" t="s">
        <v>700</v>
      </c>
      <c r="G363" s="188" t="s">
        <v>365</v>
      </c>
      <c r="H363" s="189">
        <v>0.966</v>
      </c>
      <c r="I363" s="190"/>
      <c r="J363" s="191">
        <f>ROUND(I363*H363,2)</f>
        <v>0</v>
      </c>
      <c r="K363" s="187" t="s">
        <v>154</v>
      </c>
      <c r="L363" s="44"/>
      <c r="M363" s="192" t="s">
        <v>19</v>
      </c>
      <c r="N363" s="193" t="s">
        <v>43</v>
      </c>
      <c r="O363" s="84"/>
      <c r="P363" s="194">
        <f>O363*H363</f>
        <v>0</v>
      </c>
      <c r="Q363" s="194">
        <v>0</v>
      </c>
      <c r="R363" s="194">
        <f>Q363*H363</f>
        <v>0</v>
      </c>
      <c r="S363" s="194">
        <v>0</v>
      </c>
      <c r="T363" s="19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6" t="s">
        <v>143</v>
      </c>
      <c r="AT363" s="196" t="s">
        <v>139</v>
      </c>
      <c r="AU363" s="196" t="s">
        <v>72</v>
      </c>
      <c r="AY363" s="17" t="s">
        <v>144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17" t="s">
        <v>79</v>
      </c>
      <c r="BK363" s="197">
        <f>ROUND(I363*H363,2)</f>
        <v>0</v>
      </c>
      <c r="BL363" s="17" t="s">
        <v>143</v>
      </c>
      <c r="BM363" s="196" t="s">
        <v>701</v>
      </c>
    </row>
    <row r="364" spans="1:47" s="2" customFormat="1" ht="12">
      <c r="A364" s="38"/>
      <c r="B364" s="39"/>
      <c r="C364" s="40"/>
      <c r="D364" s="198" t="s">
        <v>145</v>
      </c>
      <c r="E364" s="40"/>
      <c r="F364" s="199" t="s">
        <v>445</v>
      </c>
      <c r="G364" s="40"/>
      <c r="H364" s="40"/>
      <c r="I364" s="200"/>
      <c r="J364" s="40"/>
      <c r="K364" s="40"/>
      <c r="L364" s="44"/>
      <c r="M364" s="201"/>
      <c r="N364" s="202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145</v>
      </c>
      <c r="AU364" s="17" t="s">
        <v>72</v>
      </c>
    </row>
    <row r="365" spans="1:51" s="10" customFormat="1" ht="12">
      <c r="A365" s="10"/>
      <c r="B365" s="218"/>
      <c r="C365" s="219"/>
      <c r="D365" s="198" t="s">
        <v>360</v>
      </c>
      <c r="E365" s="220" t="s">
        <v>19</v>
      </c>
      <c r="F365" s="221" t="s">
        <v>702</v>
      </c>
      <c r="G365" s="219"/>
      <c r="H365" s="222">
        <v>0.966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T365" s="228" t="s">
        <v>360</v>
      </c>
      <c r="AU365" s="228" t="s">
        <v>72</v>
      </c>
      <c r="AV365" s="10" t="s">
        <v>81</v>
      </c>
      <c r="AW365" s="10" t="s">
        <v>33</v>
      </c>
      <c r="AX365" s="10" t="s">
        <v>72</v>
      </c>
      <c r="AY365" s="228" t="s">
        <v>144</v>
      </c>
    </row>
    <row r="366" spans="1:51" s="11" customFormat="1" ht="12">
      <c r="A366" s="11"/>
      <c r="B366" s="229"/>
      <c r="C366" s="230"/>
      <c r="D366" s="198" t="s">
        <v>360</v>
      </c>
      <c r="E366" s="231" t="s">
        <v>19</v>
      </c>
      <c r="F366" s="232" t="s">
        <v>362</v>
      </c>
      <c r="G366" s="230"/>
      <c r="H366" s="233">
        <v>0.966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T366" s="239" t="s">
        <v>360</v>
      </c>
      <c r="AU366" s="239" t="s">
        <v>72</v>
      </c>
      <c r="AV366" s="11" t="s">
        <v>143</v>
      </c>
      <c r="AW366" s="11" t="s">
        <v>33</v>
      </c>
      <c r="AX366" s="11" t="s">
        <v>79</v>
      </c>
      <c r="AY366" s="239" t="s">
        <v>144</v>
      </c>
    </row>
    <row r="367" spans="1:65" s="2" customFormat="1" ht="16.5" customHeight="1">
      <c r="A367" s="38"/>
      <c r="B367" s="39"/>
      <c r="C367" s="203" t="s">
        <v>703</v>
      </c>
      <c r="D367" s="203" t="s">
        <v>253</v>
      </c>
      <c r="E367" s="204" t="s">
        <v>704</v>
      </c>
      <c r="F367" s="205" t="s">
        <v>705</v>
      </c>
      <c r="G367" s="206" t="s">
        <v>153</v>
      </c>
      <c r="H367" s="207">
        <v>134</v>
      </c>
      <c r="I367" s="208"/>
      <c r="J367" s="209">
        <f>ROUND(I367*H367,2)</f>
        <v>0</v>
      </c>
      <c r="K367" s="205" t="s">
        <v>154</v>
      </c>
      <c r="L367" s="210"/>
      <c r="M367" s="211" t="s">
        <v>19</v>
      </c>
      <c r="N367" s="212" t="s">
        <v>43</v>
      </c>
      <c r="O367" s="84"/>
      <c r="P367" s="194">
        <f>O367*H367</f>
        <v>0</v>
      </c>
      <c r="Q367" s="194">
        <v>0.00852</v>
      </c>
      <c r="R367" s="194">
        <f>Q367*H367</f>
        <v>1.14168</v>
      </c>
      <c r="S367" s="194">
        <v>0</v>
      </c>
      <c r="T367" s="19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6" t="s">
        <v>159</v>
      </c>
      <c r="AT367" s="196" t="s">
        <v>253</v>
      </c>
      <c r="AU367" s="196" t="s">
        <v>72</v>
      </c>
      <c r="AY367" s="17" t="s">
        <v>144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17" t="s">
        <v>79</v>
      </c>
      <c r="BK367" s="197">
        <f>ROUND(I367*H367,2)</f>
        <v>0</v>
      </c>
      <c r="BL367" s="17" t="s">
        <v>143</v>
      </c>
      <c r="BM367" s="196" t="s">
        <v>706</v>
      </c>
    </row>
    <row r="368" spans="1:65" s="2" customFormat="1" ht="16.5" customHeight="1">
      <c r="A368" s="38"/>
      <c r="B368" s="39"/>
      <c r="C368" s="203" t="s">
        <v>336</v>
      </c>
      <c r="D368" s="203" t="s">
        <v>253</v>
      </c>
      <c r="E368" s="204" t="s">
        <v>707</v>
      </c>
      <c r="F368" s="205" t="s">
        <v>708</v>
      </c>
      <c r="G368" s="206" t="s">
        <v>153</v>
      </c>
      <c r="H368" s="207">
        <v>70</v>
      </c>
      <c r="I368" s="208"/>
      <c r="J368" s="209">
        <f>ROUND(I368*H368,2)</f>
        <v>0</v>
      </c>
      <c r="K368" s="205" t="s">
        <v>154</v>
      </c>
      <c r="L368" s="210"/>
      <c r="M368" s="211" t="s">
        <v>19</v>
      </c>
      <c r="N368" s="212" t="s">
        <v>43</v>
      </c>
      <c r="O368" s="84"/>
      <c r="P368" s="194">
        <f>O368*H368</f>
        <v>0</v>
      </c>
      <c r="Q368" s="194">
        <v>0.00742</v>
      </c>
      <c r="R368" s="194">
        <f>Q368*H368</f>
        <v>0.5194</v>
      </c>
      <c r="S368" s="194">
        <v>0</v>
      </c>
      <c r="T368" s="19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6" t="s">
        <v>159</v>
      </c>
      <c r="AT368" s="196" t="s">
        <v>253</v>
      </c>
      <c r="AU368" s="196" t="s">
        <v>72</v>
      </c>
      <c r="AY368" s="17" t="s">
        <v>144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17" t="s">
        <v>79</v>
      </c>
      <c r="BK368" s="197">
        <f>ROUND(I368*H368,2)</f>
        <v>0</v>
      </c>
      <c r="BL368" s="17" t="s">
        <v>143</v>
      </c>
      <c r="BM368" s="196" t="s">
        <v>709</v>
      </c>
    </row>
    <row r="369" spans="1:65" s="2" customFormat="1" ht="16.5" customHeight="1">
      <c r="A369" s="38"/>
      <c r="B369" s="39"/>
      <c r="C369" s="203" t="s">
        <v>710</v>
      </c>
      <c r="D369" s="203" t="s">
        <v>253</v>
      </c>
      <c r="E369" s="204" t="s">
        <v>711</v>
      </c>
      <c r="F369" s="205" t="s">
        <v>712</v>
      </c>
      <c r="G369" s="206" t="s">
        <v>153</v>
      </c>
      <c r="H369" s="207">
        <v>1904</v>
      </c>
      <c r="I369" s="208"/>
      <c r="J369" s="209">
        <f>ROUND(I369*H369,2)</f>
        <v>0</v>
      </c>
      <c r="K369" s="205" t="s">
        <v>154</v>
      </c>
      <c r="L369" s="210"/>
      <c r="M369" s="211" t="s">
        <v>19</v>
      </c>
      <c r="N369" s="212" t="s">
        <v>43</v>
      </c>
      <c r="O369" s="84"/>
      <c r="P369" s="194">
        <f>O369*H369</f>
        <v>0</v>
      </c>
      <c r="Q369" s="194">
        <v>0.00052</v>
      </c>
      <c r="R369" s="194">
        <f>Q369*H369</f>
        <v>0.99008</v>
      </c>
      <c r="S369" s="194">
        <v>0</v>
      </c>
      <c r="T369" s="19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6" t="s">
        <v>159</v>
      </c>
      <c r="AT369" s="196" t="s">
        <v>253</v>
      </c>
      <c r="AU369" s="196" t="s">
        <v>72</v>
      </c>
      <c r="AY369" s="17" t="s">
        <v>144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17" t="s">
        <v>79</v>
      </c>
      <c r="BK369" s="197">
        <f>ROUND(I369*H369,2)</f>
        <v>0</v>
      </c>
      <c r="BL369" s="17" t="s">
        <v>143</v>
      </c>
      <c r="BM369" s="196" t="s">
        <v>713</v>
      </c>
    </row>
    <row r="370" spans="1:65" s="2" customFormat="1" ht="16.5" customHeight="1">
      <c r="A370" s="38"/>
      <c r="B370" s="39"/>
      <c r="C370" s="203" t="s">
        <v>340</v>
      </c>
      <c r="D370" s="203" t="s">
        <v>253</v>
      </c>
      <c r="E370" s="204" t="s">
        <v>714</v>
      </c>
      <c r="F370" s="205" t="s">
        <v>715</v>
      </c>
      <c r="G370" s="206" t="s">
        <v>153</v>
      </c>
      <c r="H370" s="207">
        <v>812</v>
      </c>
      <c r="I370" s="208"/>
      <c r="J370" s="209">
        <f>ROUND(I370*H370,2)</f>
        <v>0</v>
      </c>
      <c r="K370" s="205" t="s">
        <v>154</v>
      </c>
      <c r="L370" s="210"/>
      <c r="M370" s="211" t="s">
        <v>19</v>
      </c>
      <c r="N370" s="212" t="s">
        <v>43</v>
      </c>
      <c r="O370" s="84"/>
      <c r="P370" s="194">
        <f>O370*H370</f>
        <v>0</v>
      </c>
      <c r="Q370" s="194">
        <v>0.00057</v>
      </c>
      <c r="R370" s="194">
        <f>Q370*H370</f>
        <v>0.46284</v>
      </c>
      <c r="S370" s="194">
        <v>0</v>
      </c>
      <c r="T370" s="19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6" t="s">
        <v>159</v>
      </c>
      <c r="AT370" s="196" t="s">
        <v>253</v>
      </c>
      <c r="AU370" s="196" t="s">
        <v>72</v>
      </c>
      <c r="AY370" s="17" t="s">
        <v>144</v>
      </c>
      <c r="BE370" s="197">
        <f>IF(N370="základní",J370,0)</f>
        <v>0</v>
      </c>
      <c r="BF370" s="197">
        <f>IF(N370="snížená",J370,0)</f>
        <v>0</v>
      </c>
      <c r="BG370" s="197">
        <f>IF(N370="zákl. přenesená",J370,0)</f>
        <v>0</v>
      </c>
      <c r="BH370" s="197">
        <f>IF(N370="sníž. přenesená",J370,0)</f>
        <v>0</v>
      </c>
      <c r="BI370" s="197">
        <f>IF(N370="nulová",J370,0)</f>
        <v>0</v>
      </c>
      <c r="BJ370" s="17" t="s">
        <v>79</v>
      </c>
      <c r="BK370" s="197">
        <f>ROUND(I370*H370,2)</f>
        <v>0</v>
      </c>
      <c r="BL370" s="17" t="s">
        <v>143</v>
      </c>
      <c r="BM370" s="196" t="s">
        <v>716</v>
      </c>
    </row>
    <row r="371" spans="1:65" s="2" customFormat="1" ht="16.5" customHeight="1">
      <c r="A371" s="38"/>
      <c r="B371" s="39"/>
      <c r="C371" s="203" t="s">
        <v>717</v>
      </c>
      <c r="D371" s="203" t="s">
        <v>253</v>
      </c>
      <c r="E371" s="204" t="s">
        <v>718</v>
      </c>
      <c r="F371" s="205" t="s">
        <v>719</v>
      </c>
      <c r="G371" s="206" t="s">
        <v>153</v>
      </c>
      <c r="H371" s="207">
        <v>2716</v>
      </c>
      <c r="I371" s="208"/>
      <c r="J371" s="209">
        <f>ROUND(I371*H371,2)</f>
        <v>0</v>
      </c>
      <c r="K371" s="205" t="s">
        <v>154</v>
      </c>
      <c r="L371" s="210"/>
      <c r="M371" s="211" t="s">
        <v>19</v>
      </c>
      <c r="N371" s="212" t="s">
        <v>43</v>
      </c>
      <c r="O371" s="84"/>
      <c r="P371" s="194">
        <f>O371*H371</f>
        <v>0</v>
      </c>
      <c r="Q371" s="194">
        <v>9E-05</v>
      </c>
      <c r="R371" s="194">
        <f>Q371*H371</f>
        <v>0.24444000000000002</v>
      </c>
      <c r="S371" s="194">
        <v>0</v>
      </c>
      <c r="T371" s="19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6" t="s">
        <v>159</v>
      </c>
      <c r="AT371" s="196" t="s">
        <v>253</v>
      </c>
      <c r="AU371" s="196" t="s">
        <v>72</v>
      </c>
      <c r="AY371" s="17" t="s">
        <v>144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7" t="s">
        <v>79</v>
      </c>
      <c r="BK371" s="197">
        <f>ROUND(I371*H371,2)</f>
        <v>0</v>
      </c>
      <c r="BL371" s="17" t="s">
        <v>143</v>
      </c>
      <c r="BM371" s="196" t="s">
        <v>720</v>
      </c>
    </row>
    <row r="372" spans="1:65" s="2" customFormat="1" ht="24.15" customHeight="1">
      <c r="A372" s="38"/>
      <c r="B372" s="39"/>
      <c r="C372" s="203" t="s">
        <v>721</v>
      </c>
      <c r="D372" s="203" t="s">
        <v>253</v>
      </c>
      <c r="E372" s="204" t="s">
        <v>722</v>
      </c>
      <c r="F372" s="205" t="s">
        <v>723</v>
      </c>
      <c r="G372" s="206" t="s">
        <v>153</v>
      </c>
      <c r="H372" s="207">
        <v>3364</v>
      </c>
      <c r="I372" s="208"/>
      <c r="J372" s="209">
        <f>ROUND(I372*H372,2)</f>
        <v>0</v>
      </c>
      <c r="K372" s="205" t="s">
        <v>154</v>
      </c>
      <c r="L372" s="210"/>
      <c r="M372" s="211" t="s">
        <v>19</v>
      </c>
      <c r="N372" s="212" t="s">
        <v>43</v>
      </c>
      <c r="O372" s="84"/>
      <c r="P372" s="194">
        <f>O372*H372</f>
        <v>0</v>
      </c>
      <c r="Q372" s="194">
        <v>0.00123</v>
      </c>
      <c r="R372" s="194">
        <f>Q372*H372</f>
        <v>4.13772</v>
      </c>
      <c r="S372" s="194">
        <v>0</v>
      </c>
      <c r="T372" s="19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6" t="s">
        <v>159</v>
      </c>
      <c r="AT372" s="196" t="s">
        <v>253</v>
      </c>
      <c r="AU372" s="196" t="s">
        <v>72</v>
      </c>
      <c r="AY372" s="17" t="s">
        <v>144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17" t="s">
        <v>79</v>
      </c>
      <c r="BK372" s="197">
        <f>ROUND(I372*H372,2)</f>
        <v>0</v>
      </c>
      <c r="BL372" s="17" t="s">
        <v>143</v>
      </c>
      <c r="BM372" s="196" t="s">
        <v>724</v>
      </c>
    </row>
    <row r="373" spans="1:65" s="2" customFormat="1" ht="21.75" customHeight="1">
      <c r="A373" s="38"/>
      <c r="B373" s="39"/>
      <c r="C373" s="203" t="s">
        <v>725</v>
      </c>
      <c r="D373" s="203" t="s">
        <v>253</v>
      </c>
      <c r="E373" s="204" t="s">
        <v>726</v>
      </c>
      <c r="F373" s="205" t="s">
        <v>727</v>
      </c>
      <c r="G373" s="206" t="s">
        <v>153</v>
      </c>
      <c r="H373" s="207">
        <v>1682</v>
      </c>
      <c r="I373" s="208"/>
      <c r="J373" s="209">
        <f>ROUND(I373*H373,2)</f>
        <v>0</v>
      </c>
      <c r="K373" s="205" t="s">
        <v>154</v>
      </c>
      <c r="L373" s="210"/>
      <c r="M373" s="211" t="s">
        <v>19</v>
      </c>
      <c r="N373" s="212" t="s">
        <v>43</v>
      </c>
      <c r="O373" s="84"/>
      <c r="P373" s="194">
        <f>O373*H373</f>
        <v>0</v>
      </c>
      <c r="Q373" s="194">
        <v>0.00018</v>
      </c>
      <c r="R373" s="194">
        <f>Q373*H373</f>
        <v>0.30276000000000003</v>
      </c>
      <c r="S373" s="194">
        <v>0</v>
      </c>
      <c r="T373" s="19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6" t="s">
        <v>159</v>
      </c>
      <c r="AT373" s="196" t="s">
        <v>253</v>
      </c>
      <c r="AU373" s="196" t="s">
        <v>72</v>
      </c>
      <c r="AY373" s="17" t="s">
        <v>144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17" t="s">
        <v>79</v>
      </c>
      <c r="BK373" s="197">
        <f>ROUND(I373*H373,2)</f>
        <v>0</v>
      </c>
      <c r="BL373" s="17" t="s">
        <v>143</v>
      </c>
      <c r="BM373" s="196" t="s">
        <v>728</v>
      </c>
    </row>
    <row r="374" spans="1:65" s="2" customFormat="1" ht="24.15" customHeight="1">
      <c r="A374" s="38"/>
      <c r="B374" s="39"/>
      <c r="C374" s="203" t="s">
        <v>484</v>
      </c>
      <c r="D374" s="203" t="s">
        <v>253</v>
      </c>
      <c r="E374" s="204" t="s">
        <v>729</v>
      </c>
      <c r="F374" s="205" t="s">
        <v>730</v>
      </c>
      <c r="G374" s="206" t="s">
        <v>153</v>
      </c>
      <c r="H374" s="207">
        <v>486</v>
      </c>
      <c r="I374" s="208"/>
      <c r="J374" s="209">
        <f>ROUND(I374*H374,2)</f>
        <v>0</v>
      </c>
      <c r="K374" s="205" t="s">
        <v>154</v>
      </c>
      <c r="L374" s="210"/>
      <c r="M374" s="211" t="s">
        <v>19</v>
      </c>
      <c r="N374" s="212" t="s">
        <v>43</v>
      </c>
      <c r="O374" s="84"/>
      <c r="P374" s="194">
        <f>O374*H374</f>
        <v>0</v>
      </c>
      <c r="Q374" s="194">
        <v>9E-05</v>
      </c>
      <c r="R374" s="194">
        <f>Q374*H374</f>
        <v>0.04374</v>
      </c>
      <c r="S374" s="194">
        <v>0</v>
      </c>
      <c r="T374" s="19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6" t="s">
        <v>159</v>
      </c>
      <c r="AT374" s="196" t="s">
        <v>253</v>
      </c>
      <c r="AU374" s="196" t="s">
        <v>72</v>
      </c>
      <c r="AY374" s="17" t="s">
        <v>144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17" t="s">
        <v>79</v>
      </c>
      <c r="BK374" s="197">
        <f>ROUND(I374*H374,2)</f>
        <v>0</v>
      </c>
      <c r="BL374" s="17" t="s">
        <v>143</v>
      </c>
      <c r="BM374" s="196" t="s">
        <v>731</v>
      </c>
    </row>
    <row r="375" spans="1:65" s="2" customFormat="1" ht="16.5" customHeight="1">
      <c r="A375" s="38"/>
      <c r="B375" s="39"/>
      <c r="C375" s="203" t="s">
        <v>732</v>
      </c>
      <c r="D375" s="203" t="s">
        <v>253</v>
      </c>
      <c r="E375" s="204" t="s">
        <v>733</v>
      </c>
      <c r="F375" s="205" t="s">
        <v>734</v>
      </c>
      <c r="G375" s="206" t="s">
        <v>449</v>
      </c>
      <c r="H375" s="207">
        <v>40</v>
      </c>
      <c r="I375" s="208"/>
      <c r="J375" s="209">
        <f>ROUND(I375*H375,2)</f>
        <v>0</v>
      </c>
      <c r="K375" s="205" t="s">
        <v>154</v>
      </c>
      <c r="L375" s="210"/>
      <c r="M375" s="211" t="s">
        <v>19</v>
      </c>
      <c r="N375" s="212" t="s">
        <v>43</v>
      </c>
      <c r="O375" s="84"/>
      <c r="P375" s="194">
        <f>O375*H375</f>
        <v>0</v>
      </c>
      <c r="Q375" s="194">
        <v>0.001</v>
      </c>
      <c r="R375" s="194">
        <f>Q375*H375</f>
        <v>0.04</v>
      </c>
      <c r="S375" s="194">
        <v>0</v>
      </c>
      <c r="T375" s="19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96" t="s">
        <v>159</v>
      </c>
      <c r="AT375" s="196" t="s">
        <v>253</v>
      </c>
      <c r="AU375" s="196" t="s">
        <v>72</v>
      </c>
      <c r="AY375" s="17" t="s">
        <v>144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17" t="s">
        <v>79</v>
      </c>
      <c r="BK375" s="197">
        <f>ROUND(I375*H375,2)</f>
        <v>0</v>
      </c>
      <c r="BL375" s="17" t="s">
        <v>143</v>
      </c>
      <c r="BM375" s="196" t="s">
        <v>735</v>
      </c>
    </row>
    <row r="376" spans="1:65" s="2" customFormat="1" ht="24.15" customHeight="1">
      <c r="A376" s="38"/>
      <c r="B376" s="39"/>
      <c r="C376" s="203" t="s">
        <v>487</v>
      </c>
      <c r="D376" s="203" t="s">
        <v>253</v>
      </c>
      <c r="E376" s="204" t="s">
        <v>736</v>
      </c>
      <c r="F376" s="205" t="s">
        <v>737</v>
      </c>
      <c r="G376" s="206" t="s">
        <v>153</v>
      </c>
      <c r="H376" s="207">
        <v>2</v>
      </c>
      <c r="I376" s="208"/>
      <c r="J376" s="209">
        <f>ROUND(I376*H376,2)</f>
        <v>0</v>
      </c>
      <c r="K376" s="205" t="s">
        <v>154</v>
      </c>
      <c r="L376" s="210"/>
      <c r="M376" s="211" t="s">
        <v>19</v>
      </c>
      <c r="N376" s="212" t="s">
        <v>43</v>
      </c>
      <c r="O376" s="84"/>
      <c r="P376" s="194">
        <f>O376*H376</f>
        <v>0</v>
      </c>
      <c r="Q376" s="194">
        <v>0.03429</v>
      </c>
      <c r="R376" s="194">
        <f>Q376*H376</f>
        <v>0.06858</v>
      </c>
      <c r="S376" s="194">
        <v>0</v>
      </c>
      <c r="T376" s="19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6" t="s">
        <v>159</v>
      </c>
      <c r="AT376" s="196" t="s">
        <v>253</v>
      </c>
      <c r="AU376" s="196" t="s">
        <v>72</v>
      </c>
      <c r="AY376" s="17" t="s">
        <v>144</v>
      </c>
      <c r="BE376" s="197">
        <f>IF(N376="základní",J376,0)</f>
        <v>0</v>
      </c>
      <c r="BF376" s="197">
        <f>IF(N376="snížená",J376,0)</f>
        <v>0</v>
      </c>
      <c r="BG376" s="197">
        <f>IF(N376="zákl. přenesená",J376,0)</f>
        <v>0</v>
      </c>
      <c r="BH376" s="197">
        <f>IF(N376="sníž. přenesená",J376,0)</f>
        <v>0</v>
      </c>
      <c r="BI376" s="197">
        <f>IF(N376="nulová",J376,0)</f>
        <v>0</v>
      </c>
      <c r="BJ376" s="17" t="s">
        <v>79</v>
      </c>
      <c r="BK376" s="197">
        <f>ROUND(I376*H376,2)</f>
        <v>0</v>
      </c>
      <c r="BL376" s="17" t="s">
        <v>143</v>
      </c>
      <c r="BM376" s="196" t="s">
        <v>738</v>
      </c>
    </row>
    <row r="377" spans="1:65" s="2" customFormat="1" ht="24.15" customHeight="1">
      <c r="A377" s="38"/>
      <c r="B377" s="39"/>
      <c r="C377" s="203" t="s">
        <v>739</v>
      </c>
      <c r="D377" s="203" t="s">
        <v>253</v>
      </c>
      <c r="E377" s="204" t="s">
        <v>740</v>
      </c>
      <c r="F377" s="205" t="s">
        <v>741</v>
      </c>
      <c r="G377" s="206" t="s">
        <v>153</v>
      </c>
      <c r="H377" s="207">
        <v>6</v>
      </c>
      <c r="I377" s="208"/>
      <c r="J377" s="209">
        <f>ROUND(I377*H377,2)</f>
        <v>0</v>
      </c>
      <c r="K377" s="205" t="s">
        <v>154</v>
      </c>
      <c r="L377" s="210"/>
      <c r="M377" s="211" t="s">
        <v>19</v>
      </c>
      <c r="N377" s="212" t="s">
        <v>43</v>
      </c>
      <c r="O377" s="84"/>
      <c r="P377" s="194">
        <f>O377*H377</f>
        <v>0</v>
      </c>
      <c r="Q377" s="194">
        <v>0.03277</v>
      </c>
      <c r="R377" s="194">
        <f>Q377*H377</f>
        <v>0.19662000000000002</v>
      </c>
      <c r="S377" s="194">
        <v>0</v>
      </c>
      <c r="T377" s="19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6" t="s">
        <v>159</v>
      </c>
      <c r="AT377" s="196" t="s">
        <v>253</v>
      </c>
      <c r="AU377" s="196" t="s">
        <v>72</v>
      </c>
      <c r="AY377" s="17" t="s">
        <v>144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17" t="s">
        <v>79</v>
      </c>
      <c r="BK377" s="197">
        <f>ROUND(I377*H377,2)</f>
        <v>0</v>
      </c>
      <c r="BL377" s="17" t="s">
        <v>143</v>
      </c>
      <c r="BM377" s="196" t="s">
        <v>742</v>
      </c>
    </row>
    <row r="378" spans="1:65" s="2" customFormat="1" ht="24.15" customHeight="1">
      <c r="A378" s="38"/>
      <c r="B378" s="39"/>
      <c r="C378" s="203" t="s">
        <v>345</v>
      </c>
      <c r="D378" s="203" t="s">
        <v>253</v>
      </c>
      <c r="E378" s="204" t="s">
        <v>743</v>
      </c>
      <c r="F378" s="205" t="s">
        <v>744</v>
      </c>
      <c r="G378" s="206" t="s">
        <v>153</v>
      </c>
      <c r="H378" s="207">
        <v>2</v>
      </c>
      <c r="I378" s="208"/>
      <c r="J378" s="209">
        <f>ROUND(I378*H378,2)</f>
        <v>0</v>
      </c>
      <c r="K378" s="205" t="s">
        <v>154</v>
      </c>
      <c r="L378" s="210"/>
      <c r="M378" s="211" t="s">
        <v>19</v>
      </c>
      <c r="N378" s="212" t="s">
        <v>43</v>
      </c>
      <c r="O378" s="84"/>
      <c r="P378" s="194">
        <f>O378*H378</f>
        <v>0</v>
      </c>
      <c r="Q378" s="194">
        <v>0.03002</v>
      </c>
      <c r="R378" s="194">
        <f>Q378*H378</f>
        <v>0.06004</v>
      </c>
      <c r="S378" s="194">
        <v>0</v>
      </c>
      <c r="T378" s="19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96" t="s">
        <v>159</v>
      </c>
      <c r="AT378" s="196" t="s">
        <v>253</v>
      </c>
      <c r="AU378" s="196" t="s">
        <v>72</v>
      </c>
      <c r="AY378" s="17" t="s">
        <v>144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17" t="s">
        <v>79</v>
      </c>
      <c r="BK378" s="197">
        <f>ROUND(I378*H378,2)</f>
        <v>0</v>
      </c>
      <c r="BL378" s="17" t="s">
        <v>143</v>
      </c>
      <c r="BM378" s="196" t="s">
        <v>745</v>
      </c>
    </row>
    <row r="379" spans="1:65" s="2" customFormat="1" ht="24.15" customHeight="1">
      <c r="A379" s="38"/>
      <c r="B379" s="39"/>
      <c r="C379" s="203" t="s">
        <v>746</v>
      </c>
      <c r="D379" s="203" t="s">
        <v>253</v>
      </c>
      <c r="E379" s="204" t="s">
        <v>747</v>
      </c>
      <c r="F379" s="205" t="s">
        <v>748</v>
      </c>
      <c r="G379" s="206" t="s">
        <v>153</v>
      </c>
      <c r="H379" s="207">
        <v>10</v>
      </c>
      <c r="I379" s="208"/>
      <c r="J379" s="209">
        <f>ROUND(I379*H379,2)</f>
        <v>0</v>
      </c>
      <c r="K379" s="205" t="s">
        <v>154</v>
      </c>
      <c r="L379" s="210"/>
      <c r="M379" s="211" t="s">
        <v>19</v>
      </c>
      <c r="N379" s="212" t="s">
        <v>43</v>
      </c>
      <c r="O379" s="84"/>
      <c r="P379" s="194">
        <f>O379*H379</f>
        <v>0</v>
      </c>
      <c r="Q379" s="194">
        <v>0.014</v>
      </c>
      <c r="R379" s="194">
        <f>Q379*H379</f>
        <v>0.14</v>
      </c>
      <c r="S379" s="194">
        <v>0</v>
      </c>
      <c r="T379" s="19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96" t="s">
        <v>159</v>
      </c>
      <c r="AT379" s="196" t="s">
        <v>253</v>
      </c>
      <c r="AU379" s="196" t="s">
        <v>72</v>
      </c>
      <c r="AY379" s="17" t="s">
        <v>144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17" t="s">
        <v>79</v>
      </c>
      <c r="BK379" s="197">
        <f>ROUND(I379*H379,2)</f>
        <v>0</v>
      </c>
      <c r="BL379" s="17" t="s">
        <v>143</v>
      </c>
      <c r="BM379" s="196" t="s">
        <v>749</v>
      </c>
    </row>
    <row r="380" spans="1:65" s="2" customFormat="1" ht="24.15" customHeight="1">
      <c r="A380" s="38"/>
      <c r="B380" s="39"/>
      <c r="C380" s="203" t="s">
        <v>348</v>
      </c>
      <c r="D380" s="203" t="s">
        <v>253</v>
      </c>
      <c r="E380" s="204" t="s">
        <v>750</v>
      </c>
      <c r="F380" s="205" t="s">
        <v>751</v>
      </c>
      <c r="G380" s="206" t="s">
        <v>153</v>
      </c>
      <c r="H380" s="207">
        <v>10</v>
      </c>
      <c r="I380" s="208"/>
      <c r="J380" s="209">
        <f>ROUND(I380*H380,2)</f>
        <v>0</v>
      </c>
      <c r="K380" s="205" t="s">
        <v>154</v>
      </c>
      <c r="L380" s="210"/>
      <c r="M380" s="211" t="s">
        <v>19</v>
      </c>
      <c r="N380" s="212" t="s">
        <v>43</v>
      </c>
      <c r="O380" s="84"/>
      <c r="P380" s="194">
        <f>O380*H380</f>
        <v>0</v>
      </c>
      <c r="Q380" s="194">
        <v>0.014</v>
      </c>
      <c r="R380" s="194">
        <f>Q380*H380</f>
        <v>0.14</v>
      </c>
      <c r="S380" s="194">
        <v>0</v>
      </c>
      <c r="T380" s="19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196" t="s">
        <v>159</v>
      </c>
      <c r="AT380" s="196" t="s">
        <v>253</v>
      </c>
      <c r="AU380" s="196" t="s">
        <v>72</v>
      </c>
      <c r="AY380" s="17" t="s">
        <v>144</v>
      </c>
      <c r="BE380" s="197">
        <f>IF(N380="základní",J380,0)</f>
        <v>0</v>
      </c>
      <c r="BF380" s="197">
        <f>IF(N380="snížená",J380,0)</f>
        <v>0</v>
      </c>
      <c r="BG380" s="197">
        <f>IF(N380="zákl. přenesená",J380,0)</f>
        <v>0</v>
      </c>
      <c r="BH380" s="197">
        <f>IF(N380="sníž. přenesená",J380,0)</f>
        <v>0</v>
      </c>
      <c r="BI380" s="197">
        <f>IF(N380="nulová",J380,0)</f>
        <v>0</v>
      </c>
      <c r="BJ380" s="17" t="s">
        <v>79</v>
      </c>
      <c r="BK380" s="197">
        <f>ROUND(I380*H380,2)</f>
        <v>0</v>
      </c>
      <c r="BL380" s="17" t="s">
        <v>143</v>
      </c>
      <c r="BM380" s="196" t="s">
        <v>752</v>
      </c>
    </row>
    <row r="381" spans="1:65" s="2" customFormat="1" ht="16.5" customHeight="1">
      <c r="A381" s="38"/>
      <c r="B381" s="39"/>
      <c r="C381" s="203" t="s">
        <v>753</v>
      </c>
      <c r="D381" s="203" t="s">
        <v>253</v>
      </c>
      <c r="E381" s="204" t="s">
        <v>754</v>
      </c>
      <c r="F381" s="205" t="s">
        <v>755</v>
      </c>
      <c r="G381" s="206" t="s">
        <v>153</v>
      </c>
      <c r="H381" s="207">
        <v>4</v>
      </c>
      <c r="I381" s="208"/>
      <c r="J381" s="209">
        <f>ROUND(I381*H381,2)</f>
        <v>0</v>
      </c>
      <c r="K381" s="205" t="s">
        <v>154</v>
      </c>
      <c r="L381" s="210"/>
      <c r="M381" s="211" t="s">
        <v>19</v>
      </c>
      <c r="N381" s="212" t="s">
        <v>43</v>
      </c>
      <c r="O381" s="84"/>
      <c r="P381" s="194">
        <f>O381*H381</f>
        <v>0</v>
      </c>
      <c r="Q381" s="194">
        <v>0.22444</v>
      </c>
      <c r="R381" s="194">
        <f>Q381*H381</f>
        <v>0.89776</v>
      </c>
      <c r="S381" s="194">
        <v>0</v>
      </c>
      <c r="T381" s="19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96" t="s">
        <v>159</v>
      </c>
      <c r="AT381" s="196" t="s">
        <v>253</v>
      </c>
      <c r="AU381" s="196" t="s">
        <v>72</v>
      </c>
      <c r="AY381" s="17" t="s">
        <v>144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17" t="s">
        <v>79</v>
      </c>
      <c r="BK381" s="197">
        <f>ROUND(I381*H381,2)</f>
        <v>0</v>
      </c>
      <c r="BL381" s="17" t="s">
        <v>143</v>
      </c>
      <c r="BM381" s="196" t="s">
        <v>756</v>
      </c>
    </row>
    <row r="382" spans="1:65" s="2" customFormat="1" ht="16.5" customHeight="1">
      <c r="A382" s="38"/>
      <c r="B382" s="39"/>
      <c r="C382" s="203" t="s">
        <v>757</v>
      </c>
      <c r="D382" s="203" t="s">
        <v>253</v>
      </c>
      <c r="E382" s="204" t="s">
        <v>758</v>
      </c>
      <c r="F382" s="205" t="s">
        <v>759</v>
      </c>
      <c r="G382" s="206" t="s">
        <v>153</v>
      </c>
      <c r="H382" s="207">
        <v>2</v>
      </c>
      <c r="I382" s="208"/>
      <c r="J382" s="209">
        <f>ROUND(I382*H382,2)</f>
        <v>0</v>
      </c>
      <c r="K382" s="205" t="s">
        <v>154</v>
      </c>
      <c r="L382" s="210"/>
      <c r="M382" s="211" t="s">
        <v>19</v>
      </c>
      <c r="N382" s="212" t="s">
        <v>43</v>
      </c>
      <c r="O382" s="84"/>
      <c r="P382" s="194">
        <f>O382*H382</f>
        <v>0</v>
      </c>
      <c r="Q382" s="194">
        <v>0.24419</v>
      </c>
      <c r="R382" s="194">
        <f>Q382*H382</f>
        <v>0.48838</v>
      </c>
      <c r="S382" s="194">
        <v>0</v>
      </c>
      <c r="T382" s="19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6" t="s">
        <v>159</v>
      </c>
      <c r="AT382" s="196" t="s">
        <v>253</v>
      </c>
      <c r="AU382" s="196" t="s">
        <v>72</v>
      </c>
      <c r="AY382" s="17" t="s">
        <v>144</v>
      </c>
      <c r="BE382" s="197">
        <f>IF(N382="základní",J382,0)</f>
        <v>0</v>
      </c>
      <c r="BF382" s="197">
        <f>IF(N382="snížená",J382,0)</f>
        <v>0</v>
      </c>
      <c r="BG382" s="197">
        <f>IF(N382="zákl. přenesená",J382,0)</f>
        <v>0</v>
      </c>
      <c r="BH382" s="197">
        <f>IF(N382="sníž. přenesená",J382,0)</f>
        <v>0</v>
      </c>
      <c r="BI382" s="197">
        <f>IF(N382="nulová",J382,0)</f>
        <v>0</v>
      </c>
      <c r="BJ382" s="17" t="s">
        <v>79</v>
      </c>
      <c r="BK382" s="197">
        <f>ROUND(I382*H382,2)</f>
        <v>0</v>
      </c>
      <c r="BL382" s="17" t="s">
        <v>143</v>
      </c>
      <c r="BM382" s="196" t="s">
        <v>760</v>
      </c>
    </row>
    <row r="383" spans="1:65" s="2" customFormat="1" ht="24.15" customHeight="1">
      <c r="A383" s="38"/>
      <c r="B383" s="39"/>
      <c r="C383" s="203" t="s">
        <v>355</v>
      </c>
      <c r="D383" s="203" t="s">
        <v>253</v>
      </c>
      <c r="E383" s="204" t="s">
        <v>761</v>
      </c>
      <c r="F383" s="205" t="s">
        <v>762</v>
      </c>
      <c r="G383" s="206" t="s">
        <v>153</v>
      </c>
      <c r="H383" s="207">
        <v>4</v>
      </c>
      <c r="I383" s="208"/>
      <c r="J383" s="209">
        <f>ROUND(I383*H383,2)</f>
        <v>0</v>
      </c>
      <c r="K383" s="205" t="s">
        <v>154</v>
      </c>
      <c r="L383" s="210"/>
      <c r="M383" s="211" t="s">
        <v>19</v>
      </c>
      <c r="N383" s="212" t="s">
        <v>43</v>
      </c>
      <c r="O383" s="84"/>
      <c r="P383" s="194">
        <f>O383*H383</f>
        <v>0</v>
      </c>
      <c r="Q383" s="194">
        <v>0.22444</v>
      </c>
      <c r="R383" s="194">
        <f>Q383*H383</f>
        <v>0.89776</v>
      </c>
      <c r="S383" s="194">
        <v>0</v>
      </c>
      <c r="T383" s="19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96" t="s">
        <v>159</v>
      </c>
      <c r="AT383" s="196" t="s">
        <v>253</v>
      </c>
      <c r="AU383" s="196" t="s">
        <v>72</v>
      </c>
      <c r="AY383" s="17" t="s">
        <v>144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17" t="s">
        <v>79</v>
      </c>
      <c r="BK383" s="197">
        <f>ROUND(I383*H383,2)</f>
        <v>0</v>
      </c>
      <c r="BL383" s="17" t="s">
        <v>143</v>
      </c>
      <c r="BM383" s="196" t="s">
        <v>763</v>
      </c>
    </row>
    <row r="384" spans="1:65" s="2" customFormat="1" ht="16.5" customHeight="1">
      <c r="A384" s="38"/>
      <c r="B384" s="39"/>
      <c r="C384" s="203" t="s">
        <v>764</v>
      </c>
      <c r="D384" s="203" t="s">
        <v>253</v>
      </c>
      <c r="E384" s="204" t="s">
        <v>765</v>
      </c>
      <c r="F384" s="205" t="s">
        <v>766</v>
      </c>
      <c r="G384" s="206" t="s">
        <v>153</v>
      </c>
      <c r="H384" s="207">
        <v>205</v>
      </c>
      <c r="I384" s="208"/>
      <c r="J384" s="209">
        <f>ROUND(I384*H384,2)</f>
        <v>0</v>
      </c>
      <c r="K384" s="205" t="s">
        <v>154</v>
      </c>
      <c r="L384" s="210"/>
      <c r="M384" s="211" t="s">
        <v>19</v>
      </c>
      <c r="N384" s="212" t="s">
        <v>43</v>
      </c>
      <c r="O384" s="84"/>
      <c r="P384" s="194">
        <f>O384*H384</f>
        <v>0</v>
      </c>
      <c r="Q384" s="194">
        <v>0.01004</v>
      </c>
      <c r="R384" s="194">
        <f>Q384*H384</f>
        <v>2.0582000000000003</v>
      </c>
      <c r="S384" s="194">
        <v>0</v>
      </c>
      <c r="T384" s="19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96" t="s">
        <v>159</v>
      </c>
      <c r="AT384" s="196" t="s">
        <v>253</v>
      </c>
      <c r="AU384" s="196" t="s">
        <v>72</v>
      </c>
      <c r="AY384" s="17" t="s">
        <v>144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17" t="s">
        <v>79</v>
      </c>
      <c r="BK384" s="197">
        <f>ROUND(I384*H384,2)</f>
        <v>0</v>
      </c>
      <c r="BL384" s="17" t="s">
        <v>143</v>
      </c>
      <c r="BM384" s="196" t="s">
        <v>767</v>
      </c>
    </row>
    <row r="385" spans="1:65" s="2" customFormat="1" ht="16.5" customHeight="1">
      <c r="A385" s="38"/>
      <c r="B385" s="39"/>
      <c r="C385" s="203" t="s">
        <v>498</v>
      </c>
      <c r="D385" s="203" t="s">
        <v>253</v>
      </c>
      <c r="E385" s="204" t="s">
        <v>768</v>
      </c>
      <c r="F385" s="205" t="s">
        <v>769</v>
      </c>
      <c r="G385" s="206" t="s">
        <v>153</v>
      </c>
      <c r="H385" s="207">
        <v>18</v>
      </c>
      <c r="I385" s="208"/>
      <c r="J385" s="209">
        <f>ROUND(I385*H385,2)</f>
        <v>0</v>
      </c>
      <c r="K385" s="205" t="s">
        <v>154</v>
      </c>
      <c r="L385" s="210"/>
      <c r="M385" s="211" t="s">
        <v>19</v>
      </c>
      <c r="N385" s="212" t="s">
        <v>43</v>
      </c>
      <c r="O385" s="84"/>
      <c r="P385" s="194">
        <f>O385*H385</f>
        <v>0</v>
      </c>
      <c r="Q385" s="194">
        <v>0.01006</v>
      </c>
      <c r="R385" s="194">
        <f>Q385*H385</f>
        <v>0.18108</v>
      </c>
      <c r="S385" s="194">
        <v>0</v>
      </c>
      <c r="T385" s="195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196" t="s">
        <v>159</v>
      </c>
      <c r="AT385" s="196" t="s">
        <v>253</v>
      </c>
      <c r="AU385" s="196" t="s">
        <v>72</v>
      </c>
      <c r="AY385" s="17" t="s">
        <v>144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17" t="s">
        <v>79</v>
      </c>
      <c r="BK385" s="197">
        <f>ROUND(I385*H385,2)</f>
        <v>0</v>
      </c>
      <c r="BL385" s="17" t="s">
        <v>143</v>
      </c>
      <c r="BM385" s="196" t="s">
        <v>770</v>
      </c>
    </row>
    <row r="386" spans="1:65" s="2" customFormat="1" ht="16.5" customHeight="1">
      <c r="A386" s="38"/>
      <c r="B386" s="39"/>
      <c r="C386" s="203" t="s">
        <v>771</v>
      </c>
      <c r="D386" s="203" t="s">
        <v>253</v>
      </c>
      <c r="E386" s="204" t="s">
        <v>772</v>
      </c>
      <c r="F386" s="205" t="s">
        <v>773</v>
      </c>
      <c r="G386" s="206" t="s">
        <v>153</v>
      </c>
      <c r="H386" s="207">
        <v>20</v>
      </c>
      <c r="I386" s="208"/>
      <c r="J386" s="209">
        <f>ROUND(I386*H386,2)</f>
        <v>0</v>
      </c>
      <c r="K386" s="205" t="s">
        <v>154</v>
      </c>
      <c r="L386" s="210"/>
      <c r="M386" s="211" t="s">
        <v>19</v>
      </c>
      <c r="N386" s="212" t="s">
        <v>43</v>
      </c>
      <c r="O386" s="84"/>
      <c r="P386" s="194">
        <f>O386*H386</f>
        <v>0</v>
      </c>
      <c r="Q386" s="194">
        <v>0.01003</v>
      </c>
      <c r="R386" s="194">
        <f>Q386*H386</f>
        <v>0.2006</v>
      </c>
      <c r="S386" s="194">
        <v>0</v>
      </c>
      <c r="T386" s="19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196" t="s">
        <v>159</v>
      </c>
      <c r="AT386" s="196" t="s">
        <v>253</v>
      </c>
      <c r="AU386" s="196" t="s">
        <v>72</v>
      </c>
      <c r="AY386" s="17" t="s">
        <v>144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7" t="s">
        <v>79</v>
      </c>
      <c r="BK386" s="197">
        <f>ROUND(I386*H386,2)</f>
        <v>0</v>
      </c>
      <c r="BL386" s="17" t="s">
        <v>143</v>
      </c>
      <c r="BM386" s="196" t="s">
        <v>774</v>
      </c>
    </row>
    <row r="387" spans="1:65" s="2" customFormat="1" ht="16.5" customHeight="1">
      <c r="A387" s="38"/>
      <c r="B387" s="39"/>
      <c r="C387" s="203" t="s">
        <v>502</v>
      </c>
      <c r="D387" s="203" t="s">
        <v>253</v>
      </c>
      <c r="E387" s="204" t="s">
        <v>775</v>
      </c>
      <c r="F387" s="205" t="s">
        <v>776</v>
      </c>
      <c r="G387" s="206" t="s">
        <v>153</v>
      </c>
      <c r="H387" s="207">
        <v>25</v>
      </c>
      <c r="I387" s="208"/>
      <c r="J387" s="209">
        <f>ROUND(I387*H387,2)</f>
        <v>0</v>
      </c>
      <c r="K387" s="205" t="s">
        <v>154</v>
      </c>
      <c r="L387" s="210"/>
      <c r="M387" s="211" t="s">
        <v>19</v>
      </c>
      <c r="N387" s="212" t="s">
        <v>43</v>
      </c>
      <c r="O387" s="84"/>
      <c r="P387" s="194">
        <f>O387*H387</f>
        <v>0</v>
      </c>
      <c r="Q387" s="194">
        <v>0.01014</v>
      </c>
      <c r="R387" s="194">
        <f>Q387*H387</f>
        <v>0.2535</v>
      </c>
      <c r="S387" s="194">
        <v>0</v>
      </c>
      <c r="T387" s="19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6" t="s">
        <v>159</v>
      </c>
      <c r="AT387" s="196" t="s">
        <v>253</v>
      </c>
      <c r="AU387" s="196" t="s">
        <v>72</v>
      </c>
      <c r="AY387" s="17" t="s">
        <v>144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17" t="s">
        <v>79</v>
      </c>
      <c r="BK387" s="197">
        <f>ROUND(I387*H387,2)</f>
        <v>0</v>
      </c>
      <c r="BL387" s="17" t="s">
        <v>143</v>
      </c>
      <c r="BM387" s="196" t="s">
        <v>777</v>
      </c>
    </row>
    <row r="388" spans="1:65" s="2" customFormat="1" ht="16.5" customHeight="1">
      <c r="A388" s="38"/>
      <c r="B388" s="39"/>
      <c r="C388" s="203" t="s">
        <v>778</v>
      </c>
      <c r="D388" s="203" t="s">
        <v>253</v>
      </c>
      <c r="E388" s="204" t="s">
        <v>779</v>
      </c>
      <c r="F388" s="205" t="s">
        <v>780</v>
      </c>
      <c r="G388" s="206" t="s">
        <v>781</v>
      </c>
      <c r="H388" s="207">
        <v>5</v>
      </c>
      <c r="I388" s="208"/>
      <c r="J388" s="209">
        <f>ROUND(I388*H388,2)</f>
        <v>0</v>
      </c>
      <c r="K388" s="205" t="s">
        <v>19</v>
      </c>
      <c r="L388" s="210"/>
      <c r="M388" s="211" t="s">
        <v>19</v>
      </c>
      <c r="N388" s="212" t="s">
        <v>43</v>
      </c>
      <c r="O388" s="84"/>
      <c r="P388" s="194">
        <f>O388*H388</f>
        <v>0</v>
      </c>
      <c r="Q388" s="194">
        <v>0</v>
      </c>
      <c r="R388" s="194">
        <f>Q388*H388</f>
        <v>0</v>
      </c>
      <c r="S388" s="194">
        <v>0</v>
      </c>
      <c r="T388" s="19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96" t="s">
        <v>159</v>
      </c>
      <c r="AT388" s="196" t="s">
        <v>253</v>
      </c>
      <c r="AU388" s="196" t="s">
        <v>72</v>
      </c>
      <c r="AY388" s="17" t="s">
        <v>144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17" t="s">
        <v>79</v>
      </c>
      <c r="BK388" s="197">
        <f>ROUND(I388*H388,2)</f>
        <v>0</v>
      </c>
      <c r="BL388" s="17" t="s">
        <v>143</v>
      </c>
      <c r="BM388" s="196" t="s">
        <v>782</v>
      </c>
    </row>
    <row r="389" spans="1:65" s="2" customFormat="1" ht="24.15" customHeight="1">
      <c r="A389" s="38"/>
      <c r="B389" s="39"/>
      <c r="C389" s="203" t="s">
        <v>507</v>
      </c>
      <c r="D389" s="203" t="s">
        <v>253</v>
      </c>
      <c r="E389" s="204" t="s">
        <v>783</v>
      </c>
      <c r="F389" s="205" t="s">
        <v>784</v>
      </c>
      <c r="G389" s="206" t="s">
        <v>153</v>
      </c>
      <c r="H389" s="207">
        <v>600</v>
      </c>
      <c r="I389" s="208"/>
      <c r="J389" s="209">
        <f>ROUND(I389*H389,2)</f>
        <v>0</v>
      </c>
      <c r="K389" s="205" t="s">
        <v>154</v>
      </c>
      <c r="L389" s="210"/>
      <c r="M389" s="211" t="s">
        <v>19</v>
      </c>
      <c r="N389" s="212" t="s">
        <v>43</v>
      </c>
      <c r="O389" s="84"/>
      <c r="P389" s="194">
        <f>O389*H389</f>
        <v>0</v>
      </c>
      <c r="Q389" s="194">
        <v>0.00016</v>
      </c>
      <c r="R389" s="194">
        <f>Q389*H389</f>
        <v>0.096</v>
      </c>
      <c r="S389" s="194">
        <v>0</v>
      </c>
      <c r="T389" s="195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196" t="s">
        <v>159</v>
      </c>
      <c r="AT389" s="196" t="s">
        <v>253</v>
      </c>
      <c r="AU389" s="196" t="s">
        <v>72</v>
      </c>
      <c r="AY389" s="17" t="s">
        <v>144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17" t="s">
        <v>79</v>
      </c>
      <c r="BK389" s="197">
        <f>ROUND(I389*H389,2)</f>
        <v>0</v>
      </c>
      <c r="BL389" s="17" t="s">
        <v>143</v>
      </c>
      <c r="BM389" s="196" t="s">
        <v>785</v>
      </c>
    </row>
    <row r="390" spans="1:65" s="2" customFormat="1" ht="16.5" customHeight="1">
      <c r="A390" s="38"/>
      <c r="B390" s="39"/>
      <c r="C390" s="203" t="s">
        <v>786</v>
      </c>
      <c r="D390" s="203" t="s">
        <v>253</v>
      </c>
      <c r="E390" s="204" t="s">
        <v>787</v>
      </c>
      <c r="F390" s="205" t="s">
        <v>788</v>
      </c>
      <c r="G390" s="206" t="s">
        <v>449</v>
      </c>
      <c r="H390" s="207">
        <v>1352</v>
      </c>
      <c r="I390" s="208"/>
      <c r="J390" s="209">
        <f>ROUND(I390*H390,2)</f>
        <v>0</v>
      </c>
      <c r="K390" s="205" t="s">
        <v>154</v>
      </c>
      <c r="L390" s="210"/>
      <c r="M390" s="211" t="s">
        <v>19</v>
      </c>
      <c r="N390" s="212" t="s">
        <v>43</v>
      </c>
      <c r="O390" s="84"/>
      <c r="P390" s="194">
        <f>O390*H390</f>
        <v>0</v>
      </c>
      <c r="Q390" s="194">
        <v>0</v>
      </c>
      <c r="R390" s="194">
        <f>Q390*H390</f>
        <v>0</v>
      </c>
      <c r="S390" s="194">
        <v>0</v>
      </c>
      <c r="T390" s="19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96" t="s">
        <v>159</v>
      </c>
      <c r="AT390" s="196" t="s">
        <v>253</v>
      </c>
      <c r="AU390" s="196" t="s">
        <v>72</v>
      </c>
      <c r="AY390" s="17" t="s">
        <v>144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17" t="s">
        <v>79</v>
      </c>
      <c r="BK390" s="197">
        <f>ROUND(I390*H390,2)</f>
        <v>0</v>
      </c>
      <c r="BL390" s="17" t="s">
        <v>143</v>
      </c>
      <c r="BM390" s="196" t="s">
        <v>789</v>
      </c>
    </row>
    <row r="391" spans="1:65" s="2" customFormat="1" ht="37.8" customHeight="1">
      <c r="A391" s="38"/>
      <c r="B391" s="39"/>
      <c r="C391" s="203" t="s">
        <v>511</v>
      </c>
      <c r="D391" s="203" t="s">
        <v>253</v>
      </c>
      <c r="E391" s="204" t="s">
        <v>790</v>
      </c>
      <c r="F391" s="205" t="s">
        <v>791</v>
      </c>
      <c r="G391" s="206" t="s">
        <v>153</v>
      </c>
      <c r="H391" s="207">
        <v>25</v>
      </c>
      <c r="I391" s="208"/>
      <c r="J391" s="209">
        <f>ROUND(I391*H391,2)</f>
        <v>0</v>
      </c>
      <c r="K391" s="205" t="s">
        <v>154</v>
      </c>
      <c r="L391" s="210"/>
      <c r="M391" s="211" t="s">
        <v>19</v>
      </c>
      <c r="N391" s="212" t="s">
        <v>43</v>
      </c>
      <c r="O391" s="84"/>
      <c r="P391" s="194">
        <f>O391*H391</f>
        <v>0</v>
      </c>
      <c r="Q391" s="194">
        <v>0</v>
      </c>
      <c r="R391" s="194">
        <f>Q391*H391</f>
        <v>0</v>
      </c>
      <c r="S391" s="194">
        <v>0</v>
      </c>
      <c r="T391" s="19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96" t="s">
        <v>159</v>
      </c>
      <c r="AT391" s="196" t="s">
        <v>253</v>
      </c>
      <c r="AU391" s="196" t="s">
        <v>72</v>
      </c>
      <c r="AY391" s="17" t="s">
        <v>144</v>
      </c>
      <c r="BE391" s="197">
        <f>IF(N391="základní",J391,0)</f>
        <v>0</v>
      </c>
      <c r="BF391" s="197">
        <f>IF(N391="snížená",J391,0)</f>
        <v>0</v>
      </c>
      <c r="BG391" s="197">
        <f>IF(N391="zákl. přenesená",J391,0)</f>
        <v>0</v>
      </c>
      <c r="BH391" s="197">
        <f>IF(N391="sníž. přenesená",J391,0)</f>
        <v>0</v>
      </c>
      <c r="BI391" s="197">
        <f>IF(N391="nulová",J391,0)</f>
        <v>0</v>
      </c>
      <c r="BJ391" s="17" t="s">
        <v>79</v>
      </c>
      <c r="BK391" s="197">
        <f>ROUND(I391*H391,2)</f>
        <v>0</v>
      </c>
      <c r="BL391" s="17" t="s">
        <v>143</v>
      </c>
      <c r="BM391" s="196" t="s">
        <v>792</v>
      </c>
    </row>
    <row r="392" spans="1:65" s="2" customFormat="1" ht="90" customHeight="1">
      <c r="A392" s="38"/>
      <c r="B392" s="39"/>
      <c r="C392" s="185" t="s">
        <v>515</v>
      </c>
      <c r="D392" s="185" t="s">
        <v>139</v>
      </c>
      <c r="E392" s="186" t="s">
        <v>594</v>
      </c>
      <c r="F392" s="187" t="s">
        <v>595</v>
      </c>
      <c r="G392" s="188" t="s">
        <v>365</v>
      </c>
      <c r="H392" s="189">
        <v>235.152</v>
      </c>
      <c r="I392" s="190"/>
      <c r="J392" s="191">
        <f>ROUND(I392*H392,2)</f>
        <v>0</v>
      </c>
      <c r="K392" s="187" t="s">
        <v>154</v>
      </c>
      <c r="L392" s="44"/>
      <c r="M392" s="192" t="s">
        <v>19</v>
      </c>
      <c r="N392" s="193" t="s">
        <v>43</v>
      </c>
      <c r="O392" s="84"/>
      <c r="P392" s="194">
        <f>O392*H392</f>
        <v>0</v>
      </c>
      <c r="Q392" s="194">
        <v>0</v>
      </c>
      <c r="R392" s="194">
        <f>Q392*H392</f>
        <v>0</v>
      </c>
      <c r="S392" s="194">
        <v>0</v>
      </c>
      <c r="T392" s="19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196" t="s">
        <v>143</v>
      </c>
      <c r="AT392" s="196" t="s">
        <v>139</v>
      </c>
      <c r="AU392" s="196" t="s">
        <v>72</v>
      </c>
      <c r="AY392" s="17" t="s">
        <v>144</v>
      </c>
      <c r="BE392" s="197">
        <f>IF(N392="základní",J392,0)</f>
        <v>0</v>
      </c>
      <c r="BF392" s="197">
        <f>IF(N392="snížená",J392,0)</f>
        <v>0</v>
      </c>
      <c r="BG392" s="197">
        <f>IF(N392="zákl. přenesená",J392,0)</f>
        <v>0</v>
      </c>
      <c r="BH392" s="197">
        <f>IF(N392="sníž. přenesená",J392,0)</f>
        <v>0</v>
      </c>
      <c r="BI392" s="197">
        <f>IF(N392="nulová",J392,0)</f>
        <v>0</v>
      </c>
      <c r="BJ392" s="17" t="s">
        <v>79</v>
      </c>
      <c r="BK392" s="197">
        <f>ROUND(I392*H392,2)</f>
        <v>0</v>
      </c>
      <c r="BL392" s="17" t="s">
        <v>143</v>
      </c>
      <c r="BM392" s="196" t="s">
        <v>793</v>
      </c>
    </row>
    <row r="393" spans="1:51" s="10" customFormat="1" ht="12">
      <c r="A393" s="10"/>
      <c r="B393" s="218"/>
      <c r="C393" s="219"/>
      <c r="D393" s="198" t="s">
        <v>360</v>
      </c>
      <c r="E393" s="220" t="s">
        <v>19</v>
      </c>
      <c r="F393" s="221" t="s">
        <v>794</v>
      </c>
      <c r="G393" s="219"/>
      <c r="H393" s="222">
        <v>8.9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T393" s="228" t="s">
        <v>360</v>
      </c>
      <c r="AU393" s="228" t="s">
        <v>72</v>
      </c>
      <c r="AV393" s="10" t="s">
        <v>81</v>
      </c>
      <c r="AW393" s="10" t="s">
        <v>33</v>
      </c>
      <c r="AX393" s="10" t="s">
        <v>72</v>
      </c>
      <c r="AY393" s="228" t="s">
        <v>144</v>
      </c>
    </row>
    <row r="394" spans="1:51" s="10" customFormat="1" ht="12">
      <c r="A394" s="10"/>
      <c r="B394" s="218"/>
      <c r="C394" s="219"/>
      <c r="D394" s="198" t="s">
        <v>360</v>
      </c>
      <c r="E394" s="220" t="s">
        <v>19</v>
      </c>
      <c r="F394" s="221" t="s">
        <v>795</v>
      </c>
      <c r="G394" s="219"/>
      <c r="H394" s="222">
        <v>11.4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T394" s="228" t="s">
        <v>360</v>
      </c>
      <c r="AU394" s="228" t="s">
        <v>72</v>
      </c>
      <c r="AV394" s="10" t="s">
        <v>81</v>
      </c>
      <c r="AW394" s="10" t="s">
        <v>33</v>
      </c>
      <c r="AX394" s="10" t="s">
        <v>72</v>
      </c>
      <c r="AY394" s="228" t="s">
        <v>144</v>
      </c>
    </row>
    <row r="395" spans="1:51" s="10" customFormat="1" ht="12">
      <c r="A395" s="10"/>
      <c r="B395" s="218"/>
      <c r="C395" s="219"/>
      <c r="D395" s="198" t="s">
        <v>360</v>
      </c>
      <c r="E395" s="220" t="s">
        <v>19</v>
      </c>
      <c r="F395" s="221" t="s">
        <v>796</v>
      </c>
      <c r="G395" s="219"/>
      <c r="H395" s="222">
        <v>40.236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T395" s="228" t="s">
        <v>360</v>
      </c>
      <c r="AU395" s="228" t="s">
        <v>72</v>
      </c>
      <c r="AV395" s="10" t="s">
        <v>81</v>
      </c>
      <c r="AW395" s="10" t="s">
        <v>33</v>
      </c>
      <c r="AX395" s="10" t="s">
        <v>72</v>
      </c>
      <c r="AY395" s="228" t="s">
        <v>144</v>
      </c>
    </row>
    <row r="396" spans="1:51" s="10" customFormat="1" ht="12">
      <c r="A396" s="10"/>
      <c r="B396" s="218"/>
      <c r="C396" s="219"/>
      <c r="D396" s="198" t="s">
        <v>360</v>
      </c>
      <c r="E396" s="220" t="s">
        <v>19</v>
      </c>
      <c r="F396" s="221" t="s">
        <v>797</v>
      </c>
      <c r="G396" s="219"/>
      <c r="H396" s="222">
        <v>58.4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T396" s="228" t="s">
        <v>360</v>
      </c>
      <c r="AU396" s="228" t="s">
        <v>72</v>
      </c>
      <c r="AV396" s="10" t="s">
        <v>81</v>
      </c>
      <c r="AW396" s="10" t="s">
        <v>33</v>
      </c>
      <c r="AX396" s="10" t="s">
        <v>72</v>
      </c>
      <c r="AY396" s="228" t="s">
        <v>144</v>
      </c>
    </row>
    <row r="397" spans="1:51" s="10" customFormat="1" ht="12">
      <c r="A397" s="10"/>
      <c r="B397" s="218"/>
      <c r="C397" s="219"/>
      <c r="D397" s="198" t="s">
        <v>360</v>
      </c>
      <c r="E397" s="220" t="s">
        <v>19</v>
      </c>
      <c r="F397" s="221" t="s">
        <v>798</v>
      </c>
      <c r="G397" s="219"/>
      <c r="H397" s="222">
        <v>116.216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T397" s="228" t="s">
        <v>360</v>
      </c>
      <c r="AU397" s="228" t="s">
        <v>72</v>
      </c>
      <c r="AV397" s="10" t="s">
        <v>81</v>
      </c>
      <c r="AW397" s="10" t="s">
        <v>33</v>
      </c>
      <c r="AX397" s="10" t="s">
        <v>72</v>
      </c>
      <c r="AY397" s="228" t="s">
        <v>144</v>
      </c>
    </row>
    <row r="398" spans="1:51" s="11" customFormat="1" ht="12">
      <c r="A398" s="11"/>
      <c r="B398" s="229"/>
      <c r="C398" s="230"/>
      <c r="D398" s="198" t="s">
        <v>360</v>
      </c>
      <c r="E398" s="231" t="s">
        <v>19</v>
      </c>
      <c r="F398" s="232" t="s">
        <v>362</v>
      </c>
      <c r="G398" s="230"/>
      <c r="H398" s="233">
        <v>235.152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T398" s="239" t="s">
        <v>360</v>
      </c>
      <c r="AU398" s="239" t="s">
        <v>72</v>
      </c>
      <c r="AV398" s="11" t="s">
        <v>143</v>
      </c>
      <c r="AW398" s="11" t="s">
        <v>33</v>
      </c>
      <c r="AX398" s="11" t="s">
        <v>79</v>
      </c>
      <c r="AY398" s="239" t="s">
        <v>144</v>
      </c>
    </row>
    <row r="399" spans="1:65" s="2" customFormat="1" ht="142.2" customHeight="1">
      <c r="A399" s="38"/>
      <c r="B399" s="39"/>
      <c r="C399" s="185" t="s">
        <v>799</v>
      </c>
      <c r="D399" s="185" t="s">
        <v>139</v>
      </c>
      <c r="E399" s="186" t="s">
        <v>800</v>
      </c>
      <c r="F399" s="187" t="s">
        <v>801</v>
      </c>
      <c r="G399" s="188" t="s">
        <v>365</v>
      </c>
      <c r="H399" s="189">
        <v>8.9</v>
      </c>
      <c r="I399" s="190"/>
      <c r="J399" s="191">
        <f>ROUND(I399*H399,2)</f>
        <v>0</v>
      </c>
      <c r="K399" s="187" t="s">
        <v>154</v>
      </c>
      <c r="L399" s="44"/>
      <c r="M399" s="192" t="s">
        <v>19</v>
      </c>
      <c r="N399" s="193" t="s">
        <v>43</v>
      </c>
      <c r="O399" s="84"/>
      <c r="P399" s="194">
        <f>O399*H399</f>
        <v>0</v>
      </c>
      <c r="Q399" s="194">
        <v>0</v>
      </c>
      <c r="R399" s="194">
        <f>Q399*H399</f>
        <v>0</v>
      </c>
      <c r="S399" s="194">
        <v>0</v>
      </c>
      <c r="T399" s="19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96" t="s">
        <v>143</v>
      </c>
      <c r="AT399" s="196" t="s">
        <v>139</v>
      </c>
      <c r="AU399" s="196" t="s">
        <v>72</v>
      </c>
      <c r="AY399" s="17" t="s">
        <v>144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17" t="s">
        <v>79</v>
      </c>
      <c r="BK399" s="197">
        <f>ROUND(I399*H399,2)</f>
        <v>0</v>
      </c>
      <c r="BL399" s="17" t="s">
        <v>143</v>
      </c>
      <c r="BM399" s="196" t="s">
        <v>802</v>
      </c>
    </row>
    <row r="400" spans="1:47" s="2" customFormat="1" ht="12">
      <c r="A400" s="38"/>
      <c r="B400" s="39"/>
      <c r="C400" s="40"/>
      <c r="D400" s="198" t="s">
        <v>145</v>
      </c>
      <c r="E400" s="40"/>
      <c r="F400" s="199" t="s">
        <v>445</v>
      </c>
      <c r="G400" s="40"/>
      <c r="H400" s="40"/>
      <c r="I400" s="200"/>
      <c r="J400" s="40"/>
      <c r="K400" s="40"/>
      <c r="L400" s="44"/>
      <c r="M400" s="201"/>
      <c r="N400" s="202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145</v>
      </c>
      <c r="AU400" s="17" t="s">
        <v>72</v>
      </c>
    </row>
    <row r="401" spans="1:51" s="10" customFormat="1" ht="12">
      <c r="A401" s="10"/>
      <c r="B401" s="218"/>
      <c r="C401" s="219"/>
      <c r="D401" s="198" t="s">
        <v>360</v>
      </c>
      <c r="E401" s="220" t="s">
        <v>19</v>
      </c>
      <c r="F401" s="221" t="s">
        <v>803</v>
      </c>
      <c r="G401" s="219"/>
      <c r="H401" s="222">
        <v>8.9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T401" s="228" t="s">
        <v>360</v>
      </c>
      <c r="AU401" s="228" t="s">
        <v>72</v>
      </c>
      <c r="AV401" s="10" t="s">
        <v>81</v>
      </c>
      <c r="AW401" s="10" t="s">
        <v>33</v>
      </c>
      <c r="AX401" s="10" t="s">
        <v>79</v>
      </c>
      <c r="AY401" s="228" t="s">
        <v>144</v>
      </c>
    </row>
    <row r="402" spans="1:65" s="2" customFormat="1" ht="142.2" customHeight="1">
      <c r="A402" s="38"/>
      <c r="B402" s="39"/>
      <c r="C402" s="185" t="s">
        <v>804</v>
      </c>
      <c r="D402" s="185" t="s">
        <v>139</v>
      </c>
      <c r="E402" s="186" t="s">
        <v>805</v>
      </c>
      <c r="F402" s="187" t="s">
        <v>806</v>
      </c>
      <c r="G402" s="188" t="s">
        <v>365</v>
      </c>
      <c r="H402" s="189">
        <v>75.4</v>
      </c>
      <c r="I402" s="190"/>
      <c r="J402" s="191">
        <f>ROUND(I402*H402,2)</f>
        <v>0</v>
      </c>
      <c r="K402" s="187" t="s">
        <v>154</v>
      </c>
      <c r="L402" s="44"/>
      <c r="M402" s="192" t="s">
        <v>19</v>
      </c>
      <c r="N402" s="193" t="s">
        <v>43</v>
      </c>
      <c r="O402" s="84"/>
      <c r="P402" s="194">
        <f>O402*H402</f>
        <v>0</v>
      </c>
      <c r="Q402" s="194">
        <v>0</v>
      </c>
      <c r="R402" s="194">
        <f>Q402*H402</f>
        <v>0</v>
      </c>
      <c r="S402" s="194">
        <v>0</v>
      </c>
      <c r="T402" s="195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196" t="s">
        <v>143</v>
      </c>
      <c r="AT402" s="196" t="s">
        <v>139</v>
      </c>
      <c r="AU402" s="196" t="s">
        <v>72</v>
      </c>
      <c r="AY402" s="17" t="s">
        <v>144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17" t="s">
        <v>79</v>
      </c>
      <c r="BK402" s="197">
        <f>ROUND(I402*H402,2)</f>
        <v>0</v>
      </c>
      <c r="BL402" s="17" t="s">
        <v>143</v>
      </c>
      <c r="BM402" s="196" t="s">
        <v>807</v>
      </c>
    </row>
    <row r="403" spans="1:47" s="2" customFormat="1" ht="12">
      <c r="A403" s="38"/>
      <c r="B403" s="39"/>
      <c r="C403" s="40"/>
      <c r="D403" s="198" t="s">
        <v>145</v>
      </c>
      <c r="E403" s="40"/>
      <c r="F403" s="199" t="s">
        <v>445</v>
      </c>
      <c r="G403" s="40"/>
      <c r="H403" s="40"/>
      <c r="I403" s="200"/>
      <c r="J403" s="40"/>
      <c r="K403" s="40"/>
      <c r="L403" s="44"/>
      <c r="M403" s="201"/>
      <c r="N403" s="202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145</v>
      </c>
      <c r="AU403" s="17" t="s">
        <v>72</v>
      </c>
    </row>
    <row r="404" spans="1:51" s="10" customFormat="1" ht="12">
      <c r="A404" s="10"/>
      <c r="B404" s="218"/>
      <c r="C404" s="219"/>
      <c r="D404" s="198" t="s">
        <v>360</v>
      </c>
      <c r="E404" s="220" t="s">
        <v>19</v>
      </c>
      <c r="F404" s="221" t="s">
        <v>808</v>
      </c>
      <c r="G404" s="219"/>
      <c r="H404" s="222">
        <v>64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T404" s="228" t="s">
        <v>360</v>
      </c>
      <c r="AU404" s="228" t="s">
        <v>72</v>
      </c>
      <c r="AV404" s="10" t="s">
        <v>81</v>
      </c>
      <c r="AW404" s="10" t="s">
        <v>33</v>
      </c>
      <c r="AX404" s="10" t="s">
        <v>72</v>
      </c>
      <c r="AY404" s="228" t="s">
        <v>144</v>
      </c>
    </row>
    <row r="405" spans="1:51" s="10" customFormat="1" ht="12">
      <c r="A405" s="10"/>
      <c r="B405" s="218"/>
      <c r="C405" s="219"/>
      <c r="D405" s="198" t="s">
        <v>360</v>
      </c>
      <c r="E405" s="220" t="s">
        <v>19</v>
      </c>
      <c r="F405" s="221" t="s">
        <v>809</v>
      </c>
      <c r="G405" s="219"/>
      <c r="H405" s="222">
        <v>11.4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T405" s="228" t="s">
        <v>360</v>
      </c>
      <c r="AU405" s="228" t="s">
        <v>72</v>
      </c>
      <c r="AV405" s="10" t="s">
        <v>81</v>
      </c>
      <c r="AW405" s="10" t="s">
        <v>33</v>
      </c>
      <c r="AX405" s="10" t="s">
        <v>72</v>
      </c>
      <c r="AY405" s="228" t="s">
        <v>144</v>
      </c>
    </row>
    <row r="406" spans="1:51" s="11" customFormat="1" ht="12">
      <c r="A406" s="11"/>
      <c r="B406" s="229"/>
      <c r="C406" s="230"/>
      <c r="D406" s="198" t="s">
        <v>360</v>
      </c>
      <c r="E406" s="231" t="s">
        <v>19</v>
      </c>
      <c r="F406" s="232" t="s">
        <v>362</v>
      </c>
      <c r="G406" s="230"/>
      <c r="H406" s="233">
        <v>75.4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T406" s="239" t="s">
        <v>360</v>
      </c>
      <c r="AU406" s="239" t="s">
        <v>72</v>
      </c>
      <c r="AV406" s="11" t="s">
        <v>143</v>
      </c>
      <c r="AW406" s="11" t="s">
        <v>33</v>
      </c>
      <c r="AX406" s="11" t="s">
        <v>79</v>
      </c>
      <c r="AY406" s="239" t="s">
        <v>144</v>
      </c>
    </row>
    <row r="407" spans="1:65" s="2" customFormat="1" ht="142.2" customHeight="1">
      <c r="A407" s="38"/>
      <c r="B407" s="39"/>
      <c r="C407" s="185" t="s">
        <v>810</v>
      </c>
      <c r="D407" s="185" t="s">
        <v>139</v>
      </c>
      <c r="E407" s="186" t="s">
        <v>601</v>
      </c>
      <c r="F407" s="187" t="s">
        <v>602</v>
      </c>
      <c r="G407" s="188" t="s">
        <v>365</v>
      </c>
      <c r="H407" s="189">
        <v>54.636</v>
      </c>
      <c r="I407" s="190"/>
      <c r="J407" s="191">
        <f>ROUND(I407*H407,2)</f>
        <v>0</v>
      </c>
      <c r="K407" s="187" t="s">
        <v>154</v>
      </c>
      <c r="L407" s="44"/>
      <c r="M407" s="192" t="s">
        <v>19</v>
      </c>
      <c r="N407" s="193" t="s">
        <v>43</v>
      </c>
      <c r="O407" s="84"/>
      <c r="P407" s="194">
        <f>O407*H407</f>
        <v>0</v>
      </c>
      <c r="Q407" s="194">
        <v>0</v>
      </c>
      <c r="R407" s="194">
        <f>Q407*H407</f>
        <v>0</v>
      </c>
      <c r="S407" s="194">
        <v>0</v>
      </c>
      <c r="T407" s="19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96" t="s">
        <v>143</v>
      </c>
      <c r="AT407" s="196" t="s">
        <v>139</v>
      </c>
      <c r="AU407" s="196" t="s">
        <v>72</v>
      </c>
      <c r="AY407" s="17" t="s">
        <v>144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17" t="s">
        <v>79</v>
      </c>
      <c r="BK407" s="197">
        <f>ROUND(I407*H407,2)</f>
        <v>0</v>
      </c>
      <c r="BL407" s="17" t="s">
        <v>143</v>
      </c>
      <c r="BM407" s="196" t="s">
        <v>635</v>
      </c>
    </row>
    <row r="408" spans="1:47" s="2" customFormat="1" ht="12">
      <c r="A408" s="38"/>
      <c r="B408" s="39"/>
      <c r="C408" s="40"/>
      <c r="D408" s="198" t="s">
        <v>145</v>
      </c>
      <c r="E408" s="40"/>
      <c r="F408" s="199" t="s">
        <v>445</v>
      </c>
      <c r="G408" s="40"/>
      <c r="H408" s="40"/>
      <c r="I408" s="200"/>
      <c r="J408" s="40"/>
      <c r="K408" s="40"/>
      <c r="L408" s="44"/>
      <c r="M408" s="201"/>
      <c r="N408" s="202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145</v>
      </c>
      <c r="AU408" s="17" t="s">
        <v>72</v>
      </c>
    </row>
    <row r="409" spans="1:51" s="10" customFormat="1" ht="12">
      <c r="A409" s="10"/>
      <c r="B409" s="218"/>
      <c r="C409" s="219"/>
      <c r="D409" s="198" t="s">
        <v>360</v>
      </c>
      <c r="E409" s="220" t="s">
        <v>19</v>
      </c>
      <c r="F409" s="221" t="s">
        <v>796</v>
      </c>
      <c r="G409" s="219"/>
      <c r="H409" s="222">
        <v>40.236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T409" s="228" t="s">
        <v>360</v>
      </c>
      <c r="AU409" s="228" t="s">
        <v>72</v>
      </c>
      <c r="AV409" s="10" t="s">
        <v>81</v>
      </c>
      <c r="AW409" s="10" t="s">
        <v>33</v>
      </c>
      <c r="AX409" s="10" t="s">
        <v>72</v>
      </c>
      <c r="AY409" s="228" t="s">
        <v>144</v>
      </c>
    </row>
    <row r="410" spans="1:51" s="10" customFormat="1" ht="12">
      <c r="A410" s="10"/>
      <c r="B410" s="218"/>
      <c r="C410" s="219"/>
      <c r="D410" s="198" t="s">
        <v>360</v>
      </c>
      <c r="E410" s="220" t="s">
        <v>19</v>
      </c>
      <c r="F410" s="221" t="s">
        <v>811</v>
      </c>
      <c r="G410" s="219"/>
      <c r="H410" s="222">
        <v>14.4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T410" s="228" t="s">
        <v>360</v>
      </c>
      <c r="AU410" s="228" t="s">
        <v>72</v>
      </c>
      <c r="AV410" s="10" t="s">
        <v>81</v>
      </c>
      <c r="AW410" s="10" t="s">
        <v>33</v>
      </c>
      <c r="AX410" s="10" t="s">
        <v>72</v>
      </c>
      <c r="AY410" s="228" t="s">
        <v>144</v>
      </c>
    </row>
    <row r="411" spans="1:51" s="11" customFormat="1" ht="12">
      <c r="A411" s="11"/>
      <c r="B411" s="229"/>
      <c r="C411" s="230"/>
      <c r="D411" s="198" t="s">
        <v>360</v>
      </c>
      <c r="E411" s="231" t="s">
        <v>19</v>
      </c>
      <c r="F411" s="232" t="s">
        <v>362</v>
      </c>
      <c r="G411" s="230"/>
      <c r="H411" s="233">
        <v>54.636</v>
      </c>
      <c r="I411" s="234"/>
      <c r="J411" s="230"/>
      <c r="K411" s="230"/>
      <c r="L411" s="235"/>
      <c r="M411" s="250"/>
      <c r="N411" s="251"/>
      <c r="O411" s="251"/>
      <c r="P411" s="251"/>
      <c r="Q411" s="251"/>
      <c r="R411" s="251"/>
      <c r="S411" s="251"/>
      <c r="T411" s="25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T411" s="239" t="s">
        <v>360</v>
      </c>
      <c r="AU411" s="239" t="s">
        <v>72</v>
      </c>
      <c r="AV411" s="11" t="s">
        <v>143</v>
      </c>
      <c r="AW411" s="11" t="s">
        <v>33</v>
      </c>
      <c r="AX411" s="11" t="s">
        <v>79</v>
      </c>
      <c r="AY411" s="239" t="s">
        <v>144</v>
      </c>
    </row>
    <row r="412" spans="1:31" s="2" customFormat="1" ht="6.95" customHeight="1">
      <c r="A412" s="38"/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44"/>
      <c r="M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</row>
  </sheetData>
  <sheetProtection password="CC35" sheet="1" objects="1" scenarios="1" formatColumns="0" formatRows="0" autoFilter="0"/>
  <autoFilter ref="C84:K4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812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ROUND((SUM(BE87:BE119)),2)</f>
        <v>0</v>
      </c>
      <c r="G35" s="38"/>
      <c r="H35" s="38"/>
      <c r="I35" s="157">
        <v>0.21</v>
      </c>
      <c r="J35" s="156">
        <f>ROUND(((SUM(BE87:BE119))*I35),2)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ROUND((SUM(BF87:BF119)),2)</f>
        <v>0</v>
      </c>
      <c r="G36" s="38"/>
      <c r="H36" s="38"/>
      <c r="I36" s="157">
        <v>0.15</v>
      </c>
      <c r="J36" s="156">
        <f>ROUND(((SUM(BF87:BF119))*I36),2)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ROUND((SUM(BG87:BG119)),2)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ROUND((SUM(BH87:BH119)),2)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ROUND((SUM(BI87:BI119)),2)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ON 1 - NEOCEŇOVAT - Materiál dodávaný objednatelem 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813</v>
      </c>
      <c r="E64" s="256"/>
      <c r="F64" s="256"/>
      <c r="G64" s="256"/>
      <c r="H64" s="256"/>
      <c r="I64" s="256"/>
      <c r="J64" s="257">
        <f>J88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3" customFormat="1" ht="24.95" customHeight="1" hidden="1">
      <c r="A65" s="13"/>
      <c r="B65" s="253"/>
      <c r="C65" s="254"/>
      <c r="D65" s="255" t="s">
        <v>814</v>
      </c>
      <c r="E65" s="256"/>
      <c r="F65" s="256"/>
      <c r="G65" s="256"/>
      <c r="H65" s="256"/>
      <c r="I65" s="256"/>
      <c r="J65" s="257">
        <f>J101</f>
        <v>0</v>
      </c>
      <c r="K65" s="254"/>
      <c r="L65" s="258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Oprava kolejí a výhybek v žst. Teplice nad Metují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115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116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117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ON 1 - NEOCEŇOVAT - Materiál dodávaný objednatelem 1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>žst. Teplice nad Metují</v>
      </c>
      <c r="G81" s="40"/>
      <c r="H81" s="40"/>
      <c r="I81" s="32" t="s">
        <v>23</v>
      </c>
      <c r="J81" s="72" t="str">
        <f>IF(J14="","",J14)</f>
        <v>7. 10. 2022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>Správa železnic, s.o.</v>
      </c>
      <c r="G83" s="40"/>
      <c r="H83" s="40"/>
      <c r="I83" s="32" t="s">
        <v>31</v>
      </c>
      <c r="J83" s="36" t="str">
        <f>E23</f>
        <v>Prodin,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IF(E20="","",E20)</f>
        <v>Vyplň údaj</v>
      </c>
      <c r="G84" s="40"/>
      <c r="H84" s="40"/>
      <c r="I84" s="32" t="s">
        <v>34</v>
      </c>
      <c r="J84" s="36" t="str">
        <f>E26</f>
        <v>ST Hradec Králové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9" customFormat="1" ht="29.25" customHeight="1">
      <c r="A86" s="174"/>
      <c r="B86" s="175"/>
      <c r="C86" s="176" t="s">
        <v>127</v>
      </c>
      <c r="D86" s="177" t="s">
        <v>57</v>
      </c>
      <c r="E86" s="177" t="s">
        <v>53</v>
      </c>
      <c r="F86" s="177" t="s">
        <v>54</v>
      </c>
      <c r="G86" s="177" t="s">
        <v>128</v>
      </c>
      <c r="H86" s="177" t="s">
        <v>129</v>
      </c>
      <c r="I86" s="177" t="s">
        <v>130</v>
      </c>
      <c r="J86" s="177" t="s">
        <v>124</v>
      </c>
      <c r="K86" s="178" t="s">
        <v>131</v>
      </c>
      <c r="L86" s="179"/>
      <c r="M86" s="92" t="s">
        <v>19</v>
      </c>
      <c r="N86" s="93" t="s">
        <v>42</v>
      </c>
      <c r="O86" s="93" t="s">
        <v>132</v>
      </c>
      <c r="P86" s="93" t="s">
        <v>133</v>
      </c>
      <c r="Q86" s="93" t="s">
        <v>134</v>
      </c>
      <c r="R86" s="93" t="s">
        <v>135</v>
      </c>
      <c r="S86" s="93" t="s">
        <v>136</v>
      </c>
      <c r="T86" s="94" t="s">
        <v>137</v>
      </c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</row>
    <row r="87" spans="1:63" s="2" customFormat="1" ht="22.8" customHeight="1">
      <c r="A87" s="38"/>
      <c r="B87" s="39"/>
      <c r="C87" s="99" t="s">
        <v>138</v>
      </c>
      <c r="D87" s="40"/>
      <c r="E87" s="40"/>
      <c r="F87" s="40"/>
      <c r="G87" s="40"/>
      <c r="H87" s="40"/>
      <c r="I87" s="40"/>
      <c r="J87" s="180">
        <f>BK87</f>
        <v>0</v>
      </c>
      <c r="K87" s="40"/>
      <c r="L87" s="44"/>
      <c r="M87" s="95"/>
      <c r="N87" s="181"/>
      <c r="O87" s="96"/>
      <c r="P87" s="182">
        <f>P88+P101</f>
        <v>0</v>
      </c>
      <c r="Q87" s="96"/>
      <c r="R87" s="182">
        <f>R88+R101</f>
        <v>0</v>
      </c>
      <c r="S87" s="96"/>
      <c r="T87" s="183">
        <f>T88+T101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125</v>
      </c>
      <c r="BK87" s="184">
        <f>BK88+BK101</f>
        <v>0</v>
      </c>
    </row>
    <row r="88" spans="1:63" s="14" customFormat="1" ht="25.9" customHeight="1">
      <c r="A88" s="14"/>
      <c r="B88" s="259"/>
      <c r="C88" s="260"/>
      <c r="D88" s="261" t="s">
        <v>71</v>
      </c>
      <c r="E88" s="262" t="s">
        <v>815</v>
      </c>
      <c r="F88" s="262" t="s">
        <v>816</v>
      </c>
      <c r="G88" s="260"/>
      <c r="H88" s="260"/>
      <c r="I88" s="263"/>
      <c r="J88" s="264">
        <f>BK88</f>
        <v>0</v>
      </c>
      <c r="K88" s="260"/>
      <c r="L88" s="265"/>
      <c r="M88" s="266"/>
      <c r="N88" s="267"/>
      <c r="O88" s="267"/>
      <c r="P88" s="268">
        <f>SUM(P89:P100)</f>
        <v>0</v>
      </c>
      <c r="Q88" s="267"/>
      <c r="R88" s="268">
        <f>SUM(R89:R100)</f>
        <v>0</v>
      </c>
      <c r="S88" s="267"/>
      <c r="T88" s="269">
        <f>SUM(T89:T100)</f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R88" s="270" t="s">
        <v>79</v>
      </c>
      <c r="AT88" s="271" t="s">
        <v>71</v>
      </c>
      <c r="AU88" s="271" t="s">
        <v>72</v>
      </c>
      <c r="AY88" s="270" t="s">
        <v>144</v>
      </c>
      <c r="BK88" s="272">
        <f>SUM(BK89:BK100)</f>
        <v>0</v>
      </c>
    </row>
    <row r="89" spans="1:65" s="2" customFormat="1" ht="24.15" customHeight="1">
      <c r="A89" s="38"/>
      <c r="B89" s="39"/>
      <c r="C89" s="203" t="s">
        <v>79</v>
      </c>
      <c r="D89" s="203" t="s">
        <v>253</v>
      </c>
      <c r="E89" s="204" t="s">
        <v>817</v>
      </c>
      <c r="F89" s="205" t="s">
        <v>818</v>
      </c>
      <c r="G89" s="206" t="s">
        <v>153</v>
      </c>
      <c r="H89" s="207">
        <v>1</v>
      </c>
      <c r="I89" s="208"/>
      <c r="J89" s="209">
        <f>ROUND(I89*H89,2)</f>
        <v>0</v>
      </c>
      <c r="K89" s="205" t="s">
        <v>19</v>
      </c>
      <c r="L89" s="210"/>
      <c r="M89" s="211" t="s">
        <v>19</v>
      </c>
      <c r="N89" s="212" t="s">
        <v>43</v>
      </c>
      <c r="O89" s="84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96" t="s">
        <v>560</v>
      </c>
      <c r="AT89" s="196" t="s">
        <v>253</v>
      </c>
      <c r="AU89" s="196" t="s">
        <v>79</v>
      </c>
      <c r="AY89" s="17" t="s">
        <v>144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17" t="s">
        <v>79</v>
      </c>
      <c r="BK89" s="197">
        <f>ROUND(I89*H89,2)</f>
        <v>0</v>
      </c>
      <c r="BL89" s="17" t="s">
        <v>560</v>
      </c>
      <c r="BM89" s="196" t="s">
        <v>143</v>
      </c>
    </row>
    <row r="90" spans="1:47" s="2" customFormat="1" ht="12">
      <c r="A90" s="38"/>
      <c r="B90" s="39"/>
      <c r="C90" s="40"/>
      <c r="D90" s="198" t="s">
        <v>145</v>
      </c>
      <c r="E90" s="40"/>
      <c r="F90" s="199" t="s">
        <v>819</v>
      </c>
      <c r="G90" s="40"/>
      <c r="H90" s="40"/>
      <c r="I90" s="200"/>
      <c r="J90" s="40"/>
      <c r="K90" s="40"/>
      <c r="L90" s="44"/>
      <c r="M90" s="201"/>
      <c r="N90" s="202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145</v>
      </c>
      <c r="AU90" s="17" t="s">
        <v>79</v>
      </c>
    </row>
    <row r="91" spans="1:51" s="10" customFormat="1" ht="12">
      <c r="A91" s="10"/>
      <c r="B91" s="218"/>
      <c r="C91" s="219"/>
      <c r="D91" s="198" t="s">
        <v>360</v>
      </c>
      <c r="E91" s="220" t="s">
        <v>19</v>
      </c>
      <c r="F91" s="221" t="s">
        <v>820</v>
      </c>
      <c r="G91" s="219"/>
      <c r="H91" s="222">
        <v>1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T91" s="228" t="s">
        <v>360</v>
      </c>
      <c r="AU91" s="228" t="s">
        <v>79</v>
      </c>
      <c r="AV91" s="10" t="s">
        <v>81</v>
      </c>
      <c r="AW91" s="10" t="s">
        <v>33</v>
      </c>
      <c r="AX91" s="10" t="s">
        <v>79</v>
      </c>
      <c r="AY91" s="228" t="s">
        <v>144</v>
      </c>
    </row>
    <row r="92" spans="1:65" s="2" customFormat="1" ht="24.15" customHeight="1">
      <c r="A92" s="38"/>
      <c r="B92" s="39"/>
      <c r="C92" s="203" t="s">
        <v>81</v>
      </c>
      <c r="D92" s="203" t="s">
        <v>253</v>
      </c>
      <c r="E92" s="204" t="s">
        <v>821</v>
      </c>
      <c r="F92" s="205" t="s">
        <v>822</v>
      </c>
      <c r="G92" s="206" t="s">
        <v>153</v>
      </c>
      <c r="H92" s="207">
        <v>1</v>
      </c>
      <c r="I92" s="208"/>
      <c r="J92" s="209">
        <f>ROUND(I92*H92,2)</f>
        <v>0</v>
      </c>
      <c r="K92" s="205" t="s">
        <v>19</v>
      </c>
      <c r="L92" s="210"/>
      <c r="M92" s="211" t="s">
        <v>19</v>
      </c>
      <c r="N92" s="212" t="s">
        <v>43</v>
      </c>
      <c r="O92" s="84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6" t="s">
        <v>560</v>
      </c>
      <c r="AT92" s="196" t="s">
        <v>253</v>
      </c>
      <c r="AU92" s="196" t="s">
        <v>79</v>
      </c>
      <c r="AY92" s="17" t="s">
        <v>144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17" t="s">
        <v>79</v>
      </c>
      <c r="BK92" s="197">
        <f>ROUND(I92*H92,2)</f>
        <v>0</v>
      </c>
      <c r="BL92" s="17" t="s">
        <v>560</v>
      </c>
      <c r="BM92" s="196" t="s">
        <v>155</v>
      </c>
    </row>
    <row r="93" spans="1:47" s="2" customFormat="1" ht="12">
      <c r="A93" s="38"/>
      <c r="B93" s="39"/>
      <c r="C93" s="40"/>
      <c r="D93" s="198" t="s">
        <v>145</v>
      </c>
      <c r="E93" s="40"/>
      <c r="F93" s="199" t="s">
        <v>819</v>
      </c>
      <c r="G93" s="40"/>
      <c r="H93" s="40"/>
      <c r="I93" s="200"/>
      <c r="J93" s="40"/>
      <c r="K93" s="40"/>
      <c r="L93" s="44"/>
      <c r="M93" s="201"/>
      <c r="N93" s="20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79</v>
      </c>
    </row>
    <row r="94" spans="1:51" s="10" customFormat="1" ht="12">
      <c r="A94" s="10"/>
      <c r="B94" s="218"/>
      <c r="C94" s="219"/>
      <c r="D94" s="198" t="s">
        <v>360</v>
      </c>
      <c r="E94" s="220" t="s">
        <v>19</v>
      </c>
      <c r="F94" s="221" t="s">
        <v>823</v>
      </c>
      <c r="G94" s="219"/>
      <c r="H94" s="222">
        <v>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T94" s="228" t="s">
        <v>360</v>
      </c>
      <c r="AU94" s="228" t="s">
        <v>79</v>
      </c>
      <c r="AV94" s="10" t="s">
        <v>81</v>
      </c>
      <c r="AW94" s="10" t="s">
        <v>33</v>
      </c>
      <c r="AX94" s="10" t="s">
        <v>79</v>
      </c>
      <c r="AY94" s="228" t="s">
        <v>144</v>
      </c>
    </row>
    <row r="95" spans="1:65" s="2" customFormat="1" ht="16.5" customHeight="1">
      <c r="A95" s="38"/>
      <c r="B95" s="39"/>
      <c r="C95" s="203" t="s">
        <v>150</v>
      </c>
      <c r="D95" s="203" t="s">
        <v>253</v>
      </c>
      <c r="E95" s="204" t="s">
        <v>824</v>
      </c>
      <c r="F95" s="205" t="s">
        <v>825</v>
      </c>
      <c r="G95" s="206" t="s">
        <v>142</v>
      </c>
      <c r="H95" s="207">
        <v>814</v>
      </c>
      <c r="I95" s="208"/>
      <c r="J95" s="209">
        <f>ROUND(I95*H95,2)</f>
        <v>0</v>
      </c>
      <c r="K95" s="205" t="s">
        <v>19</v>
      </c>
      <c r="L95" s="210"/>
      <c r="M95" s="211" t="s">
        <v>19</v>
      </c>
      <c r="N95" s="212" t="s">
        <v>43</v>
      </c>
      <c r="O95" s="84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6" t="s">
        <v>560</v>
      </c>
      <c r="AT95" s="196" t="s">
        <v>253</v>
      </c>
      <c r="AU95" s="196" t="s">
        <v>79</v>
      </c>
      <c r="AY95" s="17" t="s">
        <v>144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17" t="s">
        <v>79</v>
      </c>
      <c r="BK95" s="197">
        <f>ROUND(I95*H95,2)</f>
        <v>0</v>
      </c>
      <c r="BL95" s="17" t="s">
        <v>560</v>
      </c>
      <c r="BM95" s="196" t="s">
        <v>186</v>
      </c>
    </row>
    <row r="96" spans="1:47" s="2" customFormat="1" ht="12">
      <c r="A96" s="38"/>
      <c r="B96" s="39"/>
      <c r="C96" s="40"/>
      <c r="D96" s="198" t="s">
        <v>145</v>
      </c>
      <c r="E96" s="40"/>
      <c r="F96" s="199" t="s">
        <v>819</v>
      </c>
      <c r="G96" s="40"/>
      <c r="H96" s="40"/>
      <c r="I96" s="200"/>
      <c r="J96" s="40"/>
      <c r="K96" s="40"/>
      <c r="L96" s="44"/>
      <c r="M96" s="201"/>
      <c r="N96" s="20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79</v>
      </c>
    </row>
    <row r="97" spans="1:65" s="2" customFormat="1" ht="24.15" customHeight="1">
      <c r="A97" s="38"/>
      <c r="B97" s="39"/>
      <c r="C97" s="203" t="s">
        <v>143</v>
      </c>
      <c r="D97" s="203" t="s">
        <v>253</v>
      </c>
      <c r="E97" s="204" t="s">
        <v>826</v>
      </c>
      <c r="F97" s="205" t="s">
        <v>827</v>
      </c>
      <c r="G97" s="206" t="s">
        <v>153</v>
      </c>
      <c r="H97" s="207">
        <v>200</v>
      </c>
      <c r="I97" s="208"/>
      <c r="J97" s="209">
        <f>ROUND(I97*H97,2)</f>
        <v>0</v>
      </c>
      <c r="K97" s="205" t="s">
        <v>19</v>
      </c>
      <c r="L97" s="210"/>
      <c r="M97" s="211" t="s">
        <v>19</v>
      </c>
      <c r="N97" s="212" t="s">
        <v>43</v>
      </c>
      <c r="O97" s="84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6" t="s">
        <v>560</v>
      </c>
      <c r="AT97" s="196" t="s">
        <v>253</v>
      </c>
      <c r="AU97" s="196" t="s">
        <v>79</v>
      </c>
      <c r="AY97" s="17" t="s">
        <v>144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17" t="s">
        <v>79</v>
      </c>
      <c r="BK97" s="197">
        <f>ROUND(I97*H97,2)</f>
        <v>0</v>
      </c>
      <c r="BL97" s="17" t="s">
        <v>560</v>
      </c>
      <c r="BM97" s="196" t="s">
        <v>828</v>
      </c>
    </row>
    <row r="98" spans="1:47" s="2" customFormat="1" ht="12">
      <c r="A98" s="38"/>
      <c r="B98" s="39"/>
      <c r="C98" s="40"/>
      <c r="D98" s="198" t="s">
        <v>145</v>
      </c>
      <c r="E98" s="40"/>
      <c r="F98" s="199" t="s">
        <v>819</v>
      </c>
      <c r="G98" s="40"/>
      <c r="H98" s="40"/>
      <c r="I98" s="200"/>
      <c r="J98" s="40"/>
      <c r="K98" s="40"/>
      <c r="L98" s="44"/>
      <c r="M98" s="201"/>
      <c r="N98" s="20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79</v>
      </c>
    </row>
    <row r="99" spans="1:51" s="10" customFormat="1" ht="12">
      <c r="A99" s="10"/>
      <c r="B99" s="218"/>
      <c r="C99" s="219"/>
      <c r="D99" s="198" t="s">
        <v>360</v>
      </c>
      <c r="E99" s="220" t="s">
        <v>19</v>
      </c>
      <c r="F99" s="221" t="s">
        <v>829</v>
      </c>
      <c r="G99" s="219"/>
      <c r="H99" s="222">
        <v>200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T99" s="228" t="s">
        <v>360</v>
      </c>
      <c r="AU99" s="228" t="s">
        <v>79</v>
      </c>
      <c r="AV99" s="10" t="s">
        <v>81</v>
      </c>
      <c r="AW99" s="10" t="s">
        <v>33</v>
      </c>
      <c r="AX99" s="10" t="s">
        <v>72</v>
      </c>
      <c r="AY99" s="228" t="s">
        <v>144</v>
      </c>
    </row>
    <row r="100" spans="1:51" s="11" customFormat="1" ht="12">
      <c r="A100" s="11"/>
      <c r="B100" s="229"/>
      <c r="C100" s="230"/>
      <c r="D100" s="198" t="s">
        <v>360</v>
      </c>
      <c r="E100" s="231" t="s">
        <v>19</v>
      </c>
      <c r="F100" s="232" t="s">
        <v>362</v>
      </c>
      <c r="G100" s="230"/>
      <c r="H100" s="233">
        <v>200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T100" s="239" t="s">
        <v>360</v>
      </c>
      <c r="AU100" s="239" t="s">
        <v>79</v>
      </c>
      <c r="AV100" s="11" t="s">
        <v>143</v>
      </c>
      <c r="AW100" s="11" t="s">
        <v>33</v>
      </c>
      <c r="AX100" s="11" t="s">
        <v>79</v>
      </c>
      <c r="AY100" s="239" t="s">
        <v>144</v>
      </c>
    </row>
    <row r="101" spans="1:63" s="14" customFormat="1" ht="25.9" customHeight="1">
      <c r="A101" s="14"/>
      <c r="B101" s="259"/>
      <c r="C101" s="260"/>
      <c r="D101" s="261" t="s">
        <v>71</v>
      </c>
      <c r="E101" s="262" t="s">
        <v>830</v>
      </c>
      <c r="F101" s="262" t="s">
        <v>831</v>
      </c>
      <c r="G101" s="260"/>
      <c r="H101" s="260"/>
      <c r="I101" s="263"/>
      <c r="J101" s="264">
        <f>BK101</f>
        <v>0</v>
      </c>
      <c r="K101" s="260"/>
      <c r="L101" s="265"/>
      <c r="M101" s="266"/>
      <c r="N101" s="267"/>
      <c r="O101" s="267"/>
      <c r="P101" s="268">
        <f>SUM(P102:P119)</f>
        <v>0</v>
      </c>
      <c r="Q101" s="267"/>
      <c r="R101" s="268">
        <f>SUM(R102:R119)</f>
        <v>0</v>
      </c>
      <c r="S101" s="267"/>
      <c r="T101" s="269">
        <f>SUM(T102:T119)</f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R101" s="270" t="s">
        <v>79</v>
      </c>
      <c r="AT101" s="271" t="s">
        <v>71</v>
      </c>
      <c r="AU101" s="271" t="s">
        <v>72</v>
      </c>
      <c r="AY101" s="270" t="s">
        <v>144</v>
      </c>
      <c r="BK101" s="272">
        <f>SUM(BK102:BK119)</f>
        <v>0</v>
      </c>
    </row>
    <row r="102" spans="1:65" s="2" customFormat="1" ht="24.15" customHeight="1">
      <c r="A102" s="38"/>
      <c r="B102" s="39"/>
      <c r="C102" s="203" t="s">
        <v>161</v>
      </c>
      <c r="D102" s="203" t="s">
        <v>253</v>
      </c>
      <c r="E102" s="204" t="s">
        <v>832</v>
      </c>
      <c r="F102" s="205" t="s">
        <v>833</v>
      </c>
      <c r="G102" s="206" t="s">
        <v>153</v>
      </c>
      <c r="H102" s="207">
        <v>398</v>
      </c>
      <c r="I102" s="208"/>
      <c r="J102" s="209">
        <f>ROUND(I102*H102,2)</f>
        <v>0</v>
      </c>
      <c r="K102" s="205" t="s">
        <v>19</v>
      </c>
      <c r="L102" s="210"/>
      <c r="M102" s="211" t="s">
        <v>19</v>
      </c>
      <c r="N102" s="212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560</v>
      </c>
      <c r="AT102" s="196" t="s">
        <v>253</v>
      </c>
      <c r="AU102" s="196" t="s">
        <v>79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560</v>
      </c>
      <c r="BM102" s="196" t="s">
        <v>200</v>
      </c>
    </row>
    <row r="103" spans="1:47" s="2" customFormat="1" ht="12">
      <c r="A103" s="38"/>
      <c r="B103" s="39"/>
      <c r="C103" s="40"/>
      <c r="D103" s="198" t="s">
        <v>145</v>
      </c>
      <c r="E103" s="40"/>
      <c r="F103" s="199" t="s">
        <v>819</v>
      </c>
      <c r="G103" s="40"/>
      <c r="H103" s="40"/>
      <c r="I103" s="200"/>
      <c r="J103" s="40"/>
      <c r="K103" s="40"/>
      <c r="L103" s="44"/>
      <c r="M103" s="201"/>
      <c r="N103" s="20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145</v>
      </c>
      <c r="AU103" s="17" t="s">
        <v>79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834</v>
      </c>
      <c r="G104" s="219"/>
      <c r="H104" s="222">
        <v>398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79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398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79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33" customHeight="1">
      <c r="A106" s="38"/>
      <c r="B106" s="39"/>
      <c r="C106" s="203" t="s">
        <v>155</v>
      </c>
      <c r="D106" s="203" t="s">
        <v>253</v>
      </c>
      <c r="E106" s="204" t="s">
        <v>835</v>
      </c>
      <c r="F106" s="205" t="s">
        <v>836</v>
      </c>
      <c r="G106" s="206" t="s">
        <v>153</v>
      </c>
      <c r="H106" s="207">
        <v>1</v>
      </c>
      <c r="I106" s="208"/>
      <c r="J106" s="209">
        <f>ROUND(I106*H106,2)</f>
        <v>0</v>
      </c>
      <c r="K106" s="205" t="s">
        <v>19</v>
      </c>
      <c r="L106" s="210"/>
      <c r="M106" s="211" t="s">
        <v>19</v>
      </c>
      <c r="N106" s="212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560</v>
      </c>
      <c r="AT106" s="196" t="s">
        <v>253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560</v>
      </c>
      <c r="BM106" s="196" t="s">
        <v>81</v>
      </c>
    </row>
    <row r="107" spans="1:47" s="2" customFormat="1" ht="12">
      <c r="A107" s="38"/>
      <c r="B107" s="39"/>
      <c r="C107" s="40"/>
      <c r="D107" s="198" t="s">
        <v>145</v>
      </c>
      <c r="E107" s="40"/>
      <c r="F107" s="199" t="s">
        <v>819</v>
      </c>
      <c r="G107" s="40"/>
      <c r="H107" s="40"/>
      <c r="I107" s="200"/>
      <c r="J107" s="40"/>
      <c r="K107" s="40"/>
      <c r="L107" s="44"/>
      <c r="M107" s="201"/>
      <c r="N107" s="20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79</v>
      </c>
    </row>
    <row r="108" spans="1:65" s="2" customFormat="1" ht="12">
      <c r="A108" s="38"/>
      <c r="B108" s="39"/>
      <c r="C108" s="203" t="s">
        <v>170</v>
      </c>
      <c r="D108" s="203" t="s">
        <v>253</v>
      </c>
      <c r="E108" s="204" t="s">
        <v>837</v>
      </c>
      <c r="F108" s="205" t="s">
        <v>838</v>
      </c>
      <c r="G108" s="206" t="s">
        <v>142</v>
      </c>
      <c r="H108" s="207">
        <v>1090</v>
      </c>
      <c r="I108" s="208"/>
      <c r="J108" s="209">
        <f>ROUND(I108*H108,2)</f>
        <v>0</v>
      </c>
      <c r="K108" s="205" t="s">
        <v>839</v>
      </c>
      <c r="L108" s="210"/>
      <c r="M108" s="211" t="s">
        <v>19</v>
      </c>
      <c r="N108" s="212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560</v>
      </c>
      <c r="AT108" s="196" t="s">
        <v>253</v>
      </c>
      <c r="AU108" s="196" t="s">
        <v>79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560</v>
      </c>
      <c r="BM108" s="196" t="s">
        <v>177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819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79</v>
      </c>
    </row>
    <row r="110" spans="1:65" s="2" customFormat="1" ht="12">
      <c r="A110" s="38"/>
      <c r="B110" s="39"/>
      <c r="C110" s="203" t="s">
        <v>159</v>
      </c>
      <c r="D110" s="203" t="s">
        <v>253</v>
      </c>
      <c r="E110" s="204" t="s">
        <v>840</v>
      </c>
      <c r="F110" s="205" t="s">
        <v>841</v>
      </c>
      <c r="G110" s="206" t="s">
        <v>142</v>
      </c>
      <c r="H110" s="207">
        <v>75</v>
      </c>
      <c r="I110" s="208"/>
      <c r="J110" s="209">
        <f>ROUND(I110*H110,2)</f>
        <v>0</v>
      </c>
      <c r="K110" s="205" t="s">
        <v>839</v>
      </c>
      <c r="L110" s="210"/>
      <c r="M110" s="211" t="s">
        <v>19</v>
      </c>
      <c r="N110" s="212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560</v>
      </c>
      <c r="AT110" s="196" t="s">
        <v>253</v>
      </c>
      <c r="AU110" s="196" t="s">
        <v>79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560</v>
      </c>
      <c r="BM110" s="196" t="s">
        <v>182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819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79</v>
      </c>
    </row>
    <row r="112" spans="1:65" s="2" customFormat="1" ht="24.15" customHeight="1">
      <c r="A112" s="38"/>
      <c r="B112" s="39"/>
      <c r="C112" s="203" t="s">
        <v>179</v>
      </c>
      <c r="D112" s="203" t="s">
        <v>253</v>
      </c>
      <c r="E112" s="204" t="s">
        <v>842</v>
      </c>
      <c r="F112" s="205" t="s">
        <v>843</v>
      </c>
      <c r="G112" s="206" t="s">
        <v>153</v>
      </c>
      <c r="H112" s="207">
        <v>1</v>
      </c>
      <c r="I112" s="208"/>
      <c r="J112" s="209">
        <f>ROUND(I112*H112,2)</f>
        <v>0</v>
      </c>
      <c r="K112" s="205" t="s">
        <v>19</v>
      </c>
      <c r="L112" s="210"/>
      <c r="M112" s="211" t="s">
        <v>19</v>
      </c>
      <c r="N112" s="212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560</v>
      </c>
      <c r="AT112" s="196" t="s">
        <v>253</v>
      </c>
      <c r="AU112" s="196" t="s">
        <v>79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560</v>
      </c>
      <c r="BM112" s="196" t="s">
        <v>159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819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79</v>
      </c>
    </row>
    <row r="114" spans="1:65" s="2" customFormat="1" ht="24.15" customHeight="1">
      <c r="A114" s="38"/>
      <c r="B114" s="39"/>
      <c r="C114" s="203" t="s">
        <v>164</v>
      </c>
      <c r="D114" s="203" t="s">
        <v>253</v>
      </c>
      <c r="E114" s="204" t="s">
        <v>844</v>
      </c>
      <c r="F114" s="205" t="s">
        <v>845</v>
      </c>
      <c r="G114" s="206" t="s">
        <v>153</v>
      </c>
      <c r="H114" s="207">
        <v>1</v>
      </c>
      <c r="I114" s="208"/>
      <c r="J114" s="209">
        <f>ROUND(I114*H114,2)</f>
        <v>0</v>
      </c>
      <c r="K114" s="205" t="s">
        <v>19</v>
      </c>
      <c r="L114" s="210"/>
      <c r="M114" s="211" t="s">
        <v>19</v>
      </c>
      <c r="N114" s="212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560</v>
      </c>
      <c r="AT114" s="196" t="s">
        <v>253</v>
      </c>
      <c r="AU114" s="196" t="s">
        <v>79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560</v>
      </c>
      <c r="BM114" s="196" t="s">
        <v>164</v>
      </c>
    </row>
    <row r="115" spans="1:47" s="2" customFormat="1" ht="12">
      <c r="A115" s="38"/>
      <c r="B115" s="39"/>
      <c r="C115" s="40"/>
      <c r="D115" s="198" t="s">
        <v>145</v>
      </c>
      <c r="E115" s="40"/>
      <c r="F115" s="199" t="s">
        <v>819</v>
      </c>
      <c r="G115" s="40"/>
      <c r="H115" s="40"/>
      <c r="I115" s="200"/>
      <c r="J115" s="40"/>
      <c r="K115" s="40"/>
      <c r="L115" s="44"/>
      <c r="M115" s="201"/>
      <c r="N115" s="20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79</v>
      </c>
    </row>
    <row r="116" spans="1:65" s="2" customFormat="1" ht="24.15" customHeight="1">
      <c r="A116" s="38"/>
      <c r="B116" s="39"/>
      <c r="C116" s="203" t="s">
        <v>188</v>
      </c>
      <c r="D116" s="203" t="s">
        <v>253</v>
      </c>
      <c r="E116" s="204" t="s">
        <v>846</v>
      </c>
      <c r="F116" s="205" t="s">
        <v>847</v>
      </c>
      <c r="G116" s="206" t="s">
        <v>153</v>
      </c>
      <c r="H116" s="207">
        <v>2</v>
      </c>
      <c r="I116" s="208"/>
      <c r="J116" s="209">
        <f>ROUND(I116*H116,2)</f>
        <v>0</v>
      </c>
      <c r="K116" s="205" t="s">
        <v>19</v>
      </c>
      <c r="L116" s="210"/>
      <c r="M116" s="211" t="s">
        <v>19</v>
      </c>
      <c r="N116" s="212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560</v>
      </c>
      <c r="AT116" s="196" t="s">
        <v>253</v>
      </c>
      <c r="AU116" s="196" t="s">
        <v>79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560</v>
      </c>
      <c r="BM116" s="196" t="s">
        <v>168</v>
      </c>
    </row>
    <row r="117" spans="1:47" s="2" customFormat="1" ht="12">
      <c r="A117" s="38"/>
      <c r="B117" s="39"/>
      <c r="C117" s="40"/>
      <c r="D117" s="198" t="s">
        <v>145</v>
      </c>
      <c r="E117" s="40"/>
      <c r="F117" s="199" t="s">
        <v>819</v>
      </c>
      <c r="G117" s="40"/>
      <c r="H117" s="40"/>
      <c r="I117" s="200"/>
      <c r="J117" s="40"/>
      <c r="K117" s="40"/>
      <c r="L117" s="44"/>
      <c r="M117" s="201"/>
      <c r="N117" s="20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79</v>
      </c>
    </row>
    <row r="118" spans="1:65" s="2" customFormat="1" ht="24.15" customHeight="1">
      <c r="A118" s="38"/>
      <c r="B118" s="39"/>
      <c r="C118" s="203" t="s">
        <v>168</v>
      </c>
      <c r="D118" s="203" t="s">
        <v>253</v>
      </c>
      <c r="E118" s="204" t="s">
        <v>848</v>
      </c>
      <c r="F118" s="205" t="s">
        <v>849</v>
      </c>
      <c r="G118" s="206" t="s">
        <v>153</v>
      </c>
      <c r="H118" s="207">
        <v>2</v>
      </c>
      <c r="I118" s="208"/>
      <c r="J118" s="209">
        <f>ROUND(I118*H118,2)</f>
        <v>0</v>
      </c>
      <c r="K118" s="205" t="s">
        <v>19</v>
      </c>
      <c r="L118" s="210"/>
      <c r="M118" s="211" t="s">
        <v>19</v>
      </c>
      <c r="N118" s="212" t="s">
        <v>43</v>
      </c>
      <c r="O118" s="84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96" t="s">
        <v>560</v>
      </c>
      <c r="AT118" s="196" t="s">
        <v>253</v>
      </c>
      <c r="AU118" s="196" t="s">
        <v>79</v>
      </c>
      <c r="AY118" s="17" t="s">
        <v>144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17" t="s">
        <v>79</v>
      </c>
      <c r="BK118" s="197">
        <f>ROUND(I118*H118,2)</f>
        <v>0</v>
      </c>
      <c r="BL118" s="17" t="s">
        <v>560</v>
      </c>
      <c r="BM118" s="196" t="s">
        <v>173</v>
      </c>
    </row>
    <row r="119" spans="1:47" s="2" customFormat="1" ht="12">
      <c r="A119" s="38"/>
      <c r="B119" s="39"/>
      <c r="C119" s="40"/>
      <c r="D119" s="198" t="s">
        <v>145</v>
      </c>
      <c r="E119" s="40"/>
      <c r="F119" s="199" t="s">
        <v>819</v>
      </c>
      <c r="G119" s="40"/>
      <c r="H119" s="40"/>
      <c r="I119" s="200"/>
      <c r="J119" s="40"/>
      <c r="K119" s="40"/>
      <c r="L119" s="44"/>
      <c r="M119" s="273"/>
      <c r="N119" s="274"/>
      <c r="O119" s="215"/>
      <c r="P119" s="215"/>
      <c r="Q119" s="215"/>
      <c r="R119" s="215"/>
      <c r="S119" s="215"/>
      <c r="T119" s="27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145</v>
      </c>
      <c r="AU119" s="17" t="s">
        <v>79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86:K1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851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ROUND((SUM(BE95:BE340)),2)</f>
        <v>0</v>
      </c>
      <c r="G35" s="38"/>
      <c r="H35" s="38"/>
      <c r="I35" s="157">
        <v>0.21</v>
      </c>
      <c r="J35" s="156">
        <f>ROUND(((SUM(BE95:BE340))*I35),2)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ROUND((SUM(BF95:BF340)),2)</f>
        <v>0</v>
      </c>
      <c r="G36" s="38"/>
      <c r="H36" s="38"/>
      <c r="I36" s="157">
        <v>0.15</v>
      </c>
      <c r="J36" s="156">
        <f>ROUND(((SUM(BF95:BF340))*I36),2)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ROUND((SUM(BG95:BG340)),2)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ROUND((SUM(BH95:BH340)),2)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ROUND((SUM(BI95:BI340)),2)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10-01 - Železniční svršek km 80,455 - 81,582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J96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853</v>
      </c>
      <c r="E65" s="278"/>
      <c r="F65" s="278"/>
      <c r="G65" s="278"/>
      <c r="H65" s="278"/>
      <c r="I65" s="278"/>
      <c r="J65" s="279">
        <f>J97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5" customFormat="1" ht="19.9" customHeight="1" hidden="1">
      <c r="A66" s="15"/>
      <c r="B66" s="276"/>
      <c r="C66" s="125"/>
      <c r="D66" s="277" t="s">
        <v>854</v>
      </c>
      <c r="E66" s="278"/>
      <c r="F66" s="278"/>
      <c r="G66" s="278"/>
      <c r="H66" s="278"/>
      <c r="I66" s="278"/>
      <c r="J66" s="279">
        <f>J98</f>
        <v>0</v>
      </c>
      <c r="K66" s="125"/>
      <c r="L66" s="28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5" customFormat="1" ht="19.9" customHeight="1" hidden="1">
      <c r="A67" s="15"/>
      <c r="B67" s="276"/>
      <c r="C67" s="125"/>
      <c r="D67" s="277" t="s">
        <v>855</v>
      </c>
      <c r="E67" s="278"/>
      <c r="F67" s="278"/>
      <c r="G67" s="278"/>
      <c r="H67" s="278"/>
      <c r="I67" s="278"/>
      <c r="J67" s="279">
        <f>J109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856</v>
      </c>
      <c r="E68" s="278"/>
      <c r="F68" s="278"/>
      <c r="G68" s="278"/>
      <c r="H68" s="278"/>
      <c r="I68" s="278"/>
      <c r="J68" s="279">
        <f>J118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5" customFormat="1" ht="19.9" customHeight="1" hidden="1">
      <c r="A69" s="15"/>
      <c r="B69" s="276"/>
      <c r="C69" s="125"/>
      <c r="D69" s="277" t="s">
        <v>857</v>
      </c>
      <c r="E69" s="278"/>
      <c r="F69" s="278"/>
      <c r="G69" s="278"/>
      <c r="H69" s="278"/>
      <c r="I69" s="278"/>
      <c r="J69" s="279">
        <f>J129</f>
        <v>0</v>
      </c>
      <c r="K69" s="125"/>
      <c r="L69" s="28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5" customFormat="1" ht="19.9" customHeight="1" hidden="1">
      <c r="A70" s="15"/>
      <c r="B70" s="276"/>
      <c r="C70" s="125"/>
      <c r="D70" s="277" t="s">
        <v>858</v>
      </c>
      <c r="E70" s="278"/>
      <c r="F70" s="278"/>
      <c r="G70" s="278"/>
      <c r="H70" s="278"/>
      <c r="I70" s="278"/>
      <c r="J70" s="279">
        <f>J137</f>
        <v>0</v>
      </c>
      <c r="K70" s="125"/>
      <c r="L70" s="28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5" customFormat="1" ht="19.9" customHeight="1" hidden="1">
      <c r="A71" s="15"/>
      <c r="B71" s="276"/>
      <c r="C71" s="125"/>
      <c r="D71" s="277" t="s">
        <v>859</v>
      </c>
      <c r="E71" s="278"/>
      <c r="F71" s="278"/>
      <c r="G71" s="278"/>
      <c r="H71" s="278"/>
      <c r="I71" s="278"/>
      <c r="J71" s="279">
        <f>J144</f>
        <v>0</v>
      </c>
      <c r="K71" s="125"/>
      <c r="L71" s="28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5" customFormat="1" ht="19.9" customHeight="1" hidden="1">
      <c r="A72" s="15"/>
      <c r="B72" s="276"/>
      <c r="C72" s="125"/>
      <c r="D72" s="277" t="s">
        <v>860</v>
      </c>
      <c r="E72" s="278"/>
      <c r="F72" s="278"/>
      <c r="G72" s="278"/>
      <c r="H72" s="278"/>
      <c r="I72" s="278"/>
      <c r="J72" s="279">
        <f>J152</f>
        <v>0</v>
      </c>
      <c r="K72" s="125"/>
      <c r="L72" s="28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5" customFormat="1" ht="19.9" customHeight="1" hidden="1">
      <c r="A73" s="15"/>
      <c r="B73" s="276"/>
      <c r="C73" s="125"/>
      <c r="D73" s="277" t="s">
        <v>861</v>
      </c>
      <c r="E73" s="278"/>
      <c r="F73" s="278"/>
      <c r="G73" s="278"/>
      <c r="H73" s="278"/>
      <c r="I73" s="278"/>
      <c r="J73" s="279">
        <f>J306</f>
        <v>0</v>
      </c>
      <c r="K73" s="125"/>
      <c r="L73" s="28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2" customFormat="1" ht="21.8" customHeight="1" hidden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 hidden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ht="12" hidden="1"/>
    <row r="77" ht="12" hidden="1"/>
    <row r="78" ht="12" hidden="1"/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126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Oprava kolejí a výhybek v žst. Teplice nad Metují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115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850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SO 10-01 - Železniční svršek km 80,455 - 81,582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>žst. Teplice nad Metují</v>
      </c>
      <c r="G89" s="40"/>
      <c r="H89" s="40"/>
      <c r="I89" s="32" t="s">
        <v>23</v>
      </c>
      <c r="J89" s="72" t="str">
        <f>IF(J14="","",J14)</f>
        <v>7. 10. 2022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Správa železnic, s.o.</v>
      </c>
      <c r="G91" s="40"/>
      <c r="H91" s="40"/>
      <c r="I91" s="32" t="s">
        <v>31</v>
      </c>
      <c r="J91" s="36" t="str">
        <f>E23</f>
        <v>Prodin, a.s.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>ST Hradec Králové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9" customFormat="1" ht="29.25" customHeight="1">
      <c r="A94" s="174"/>
      <c r="B94" s="175"/>
      <c r="C94" s="176" t="s">
        <v>127</v>
      </c>
      <c r="D94" s="177" t="s">
        <v>57</v>
      </c>
      <c r="E94" s="177" t="s">
        <v>53</v>
      </c>
      <c r="F94" s="177" t="s">
        <v>54</v>
      </c>
      <c r="G94" s="177" t="s">
        <v>128</v>
      </c>
      <c r="H94" s="177" t="s">
        <v>129</v>
      </c>
      <c r="I94" s="177" t="s">
        <v>130</v>
      </c>
      <c r="J94" s="177" t="s">
        <v>124</v>
      </c>
      <c r="K94" s="178" t="s">
        <v>131</v>
      </c>
      <c r="L94" s="179"/>
      <c r="M94" s="92" t="s">
        <v>19</v>
      </c>
      <c r="N94" s="93" t="s">
        <v>42</v>
      </c>
      <c r="O94" s="93" t="s">
        <v>132</v>
      </c>
      <c r="P94" s="93" t="s">
        <v>133</v>
      </c>
      <c r="Q94" s="93" t="s">
        <v>134</v>
      </c>
      <c r="R94" s="93" t="s">
        <v>135</v>
      </c>
      <c r="S94" s="93" t="s">
        <v>136</v>
      </c>
      <c r="T94" s="94" t="s">
        <v>137</v>
      </c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</row>
    <row r="95" spans="1:63" s="2" customFormat="1" ht="22.8" customHeight="1">
      <c r="A95" s="38"/>
      <c r="B95" s="39"/>
      <c r="C95" s="99" t="s">
        <v>138</v>
      </c>
      <c r="D95" s="40"/>
      <c r="E95" s="40"/>
      <c r="F95" s="40"/>
      <c r="G95" s="40"/>
      <c r="H95" s="40"/>
      <c r="I95" s="40"/>
      <c r="J95" s="180">
        <f>BK95</f>
        <v>0</v>
      </c>
      <c r="K95" s="40"/>
      <c r="L95" s="44"/>
      <c r="M95" s="95"/>
      <c r="N95" s="181"/>
      <c r="O95" s="96"/>
      <c r="P95" s="182">
        <f>P96</f>
        <v>0</v>
      </c>
      <c r="Q95" s="96"/>
      <c r="R95" s="182">
        <f>R96</f>
        <v>3.93184</v>
      </c>
      <c r="S95" s="96"/>
      <c r="T95" s="183">
        <f>T96</f>
        <v>10.845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125</v>
      </c>
      <c r="BK95" s="184">
        <f>BK96</f>
        <v>0</v>
      </c>
    </row>
    <row r="96" spans="1:63" s="14" customFormat="1" ht="25.9" customHeight="1">
      <c r="A96" s="14"/>
      <c r="B96" s="259"/>
      <c r="C96" s="260"/>
      <c r="D96" s="261" t="s">
        <v>71</v>
      </c>
      <c r="E96" s="262" t="s">
        <v>862</v>
      </c>
      <c r="F96" s="262" t="s">
        <v>863</v>
      </c>
      <c r="G96" s="260"/>
      <c r="H96" s="260"/>
      <c r="I96" s="263"/>
      <c r="J96" s="264">
        <f>BK96</f>
        <v>0</v>
      </c>
      <c r="K96" s="260"/>
      <c r="L96" s="265"/>
      <c r="M96" s="266"/>
      <c r="N96" s="267"/>
      <c r="O96" s="267"/>
      <c r="P96" s="268">
        <f>P97+P98+P109+P118+P129+P137+P144+P152+P306</f>
        <v>0</v>
      </c>
      <c r="Q96" s="267"/>
      <c r="R96" s="268">
        <f>R97+R98+R109+R118+R129+R137+R144+R152+R306</f>
        <v>3.93184</v>
      </c>
      <c r="S96" s="267"/>
      <c r="T96" s="269">
        <f>T97+T98+T109+T118+T129+T137+T144+T152+T306</f>
        <v>10.845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R96" s="270" t="s">
        <v>79</v>
      </c>
      <c r="AT96" s="271" t="s">
        <v>71</v>
      </c>
      <c r="AU96" s="271" t="s">
        <v>72</v>
      </c>
      <c r="AY96" s="270" t="s">
        <v>144</v>
      </c>
      <c r="BK96" s="272">
        <f>BK97+BK98+BK109+BK118+BK129+BK137+BK144+BK152+BK306</f>
        <v>0</v>
      </c>
    </row>
    <row r="97" spans="1:63" s="14" customFormat="1" ht="22.8" customHeight="1">
      <c r="A97" s="14"/>
      <c r="B97" s="259"/>
      <c r="C97" s="260"/>
      <c r="D97" s="261" t="s">
        <v>71</v>
      </c>
      <c r="E97" s="281" t="s">
        <v>864</v>
      </c>
      <c r="F97" s="281" t="s">
        <v>865</v>
      </c>
      <c r="G97" s="260"/>
      <c r="H97" s="260"/>
      <c r="I97" s="263"/>
      <c r="J97" s="282">
        <f>BK97</f>
        <v>0</v>
      </c>
      <c r="K97" s="260"/>
      <c r="L97" s="265"/>
      <c r="M97" s="266"/>
      <c r="N97" s="267"/>
      <c r="O97" s="267"/>
      <c r="P97" s="268">
        <v>0</v>
      </c>
      <c r="Q97" s="267"/>
      <c r="R97" s="268">
        <v>0</v>
      </c>
      <c r="S97" s="267"/>
      <c r="T97" s="269"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79</v>
      </c>
      <c r="AY97" s="270" t="s">
        <v>144</v>
      </c>
      <c r="BK97" s="272">
        <v>0</v>
      </c>
    </row>
    <row r="98" spans="1:63" s="14" customFormat="1" ht="22.8" customHeight="1">
      <c r="A98" s="14"/>
      <c r="B98" s="259"/>
      <c r="C98" s="260"/>
      <c r="D98" s="261" t="s">
        <v>71</v>
      </c>
      <c r="E98" s="281" t="s">
        <v>866</v>
      </c>
      <c r="F98" s="281" t="s">
        <v>867</v>
      </c>
      <c r="G98" s="260"/>
      <c r="H98" s="260"/>
      <c r="I98" s="263"/>
      <c r="J98" s="282">
        <f>BK98</f>
        <v>0</v>
      </c>
      <c r="K98" s="260"/>
      <c r="L98" s="265"/>
      <c r="M98" s="266"/>
      <c r="N98" s="267"/>
      <c r="O98" s="267"/>
      <c r="P98" s="268">
        <f>SUM(P99:P108)</f>
        <v>0</v>
      </c>
      <c r="Q98" s="267"/>
      <c r="R98" s="268">
        <f>SUM(R99:R108)</f>
        <v>0</v>
      </c>
      <c r="S98" s="267"/>
      <c r="T98" s="269">
        <f>SUM(T99:T108)</f>
        <v>0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R98" s="270" t="s">
        <v>79</v>
      </c>
      <c r="AT98" s="271" t="s">
        <v>71</v>
      </c>
      <c r="AU98" s="271" t="s">
        <v>79</v>
      </c>
      <c r="AY98" s="270" t="s">
        <v>144</v>
      </c>
      <c r="BK98" s="272">
        <f>SUM(BK99:BK108)</f>
        <v>0</v>
      </c>
    </row>
    <row r="99" spans="1:65" s="2" customFormat="1" ht="128.55" customHeight="1">
      <c r="A99" s="38"/>
      <c r="B99" s="39"/>
      <c r="C99" s="185" t="s">
        <v>79</v>
      </c>
      <c r="D99" s="185" t="s">
        <v>139</v>
      </c>
      <c r="E99" s="186" t="s">
        <v>868</v>
      </c>
      <c r="F99" s="187" t="s">
        <v>869</v>
      </c>
      <c r="G99" s="188" t="s">
        <v>365</v>
      </c>
      <c r="H99" s="189">
        <v>1181.25</v>
      </c>
      <c r="I99" s="190"/>
      <c r="J99" s="191">
        <f>ROUND(I99*H99,2)</f>
        <v>0</v>
      </c>
      <c r="K99" s="187" t="s">
        <v>154</v>
      </c>
      <c r="L99" s="44"/>
      <c r="M99" s="192" t="s">
        <v>19</v>
      </c>
      <c r="N99" s="193" t="s">
        <v>43</v>
      </c>
      <c r="O99" s="84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6" t="s">
        <v>143</v>
      </c>
      <c r="AT99" s="196" t="s">
        <v>139</v>
      </c>
      <c r="AU99" s="196" t="s">
        <v>81</v>
      </c>
      <c r="AY99" s="17" t="s">
        <v>144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7" t="s">
        <v>79</v>
      </c>
      <c r="BK99" s="197">
        <f>ROUND(I99*H99,2)</f>
        <v>0</v>
      </c>
      <c r="BL99" s="17" t="s">
        <v>143</v>
      </c>
      <c r="BM99" s="196" t="s">
        <v>81</v>
      </c>
    </row>
    <row r="100" spans="1:47" s="2" customFormat="1" ht="12">
      <c r="A100" s="38"/>
      <c r="B100" s="39"/>
      <c r="C100" s="40"/>
      <c r="D100" s="198" t="s">
        <v>145</v>
      </c>
      <c r="E100" s="40"/>
      <c r="F100" s="199" t="s">
        <v>445</v>
      </c>
      <c r="G100" s="40"/>
      <c r="H100" s="40"/>
      <c r="I100" s="200"/>
      <c r="J100" s="40"/>
      <c r="K100" s="40"/>
      <c r="L100" s="44"/>
      <c r="M100" s="201"/>
      <c r="N100" s="20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81</v>
      </c>
    </row>
    <row r="101" spans="1:51" s="10" customFormat="1" ht="12">
      <c r="A101" s="10"/>
      <c r="B101" s="218"/>
      <c r="C101" s="219"/>
      <c r="D101" s="198" t="s">
        <v>360</v>
      </c>
      <c r="E101" s="220" t="s">
        <v>19</v>
      </c>
      <c r="F101" s="221" t="s">
        <v>870</v>
      </c>
      <c r="G101" s="219"/>
      <c r="H101" s="222">
        <v>1181.25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T101" s="228" t="s">
        <v>360</v>
      </c>
      <c r="AU101" s="228" t="s">
        <v>81</v>
      </c>
      <c r="AV101" s="10" t="s">
        <v>81</v>
      </c>
      <c r="AW101" s="10" t="s">
        <v>33</v>
      </c>
      <c r="AX101" s="10" t="s">
        <v>72</v>
      </c>
      <c r="AY101" s="228" t="s">
        <v>144</v>
      </c>
    </row>
    <row r="102" spans="1:51" s="11" customFormat="1" ht="12">
      <c r="A102" s="11"/>
      <c r="B102" s="229"/>
      <c r="C102" s="230"/>
      <c r="D102" s="198" t="s">
        <v>360</v>
      </c>
      <c r="E102" s="231" t="s">
        <v>19</v>
      </c>
      <c r="F102" s="232" t="s">
        <v>362</v>
      </c>
      <c r="G102" s="230"/>
      <c r="H102" s="233">
        <v>1181.25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T102" s="239" t="s">
        <v>360</v>
      </c>
      <c r="AU102" s="239" t="s">
        <v>81</v>
      </c>
      <c r="AV102" s="11" t="s">
        <v>143</v>
      </c>
      <c r="AW102" s="11" t="s">
        <v>33</v>
      </c>
      <c r="AX102" s="11" t="s">
        <v>79</v>
      </c>
      <c r="AY102" s="239" t="s">
        <v>144</v>
      </c>
    </row>
    <row r="103" spans="1:65" s="2" customFormat="1" ht="78" customHeight="1">
      <c r="A103" s="38"/>
      <c r="B103" s="39"/>
      <c r="C103" s="185" t="s">
        <v>81</v>
      </c>
      <c r="D103" s="185" t="s">
        <v>139</v>
      </c>
      <c r="E103" s="186" t="s">
        <v>585</v>
      </c>
      <c r="F103" s="187" t="s">
        <v>586</v>
      </c>
      <c r="G103" s="188" t="s">
        <v>365</v>
      </c>
      <c r="H103" s="189">
        <v>1181.25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143</v>
      </c>
      <c r="AT103" s="196" t="s">
        <v>139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143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871</v>
      </c>
      <c r="G104" s="219"/>
      <c r="H104" s="222">
        <v>1181.25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81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1181.25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81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90" customHeight="1">
      <c r="A106" s="38"/>
      <c r="B106" s="39"/>
      <c r="C106" s="185" t="s">
        <v>150</v>
      </c>
      <c r="D106" s="185" t="s">
        <v>139</v>
      </c>
      <c r="E106" s="186" t="s">
        <v>589</v>
      </c>
      <c r="F106" s="187" t="s">
        <v>590</v>
      </c>
      <c r="G106" s="188" t="s">
        <v>365</v>
      </c>
      <c r="H106" s="189">
        <v>1181.25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81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155</v>
      </c>
    </row>
    <row r="107" spans="1:51" s="10" customFormat="1" ht="12">
      <c r="A107" s="10"/>
      <c r="B107" s="218"/>
      <c r="C107" s="219"/>
      <c r="D107" s="198" t="s">
        <v>360</v>
      </c>
      <c r="E107" s="220" t="s">
        <v>19</v>
      </c>
      <c r="F107" s="221" t="s">
        <v>872</v>
      </c>
      <c r="G107" s="219"/>
      <c r="H107" s="222">
        <v>1181.25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T107" s="228" t="s">
        <v>360</v>
      </c>
      <c r="AU107" s="228" t="s">
        <v>81</v>
      </c>
      <c r="AV107" s="10" t="s">
        <v>81</v>
      </c>
      <c r="AW107" s="10" t="s">
        <v>33</v>
      </c>
      <c r="AX107" s="10" t="s">
        <v>72</v>
      </c>
      <c r="AY107" s="228" t="s">
        <v>144</v>
      </c>
    </row>
    <row r="108" spans="1:51" s="11" customFormat="1" ht="12">
      <c r="A108" s="11"/>
      <c r="B108" s="229"/>
      <c r="C108" s="230"/>
      <c r="D108" s="198" t="s">
        <v>360</v>
      </c>
      <c r="E108" s="231" t="s">
        <v>19</v>
      </c>
      <c r="F108" s="232" t="s">
        <v>362</v>
      </c>
      <c r="G108" s="230"/>
      <c r="H108" s="233">
        <v>1181.25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T108" s="239" t="s">
        <v>360</v>
      </c>
      <c r="AU108" s="239" t="s">
        <v>81</v>
      </c>
      <c r="AV108" s="11" t="s">
        <v>143</v>
      </c>
      <c r="AW108" s="11" t="s">
        <v>33</v>
      </c>
      <c r="AX108" s="11" t="s">
        <v>79</v>
      </c>
      <c r="AY108" s="239" t="s">
        <v>144</v>
      </c>
    </row>
    <row r="109" spans="1:63" s="14" customFormat="1" ht="22.8" customHeight="1">
      <c r="A109" s="14"/>
      <c r="B109" s="259"/>
      <c r="C109" s="260"/>
      <c r="D109" s="261" t="s">
        <v>71</v>
      </c>
      <c r="E109" s="281" t="s">
        <v>873</v>
      </c>
      <c r="F109" s="281" t="s">
        <v>874</v>
      </c>
      <c r="G109" s="260"/>
      <c r="H109" s="260"/>
      <c r="I109" s="263"/>
      <c r="J109" s="282">
        <f>BK109</f>
        <v>0</v>
      </c>
      <c r="K109" s="260"/>
      <c r="L109" s="265"/>
      <c r="M109" s="266"/>
      <c r="N109" s="267"/>
      <c r="O109" s="267"/>
      <c r="P109" s="268">
        <f>SUM(P110:P117)</f>
        <v>0</v>
      </c>
      <c r="Q109" s="267"/>
      <c r="R109" s="268">
        <f>SUM(R110:R117)</f>
        <v>0</v>
      </c>
      <c r="S109" s="267"/>
      <c r="T109" s="269">
        <f>SUM(T110:T117)</f>
        <v>0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R109" s="270" t="s">
        <v>79</v>
      </c>
      <c r="AT109" s="271" t="s">
        <v>71</v>
      </c>
      <c r="AU109" s="271" t="s">
        <v>79</v>
      </c>
      <c r="AY109" s="270" t="s">
        <v>144</v>
      </c>
      <c r="BK109" s="272">
        <f>SUM(BK110:BK117)</f>
        <v>0</v>
      </c>
    </row>
    <row r="110" spans="1:65" s="2" customFormat="1" ht="128.55" customHeight="1">
      <c r="A110" s="38"/>
      <c r="B110" s="39"/>
      <c r="C110" s="185" t="s">
        <v>143</v>
      </c>
      <c r="D110" s="185" t="s">
        <v>139</v>
      </c>
      <c r="E110" s="186" t="s">
        <v>868</v>
      </c>
      <c r="F110" s="187" t="s">
        <v>869</v>
      </c>
      <c r="G110" s="188" t="s">
        <v>365</v>
      </c>
      <c r="H110" s="189">
        <v>1910.916</v>
      </c>
      <c r="I110" s="190"/>
      <c r="J110" s="191">
        <f>ROUND(I110*H110,2)</f>
        <v>0</v>
      </c>
      <c r="K110" s="187" t="s">
        <v>154</v>
      </c>
      <c r="L110" s="44"/>
      <c r="M110" s="192" t="s">
        <v>19</v>
      </c>
      <c r="N110" s="193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143</v>
      </c>
      <c r="AT110" s="196" t="s">
        <v>139</v>
      </c>
      <c r="AU110" s="196" t="s">
        <v>81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143</v>
      </c>
      <c r="BM110" s="196" t="s">
        <v>159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445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81</v>
      </c>
    </row>
    <row r="112" spans="1:51" s="10" customFormat="1" ht="12">
      <c r="A112" s="10"/>
      <c r="B112" s="218"/>
      <c r="C112" s="219"/>
      <c r="D112" s="198" t="s">
        <v>360</v>
      </c>
      <c r="E112" s="220" t="s">
        <v>19</v>
      </c>
      <c r="F112" s="221" t="s">
        <v>875</v>
      </c>
      <c r="G112" s="219"/>
      <c r="H112" s="222">
        <v>2137.5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T112" s="228" t="s">
        <v>360</v>
      </c>
      <c r="AU112" s="228" t="s">
        <v>81</v>
      </c>
      <c r="AV112" s="10" t="s">
        <v>81</v>
      </c>
      <c r="AW112" s="10" t="s">
        <v>33</v>
      </c>
      <c r="AX112" s="10" t="s">
        <v>72</v>
      </c>
      <c r="AY112" s="228" t="s">
        <v>144</v>
      </c>
    </row>
    <row r="113" spans="1:51" s="10" customFormat="1" ht="12">
      <c r="A113" s="10"/>
      <c r="B113" s="218"/>
      <c r="C113" s="219"/>
      <c r="D113" s="198" t="s">
        <v>360</v>
      </c>
      <c r="E113" s="220" t="s">
        <v>19</v>
      </c>
      <c r="F113" s="221" t="s">
        <v>876</v>
      </c>
      <c r="G113" s="219"/>
      <c r="H113" s="222">
        <v>617.616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T113" s="228" t="s">
        <v>360</v>
      </c>
      <c r="AU113" s="228" t="s">
        <v>81</v>
      </c>
      <c r="AV113" s="10" t="s">
        <v>81</v>
      </c>
      <c r="AW113" s="10" t="s">
        <v>33</v>
      </c>
      <c r="AX113" s="10" t="s">
        <v>72</v>
      </c>
      <c r="AY113" s="228" t="s">
        <v>144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877</v>
      </c>
      <c r="G114" s="219"/>
      <c r="H114" s="222">
        <v>-844.2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81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1" customFormat="1" ht="12">
      <c r="A115" s="11"/>
      <c r="B115" s="229"/>
      <c r="C115" s="230"/>
      <c r="D115" s="198" t="s">
        <v>360</v>
      </c>
      <c r="E115" s="231" t="s">
        <v>19</v>
      </c>
      <c r="F115" s="232" t="s">
        <v>362</v>
      </c>
      <c r="G115" s="230"/>
      <c r="H115" s="233">
        <v>1910.916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T115" s="239" t="s">
        <v>360</v>
      </c>
      <c r="AU115" s="239" t="s">
        <v>81</v>
      </c>
      <c r="AV115" s="11" t="s">
        <v>143</v>
      </c>
      <c r="AW115" s="11" t="s">
        <v>33</v>
      </c>
      <c r="AX115" s="11" t="s">
        <v>79</v>
      </c>
      <c r="AY115" s="239" t="s">
        <v>144</v>
      </c>
    </row>
    <row r="116" spans="1:65" s="2" customFormat="1" ht="78" customHeight="1">
      <c r="A116" s="38"/>
      <c r="B116" s="39"/>
      <c r="C116" s="185" t="s">
        <v>161</v>
      </c>
      <c r="D116" s="185" t="s">
        <v>139</v>
      </c>
      <c r="E116" s="186" t="s">
        <v>585</v>
      </c>
      <c r="F116" s="187" t="s">
        <v>586</v>
      </c>
      <c r="G116" s="188" t="s">
        <v>365</v>
      </c>
      <c r="H116" s="189">
        <v>1910.916</v>
      </c>
      <c r="I116" s="190"/>
      <c r="J116" s="191">
        <f>ROUND(I116*H116,2)</f>
        <v>0</v>
      </c>
      <c r="K116" s="187" t="s">
        <v>154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81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164</v>
      </c>
    </row>
    <row r="117" spans="1:65" s="2" customFormat="1" ht="90" customHeight="1">
      <c r="A117" s="38"/>
      <c r="B117" s="39"/>
      <c r="C117" s="185" t="s">
        <v>155</v>
      </c>
      <c r="D117" s="185" t="s">
        <v>139</v>
      </c>
      <c r="E117" s="186" t="s">
        <v>878</v>
      </c>
      <c r="F117" s="187" t="s">
        <v>879</v>
      </c>
      <c r="G117" s="188" t="s">
        <v>365</v>
      </c>
      <c r="H117" s="189">
        <v>1910.916</v>
      </c>
      <c r="I117" s="190"/>
      <c r="J117" s="191">
        <f>ROUND(I117*H117,2)</f>
        <v>0</v>
      </c>
      <c r="K117" s="187" t="s">
        <v>154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168</v>
      </c>
    </row>
    <row r="118" spans="1:63" s="14" customFormat="1" ht="22.8" customHeight="1">
      <c r="A118" s="14"/>
      <c r="B118" s="259"/>
      <c r="C118" s="260"/>
      <c r="D118" s="261" t="s">
        <v>71</v>
      </c>
      <c r="E118" s="281" t="s">
        <v>880</v>
      </c>
      <c r="F118" s="281" t="s">
        <v>881</v>
      </c>
      <c r="G118" s="260"/>
      <c r="H118" s="260"/>
      <c r="I118" s="263"/>
      <c r="J118" s="282">
        <f>BK118</f>
        <v>0</v>
      </c>
      <c r="K118" s="260"/>
      <c r="L118" s="265"/>
      <c r="M118" s="266"/>
      <c r="N118" s="267"/>
      <c r="O118" s="267"/>
      <c r="P118" s="268">
        <f>SUM(P119:P128)</f>
        <v>0</v>
      </c>
      <c r="Q118" s="267"/>
      <c r="R118" s="268">
        <f>SUM(R119:R128)</f>
        <v>0</v>
      </c>
      <c r="S118" s="267"/>
      <c r="T118" s="269">
        <f>SUM(T119:T128)</f>
        <v>0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R118" s="270" t="s">
        <v>79</v>
      </c>
      <c r="AT118" s="271" t="s">
        <v>71</v>
      </c>
      <c r="AU118" s="271" t="s">
        <v>79</v>
      </c>
      <c r="AY118" s="270" t="s">
        <v>144</v>
      </c>
      <c r="BK118" s="272">
        <f>SUM(BK119:BK128)</f>
        <v>0</v>
      </c>
    </row>
    <row r="119" spans="1:65" s="2" customFormat="1" ht="128.55" customHeight="1">
      <c r="A119" s="38"/>
      <c r="B119" s="39"/>
      <c r="C119" s="185" t="s">
        <v>170</v>
      </c>
      <c r="D119" s="185" t="s">
        <v>139</v>
      </c>
      <c r="E119" s="186" t="s">
        <v>868</v>
      </c>
      <c r="F119" s="187" t="s">
        <v>869</v>
      </c>
      <c r="G119" s="188" t="s">
        <v>365</v>
      </c>
      <c r="H119" s="189">
        <v>11.25</v>
      </c>
      <c r="I119" s="190"/>
      <c r="J119" s="191">
        <f>ROUND(I119*H119,2)</f>
        <v>0</v>
      </c>
      <c r="K119" s="187" t="s">
        <v>154</v>
      </c>
      <c r="L119" s="44"/>
      <c r="M119" s="192" t="s">
        <v>19</v>
      </c>
      <c r="N119" s="193" t="s">
        <v>43</v>
      </c>
      <c r="O119" s="84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6" t="s">
        <v>143</v>
      </c>
      <c r="AT119" s="196" t="s">
        <v>139</v>
      </c>
      <c r="AU119" s="196" t="s">
        <v>81</v>
      </c>
      <c r="AY119" s="17" t="s">
        <v>144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7" t="s">
        <v>79</v>
      </c>
      <c r="BK119" s="197">
        <f>ROUND(I119*H119,2)</f>
        <v>0</v>
      </c>
      <c r="BL119" s="17" t="s">
        <v>143</v>
      </c>
      <c r="BM119" s="196" t="s">
        <v>173</v>
      </c>
    </row>
    <row r="120" spans="1:47" s="2" customFormat="1" ht="12">
      <c r="A120" s="38"/>
      <c r="B120" s="39"/>
      <c r="C120" s="40"/>
      <c r="D120" s="198" t="s">
        <v>145</v>
      </c>
      <c r="E120" s="40"/>
      <c r="F120" s="199" t="s">
        <v>445</v>
      </c>
      <c r="G120" s="40"/>
      <c r="H120" s="40"/>
      <c r="I120" s="200"/>
      <c r="J120" s="40"/>
      <c r="K120" s="40"/>
      <c r="L120" s="44"/>
      <c r="M120" s="201"/>
      <c r="N120" s="20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81</v>
      </c>
    </row>
    <row r="121" spans="1:51" s="10" customFormat="1" ht="12">
      <c r="A121" s="10"/>
      <c r="B121" s="218"/>
      <c r="C121" s="219"/>
      <c r="D121" s="198" t="s">
        <v>360</v>
      </c>
      <c r="E121" s="220" t="s">
        <v>19</v>
      </c>
      <c r="F121" s="221" t="s">
        <v>882</v>
      </c>
      <c r="G121" s="219"/>
      <c r="H121" s="222">
        <v>11.25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T121" s="228" t="s">
        <v>360</v>
      </c>
      <c r="AU121" s="228" t="s">
        <v>81</v>
      </c>
      <c r="AV121" s="10" t="s">
        <v>81</v>
      </c>
      <c r="AW121" s="10" t="s">
        <v>33</v>
      </c>
      <c r="AX121" s="10" t="s">
        <v>72</v>
      </c>
      <c r="AY121" s="228" t="s">
        <v>144</v>
      </c>
    </row>
    <row r="122" spans="1:51" s="11" customFormat="1" ht="12">
      <c r="A122" s="11"/>
      <c r="B122" s="229"/>
      <c r="C122" s="230"/>
      <c r="D122" s="198" t="s">
        <v>360</v>
      </c>
      <c r="E122" s="231" t="s">
        <v>19</v>
      </c>
      <c r="F122" s="232" t="s">
        <v>362</v>
      </c>
      <c r="G122" s="230"/>
      <c r="H122" s="233">
        <v>11.25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T122" s="239" t="s">
        <v>360</v>
      </c>
      <c r="AU122" s="239" t="s">
        <v>81</v>
      </c>
      <c r="AV122" s="11" t="s">
        <v>143</v>
      </c>
      <c r="AW122" s="11" t="s">
        <v>33</v>
      </c>
      <c r="AX122" s="11" t="s">
        <v>79</v>
      </c>
      <c r="AY122" s="239" t="s">
        <v>144</v>
      </c>
    </row>
    <row r="123" spans="1:65" s="2" customFormat="1" ht="78" customHeight="1">
      <c r="A123" s="38"/>
      <c r="B123" s="39"/>
      <c r="C123" s="185" t="s">
        <v>159</v>
      </c>
      <c r="D123" s="185" t="s">
        <v>139</v>
      </c>
      <c r="E123" s="186" t="s">
        <v>585</v>
      </c>
      <c r="F123" s="187" t="s">
        <v>586</v>
      </c>
      <c r="G123" s="188" t="s">
        <v>365</v>
      </c>
      <c r="H123" s="189">
        <v>11.25</v>
      </c>
      <c r="I123" s="190"/>
      <c r="J123" s="191">
        <f>ROUND(I123*H123,2)</f>
        <v>0</v>
      </c>
      <c r="K123" s="187" t="s">
        <v>154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177</v>
      </c>
    </row>
    <row r="124" spans="1:51" s="10" customFormat="1" ht="12">
      <c r="A124" s="10"/>
      <c r="B124" s="218"/>
      <c r="C124" s="219"/>
      <c r="D124" s="198" t="s">
        <v>360</v>
      </c>
      <c r="E124" s="220" t="s">
        <v>19</v>
      </c>
      <c r="F124" s="221" t="s">
        <v>883</v>
      </c>
      <c r="G124" s="219"/>
      <c r="H124" s="222">
        <v>11.25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T124" s="228" t="s">
        <v>360</v>
      </c>
      <c r="AU124" s="228" t="s">
        <v>81</v>
      </c>
      <c r="AV124" s="10" t="s">
        <v>81</v>
      </c>
      <c r="AW124" s="10" t="s">
        <v>33</v>
      </c>
      <c r="AX124" s="10" t="s">
        <v>72</v>
      </c>
      <c r="AY124" s="228" t="s">
        <v>144</v>
      </c>
    </row>
    <row r="125" spans="1:51" s="11" customFormat="1" ht="12">
      <c r="A125" s="11"/>
      <c r="B125" s="229"/>
      <c r="C125" s="230"/>
      <c r="D125" s="198" t="s">
        <v>360</v>
      </c>
      <c r="E125" s="231" t="s">
        <v>19</v>
      </c>
      <c r="F125" s="232" t="s">
        <v>362</v>
      </c>
      <c r="G125" s="230"/>
      <c r="H125" s="233">
        <v>11.25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T125" s="239" t="s">
        <v>360</v>
      </c>
      <c r="AU125" s="239" t="s">
        <v>81</v>
      </c>
      <c r="AV125" s="11" t="s">
        <v>143</v>
      </c>
      <c r="AW125" s="11" t="s">
        <v>33</v>
      </c>
      <c r="AX125" s="11" t="s">
        <v>79</v>
      </c>
      <c r="AY125" s="239" t="s">
        <v>144</v>
      </c>
    </row>
    <row r="126" spans="1:65" s="2" customFormat="1" ht="90" customHeight="1">
      <c r="A126" s="38"/>
      <c r="B126" s="39"/>
      <c r="C126" s="185" t="s">
        <v>179</v>
      </c>
      <c r="D126" s="185" t="s">
        <v>139</v>
      </c>
      <c r="E126" s="186" t="s">
        <v>884</v>
      </c>
      <c r="F126" s="187" t="s">
        <v>885</v>
      </c>
      <c r="G126" s="188" t="s">
        <v>365</v>
      </c>
      <c r="H126" s="189">
        <v>11.25</v>
      </c>
      <c r="I126" s="190"/>
      <c r="J126" s="191">
        <f>ROUND(I126*H126,2)</f>
        <v>0</v>
      </c>
      <c r="K126" s="187" t="s">
        <v>154</v>
      </c>
      <c r="L126" s="44"/>
      <c r="M126" s="192" t="s">
        <v>19</v>
      </c>
      <c r="N126" s="193" t="s">
        <v>43</v>
      </c>
      <c r="O126" s="84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6" t="s">
        <v>143</v>
      </c>
      <c r="AT126" s="196" t="s">
        <v>139</v>
      </c>
      <c r="AU126" s="196" t="s">
        <v>81</v>
      </c>
      <c r="AY126" s="17" t="s">
        <v>144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7" t="s">
        <v>79</v>
      </c>
      <c r="BK126" s="197">
        <f>ROUND(I126*H126,2)</f>
        <v>0</v>
      </c>
      <c r="BL126" s="17" t="s">
        <v>143</v>
      </c>
      <c r="BM126" s="196" t="s">
        <v>182</v>
      </c>
    </row>
    <row r="127" spans="1:51" s="10" customFormat="1" ht="12">
      <c r="A127" s="10"/>
      <c r="B127" s="218"/>
      <c r="C127" s="219"/>
      <c r="D127" s="198" t="s">
        <v>360</v>
      </c>
      <c r="E127" s="220" t="s">
        <v>19</v>
      </c>
      <c r="F127" s="221" t="s">
        <v>883</v>
      </c>
      <c r="G127" s="219"/>
      <c r="H127" s="222">
        <v>11.25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T127" s="228" t="s">
        <v>360</v>
      </c>
      <c r="AU127" s="228" t="s">
        <v>81</v>
      </c>
      <c r="AV127" s="10" t="s">
        <v>81</v>
      </c>
      <c r="AW127" s="10" t="s">
        <v>33</v>
      </c>
      <c r="AX127" s="10" t="s">
        <v>72</v>
      </c>
      <c r="AY127" s="228" t="s">
        <v>144</v>
      </c>
    </row>
    <row r="128" spans="1:51" s="11" customFormat="1" ht="12">
      <c r="A128" s="11"/>
      <c r="B128" s="229"/>
      <c r="C128" s="230"/>
      <c r="D128" s="198" t="s">
        <v>360</v>
      </c>
      <c r="E128" s="231" t="s">
        <v>19</v>
      </c>
      <c r="F128" s="232" t="s">
        <v>362</v>
      </c>
      <c r="G128" s="230"/>
      <c r="H128" s="233">
        <v>11.25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T128" s="239" t="s">
        <v>360</v>
      </c>
      <c r="AU128" s="239" t="s">
        <v>81</v>
      </c>
      <c r="AV128" s="11" t="s">
        <v>143</v>
      </c>
      <c r="AW128" s="11" t="s">
        <v>33</v>
      </c>
      <c r="AX128" s="11" t="s">
        <v>79</v>
      </c>
      <c r="AY128" s="239" t="s">
        <v>144</v>
      </c>
    </row>
    <row r="129" spans="1:63" s="14" customFormat="1" ht="22.8" customHeight="1">
      <c r="A129" s="14"/>
      <c r="B129" s="259"/>
      <c r="C129" s="260"/>
      <c r="D129" s="261" t="s">
        <v>71</v>
      </c>
      <c r="E129" s="281" t="s">
        <v>886</v>
      </c>
      <c r="F129" s="281" t="s">
        <v>887</v>
      </c>
      <c r="G129" s="260"/>
      <c r="H129" s="260"/>
      <c r="I129" s="263"/>
      <c r="J129" s="282">
        <f>BK129</f>
        <v>0</v>
      </c>
      <c r="K129" s="260"/>
      <c r="L129" s="265"/>
      <c r="M129" s="266"/>
      <c r="N129" s="267"/>
      <c r="O129" s="267"/>
      <c r="P129" s="268">
        <f>SUM(P130:P136)</f>
        <v>0</v>
      </c>
      <c r="Q129" s="267"/>
      <c r="R129" s="268">
        <f>SUM(R130:R136)</f>
        <v>0</v>
      </c>
      <c r="S129" s="267"/>
      <c r="T129" s="269">
        <f>SUM(T130:T136)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270" t="s">
        <v>79</v>
      </c>
      <c r="AT129" s="271" t="s">
        <v>71</v>
      </c>
      <c r="AU129" s="271" t="s">
        <v>79</v>
      </c>
      <c r="AY129" s="270" t="s">
        <v>144</v>
      </c>
      <c r="BK129" s="272">
        <f>SUM(BK130:BK136)</f>
        <v>0</v>
      </c>
    </row>
    <row r="130" spans="1:65" s="2" customFormat="1" ht="128.55" customHeight="1">
      <c r="A130" s="38"/>
      <c r="B130" s="39"/>
      <c r="C130" s="185" t="s">
        <v>164</v>
      </c>
      <c r="D130" s="185" t="s">
        <v>139</v>
      </c>
      <c r="E130" s="186" t="s">
        <v>868</v>
      </c>
      <c r="F130" s="187" t="s">
        <v>869</v>
      </c>
      <c r="G130" s="188" t="s">
        <v>365</v>
      </c>
      <c r="H130" s="189">
        <v>377.505</v>
      </c>
      <c r="I130" s="190"/>
      <c r="J130" s="191">
        <f>ROUND(I130*H130,2)</f>
        <v>0</v>
      </c>
      <c r="K130" s="187" t="s">
        <v>154</v>
      </c>
      <c r="L130" s="44"/>
      <c r="M130" s="192" t="s">
        <v>19</v>
      </c>
      <c r="N130" s="193" t="s">
        <v>43</v>
      </c>
      <c r="O130" s="84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6" t="s">
        <v>143</v>
      </c>
      <c r="AT130" s="196" t="s">
        <v>139</v>
      </c>
      <c r="AU130" s="196" t="s">
        <v>81</v>
      </c>
      <c r="AY130" s="17" t="s">
        <v>144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7" t="s">
        <v>79</v>
      </c>
      <c r="BK130" s="197">
        <f>ROUND(I130*H130,2)</f>
        <v>0</v>
      </c>
      <c r="BL130" s="17" t="s">
        <v>143</v>
      </c>
      <c r="BM130" s="196" t="s">
        <v>186</v>
      </c>
    </row>
    <row r="131" spans="1:47" s="2" customFormat="1" ht="12">
      <c r="A131" s="38"/>
      <c r="B131" s="39"/>
      <c r="C131" s="40"/>
      <c r="D131" s="198" t="s">
        <v>145</v>
      </c>
      <c r="E131" s="40"/>
      <c r="F131" s="199" t="s">
        <v>445</v>
      </c>
      <c r="G131" s="40"/>
      <c r="H131" s="40"/>
      <c r="I131" s="200"/>
      <c r="J131" s="40"/>
      <c r="K131" s="40"/>
      <c r="L131" s="44"/>
      <c r="M131" s="201"/>
      <c r="N131" s="202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145</v>
      </c>
      <c r="AU131" s="17" t="s">
        <v>81</v>
      </c>
    </row>
    <row r="132" spans="1:51" s="10" customFormat="1" ht="12">
      <c r="A132" s="10"/>
      <c r="B132" s="218"/>
      <c r="C132" s="219"/>
      <c r="D132" s="198" t="s">
        <v>360</v>
      </c>
      <c r="E132" s="220" t="s">
        <v>19</v>
      </c>
      <c r="F132" s="221" t="s">
        <v>888</v>
      </c>
      <c r="G132" s="219"/>
      <c r="H132" s="222">
        <v>2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T132" s="228" t="s">
        <v>360</v>
      </c>
      <c r="AU132" s="228" t="s">
        <v>81</v>
      </c>
      <c r="AV132" s="10" t="s">
        <v>81</v>
      </c>
      <c r="AW132" s="10" t="s">
        <v>33</v>
      </c>
      <c r="AX132" s="10" t="s">
        <v>72</v>
      </c>
      <c r="AY132" s="228" t="s">
        <v>144</v>
      </c>
    </row>
    <row r="133" spans="1:51" s="10" customFormat="1" ht="12">
      <c r="A133" s="10"/>
      <c r="B133" s="218"/>
      <c r="C133" s="219"/>
      <c r="D133" s="198" t="s">
        <v>360</v>
      </c>
      <c r="E133" s="220" t="s">
        <v>19</v>
      </c>
      <c r="F133" s="221" t="s">
        <v>889</v>
      </c>
      <c r="G133" s="219"/>
      <c r="H133" s="222">
        <v>375.505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T133" s="228" t="s">
        <v>360</v>
      </c>
      <c r="AU133" s="228" t="s">
        <v>81</v>
      </c>
      <c r="AV133" s="10" t="s">
        <v>81</v>
      </c>
      <c r="AW133" s="10" t="s">
        <v>33</v>
      </c>
      <c r="AX133" s="10" t="s">
        <v>72</v>
      </c>
      <c r="AY133" s="228" t="s">
        <v>144</v>
      </c>
    </row>
    <row r="134" spans="1:51" s="11" customFormat="1" ht="12">
      <c r="A134" s="11"/>
      <c r="B134" s="229"/>
      <c r="C134" s="230"/>
      <c r="D134" s="198" t="s">
        <v>360</v>
      </c>
      <c r="E134" s="231" t="s">
        <v>19</v>
      </c>
      <c r="F134" s="232" t="s">
        <v>362</v>
      </c>
      <c r="G134" s="230"/>
      <c r="H134" s="233">
        <v>377.505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T134" s="239" t="s">
        <v>360</v>
      </c>
      <c r="AU134" s="239" t="s">
        <v>81</v>
      </c>
      <c r="AV134" s="11" t="s">
        <v>143</v>
      </c>
      <c r="AW134" s="11" t="s">
        <v>33</v>
      </c>
      <c r="AX134" s="11" t="s">
        <v>79</v>
      </c>
      <c r="AY134" s="239" t="s">
        <v>144</v>
      </c>
    </row>
    <row r="135" spans="1:65" s="2" customFormat="1" ht="78" customHeight="1">
      <c r="A135" s="38"/>
      <c r="B135" s="39"/>
      <c r="C135" s="185" t="s">
        <v>188</v>
      </c>
      <c r="D135" s="185" t="s">
        <v>139</v>
      </c>
      <c r="E135" s="186" t="s">
        <v>585</v>
      </c>
      <c r="F135" s="187" t="s">
        <v>586</v>
      </c>
      <c r="G135" s="188" t="s">
        <v>365</v>
      </c>
      <c r="H135" s="189">
        <v>377.505</v>
      </c>
      <c r="I135" s="190"/>
      <c r="J135" s="191">
        <f>ROUND(I135*H135,2)</f>
        <v>0</v>
      </c>
      <c r="K135" s="187" t="s">
        <v>154</v>
      </c>
      <c r="L135" s="44"/>
      <c r="M135" s="192" t="s">
        <v>19</v>
      </c>
      <c r="N135" s="193" t="s">
        <v>43</v>
      </c>
      <c r="O135" s="84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6" t="s">
        <v>143</v>
      </c>
      <c r="AT135" s="196" t="s">
        <v>139</v>
      </c>
      <c r="AU135" s="196" t="s">
        <v>81</v>
      </c>
      <c r="AY135" s="17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79</v>
      </c>
      <c r="BK135" s="197">
        <f>ROUND(I135*H135,2)</f>
        <v>0</v>
      </c>
      <c r="BL135" s="17" t="s">
        <v>143</v>
      </c>
      <c r="BM135" s="196" t="s">
        <v>191</v>
      </c>
    </row>
    <row r="136" spans="1:65" s="2" customFormat="1" ht="90" customHeight="1">
      <c r="A136" s="38"/>
      <c r="B136" s="39"/>
      <c r="C136" s="185" t="s">
        <v>168</v>
      </c>
      <c r="D136" s="185" t="s">
        <v>139</v>
      </c>
      <c r="E136" s="186" t="s">
        <v>890</v>
      </c>
      <c r="F136" s="187" t="s">
        <v>891</v>
      </c>
      <c r="G136" s="188" t="s">
        <v>365</v>
      </c>
      <c r="H136" s="189">
        <v>377.505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81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195</v>
      </c>
    </row>
    <row r="137" spans="1:63" s="14" customFormat="1" ht="22.8" customHeight="1">
      <c r="A137" s="14"/>
      <c r="B137" s="259"/>
      <c r="C137" s="260"/>
      <c r="D137" s="261" t="s">
        <v>71</v>
      </c>
      <c r="E137" s="281" t="s">
        <v>892</v>
      </c>
      <c r="F137" s="281" t="s">
        <v>893</v>
      </c>
      <c r="G137" s="260"/>
      <c r="H137" s="260"/>
      <c r="I137" s="263"/>
      <c r="J137" s="282">
        <f>BK137</f>
        <v>0</v>
      </c>
      <c r="K137" s="260"/>
      <c r="L137" s="265"/>
      <c r="M137" s="266"/>
      <c r="N137" s="267"/>
      <c r="O137" s="267"/>
      <c r="P137" s="268">
        <f>SUM(P138:P143)</f>
        <v>0</v>
      </c>
      <c r="Q137" s="267"/>
      <c r="R137" s="268">
        <f>SUM(R138:R143)</f>
        <v>0</v>
      </c>
      <c r="S137" s="267"/>
      <c r="T137" s="269">
        <f>SUM(T138:T143)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270" t="s">
        <v>79</v>
      </c>
      <c r="AT137" s="271" t="s">
        <v>71</v>
      </c>
      <c r="AU137" s="271" t="s">
        <v>79</v>
      </c>
      <c r="AY137" s="270" t="s">
        <v>144</v>
      </c>
      <c r="BK137" s="272">
        <f>SUM(BK138:BK143)</f>
        <v>0</v>
      </c>
    </row>
    <row r="138" spans="1:65" s="2" customFormat="1" ht="128.55" customHeight="1">
      <c r="A138" s="38"/>
      <c r="B138" s="39"/>
      <c r="C138" s="185" t="s">
        <v>197</v>
      </c>
      <c r="D138" s="185" t="s">
        <v>139</v>
      </c>
      <c r="E138" s="186" t="s">
        <v>868</v>
      </c>
      <c r="F138" s="187" t="s">
        <v>869</v>
      </c>
      <c r="G138" s="188" t="s">
        <v>365</v>
      </c>
      <c r="H138" s="189">
        <v>0.54</v>
      </c>
      <c r="I138" s="190"/>
      <c r="J138" s="191">
        <f>ROUND(I138*H138,2)</f>
        <v>0</v>
      </c>
      <c r="K138" s="187" t="s">
        <v>154</v>
      </c>
      <c r="L138" s="44"/>
      <c r="M138" s="192" t="s">
        <v>19</v>
      </c>
      <c r="N138" s="193" t="s">
        <v>43</v>
      </c>
      <c r="O138" s="84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6" t="s">
        <v>143</v>
      </c>
      <c r="AT138" s="196" t="s">
        <v>139</v>
      </c>
      <c r="AU138" s="196" t="s">
        <v>81</v>
      </c>
      <c r="AY138" s="17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7" t="s">
        <v>79</v>
      </c>
      <c r="BK138" s="197">
        <f>ROUND(I138*H138,2)</f>
        <v>0</v>
      </c>
      <c r="BL138" s="17" t="s">
        <v>143</v>
      </c>
      <c r="BM138" s="196" t="s">
        <v>200</v>
      </c>
    </row>
    <row r="139" spans="1:47" s="2" customFormat="1" ht="12">
      <c r="A139" s="38"/>
      <c r="B139" s="39"/>
      <c r="C139" s="40"/>
      <c r="D139" s="198" t="s">
        <v>145</v>
      </c>
      <c r="E139" s="40"/>
      <c r="F139" s="199" t="s">
        <v>445</v>
      </c>
      <c r="G139" s="40"/>
      <c r="H139" s="40"/>
      <c r="I139" s="200"/>
      <c r="J139" s="40"/>
      <c r="K139" s="40"/>
      <c r="L139" s="44"/>
      <c r="M139" s="201"/>
      <c r="N139" s="20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145</v>
      </c>
      <c r="AU139" s="17" t="s">
        <v>81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894</v>
      </c>
      <c r="G140" s="219"/>
      <c r="H140" s="222">
        <v>0.54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81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1" customFormat="1" ht="12">
      <c r="A141" s="11"/>
      <c r="B141" s="229"/>
      <c r="C141" s="230"/>
      <c r="D141" s="198" t="s">
        <v>360</v>
      </c>
      <c r="E141" s="231" t="s">
        <v>19</v>
      </c>
      <c r="F141" s="232" t="s">
        <v>362</v>
      </c>
      <c r="G141" s="230"/>
      <c r="H141" s="233">
        <v>0.54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T141" s="239" t="s">
        <v>360</v>
      </c>
      <c r="AU141" s="239" t="s">
        <v>81</v>
      </c>
      <c r="AV141" s="11" t="s">
        <v>143</v>
      </c>
      <c r="AW141" s="11" t="s">
        <v>33</v>
      </c>
      <c r="AX141" s="11" t="s">
        <v>79</v>
      </c>
      <c r="AY141" s="239" t="s">
        <v>144</v>
      </c>
    </row>
    <row r="142" spans="1:65" s="2" customFormat="1" ht="78" customHeight="1">
      <c r="A142" s="38"/>
      <c r="B142" s="39"/>
      <c r="C142" s="185" t="s">
        <v>173</v>
      </c>
      <c r="D142" s="185" t="s">
        <v>139</v>
      </c>
      <c r="E142" s="186" t="s">
        <v>585</v>
      </c>
      <c r="F142" s="187" t="s">
        <v>586</v>
      </c>
      <c r="G142" s="188" t="s">
        <v>365</v>
      </c>
      <c r="H142" s="189">
        <v>0.54</v>
      </c>
      <c r="I142" s="190"/>
      <c r="J142" s="191">
        <f>ROUND(I142*H142,2)</f>
        <v>0</v>
      </c>
      <c r="K142" s="187" t="s">
        <v>154</v>
      </c>
      <c r="L142" s="44"/>
      <c r="M142" s="192" t="s">
        <v>19</v>
      </c>
      <c r="N142" s="193" t="s">
        <v>43</v>
      </c>
      <c r="O142" s="8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6" t="s">
        <v>143</v>
      </c>
      <c r="AT142" s="196" t="s">
        <v>139</v>
      </c>
      <c r="AU142" s="196" t="s">
        <v>81</v>
      </c>
      <c r="AY142" s="17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7" t="s">
        <v>79</v>
      </c>
      <c r="BK142" s="197">
        <f>ROUND(I142*H142,2)</f>
        <v>0</v>
      </c>
      <c r="BL142" s="17" t="s">
        <v>143</v>
      </c>
      <c r="BM142" s="196" t="s">
        <v>204</v>
      </c>
    </row>
    <row r="143" spans="1:65" s="2" customFormat="1" ht="90" customHeight="1">
      <c r="A143" s="38"/>
      <c r="B143" s="39"/>
      <c r="C143" s="185" t="s">
        <v>8</v>
      </c>
      <c r="D143" s="185" t="s">
        <v>139</v>
      </c>
      <c r="E143" s="186" t="s">
        <v>610</v>
      </c>
      <c r="F143" s="187" t="s">
        <v>611</v>
      </c>
      <c r="G143" s="188" t="s">
        <v>365</v>
      </c>
      <c r="H143" s="189">
        <v>0.54</v>
      </c>
      <c r="I143" s="190"/>
      <c r="J143" s="191">
        <f>ROUND(I143*H143,2)</f>
        <v>0</v>
      </c>
      <c r="K143" s="187" t="s">
        <v>154</v>
      </c>
      <c r="L143" s="44"/>
      <c r="M143" s="192" t="s">
        <v>19</v>
      </c>
      <c r="N143" s="193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143</v>
      </c>
      <c r="AT143" s="196" t="s">
        <v>139</v>
      </c>
      <c r="AU143" s="196" t="s">
        <v>81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208</v>
      </c>
    </row>
    <row r="144" spans="1:63" s="14" customFormat="1" ht="22.8" customHeight="1">
      <c r="A144" s="14"/>
      <c r="B144" s="259"/>
      <c r="C144" s="260"/>
      <c r="D144" s="261" t="s">
        <v>71</v>
      </c>
      <c r="E144" s="281" t="s">
        <v>895</v>
      </c>
      <c r="F144" s="281" t="s">
        <v>896</v>
      </c>
      <c r="G144" s="260"/>
      <c r="H144" s="260"/>
      <c r="I144" s="263"/>
      <c r="J144" s="282">
        <f>BK144</f>
        <v>0</v>
      </c>
      <c r="K144" s="260"/>
      <c r="L144" s="265"/>
      <c r="M144" s="266"/>
      <c r="N144" s="267"/>
      <c r="O144" s="267"/>
      <c r="P144" s="268">
        <f>SUM(P145:P151)</f>
        <v>0</v>
      </c>
      <c r="Q144" s="267"/>
      <c r="R144" s="268">
        <f>SUM(R145:R151)</f>
        <v>0</v>
      </c>
      <c r="S144" s="267"/>
      <c r="T144" s="269">
        <f>SUM(T145:T151)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270" t="s">
        <v>79</v>
      </c>
      <c r="AT144" s="271" t="s">
        <v>71</v>
      </c>
      <c r="AU144" s="271" t="s">
        <v>79</v>
      </c>
      <c r="AY144" s="270" t="s">
        <v>144</v>
      </c>
      <c r="BK144" s="272">
        <f>SUM(BK145:BK151)</f>
        <v>0</v>
      </c>
    </row>
    <row r="145" spans="1:65" s="2" customFormat="1" ht="142.2" customHeight="1">
      <c r="A145" s="38"/>
      <c r="B145" s="39"/>
      <c r="C145" s="185" t="s">
        <v>177</v>
      </c>
      <c r="D145" s="185" t="s">
        <v>139</v>
      </c>
      <c r="E145" s="186" t="s">
        <v>601</v>
      </c>
      <c r="F145" s="187" t="s">
        <v>602</v>
      </c>
      <c r="G145" s="188" t="s">
        <v>365</v>
      </c>
      <c r="H145" s="189">
        <v>6.56</v>
      </c>
      <c r="I145" s="190"/>
      <c r="J145" s="191">
        <f>ROUND(I145*H145,2)</f>
        <v>0</v>
      </c>
      <c r="K145" s="187" t="s">
        <v>154</v>
      </c>
      <c r="L145" s="44"/>
      <c r="M145" s="192" t="s">
        <v>19</v>
      </c>
      <c r="N145" s="193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143</v>
      </c>
      <c r="AT145" s="196" t="s">
        <v>139</v>
      </c>
      <c r="AU145" s="196" t="s">
        <v>81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212</v>
      </c>
    </row>
    <row r="146" spans="1:47" s="2" customFormat="1" ht="12">
      <c r="A146" s="38"/>
      <c r="B146" s="39"/>
      <c r="C146" s="40"/>
      <c r="D146" s="198" t="s">
        <v>145</v>
      </c>
      <c r="E146" s="40"/>
      <c r="F146" s="199" t="s">
        <v>445</v>
      </c>
      <c r="G146" s="40"/>
      <c r="H146" s="40"/>
      <c r="I146" s="200"/>
      <c r="J146" s="40"/>
      <c r="K146" s="40"/>
      <c r="L146" s="44"/>
      <c r="M146" s="201"/>
      <c r="N146" s="20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81</v>
      </c>
    </row>
    <row r="147" spans="1:65" s="2" customFormat="1" ht="90" customHeight="1">
      <c r="A147" s="38"/>
      <c r="B147" s="39"/>
      <c r="C147" s="185" t="s">
        <v>213</v>
      </c>
      <c r="D147" s="185" t="s">
        <v>139</v>
      </c>
      <c r="E147" s="186" t="s">
        <v>594</v>
      </c>
      <c r="F147" s="187" t="s">
        <v>595</v>
      </c>
      <c r="G147" s="188" t="s">
        <v>365</v>
      </c>
      <c r="H147" s="189">
        <v>6.56</v>
      </c>
      <c r="I147" s="190"/>
      <c r="J147" s="191">
        <f>ROUND(I147*H147,2)</f>
        <v>0</v>
      </c>
      <c r="K147" s="187" t="s">
        <v>154</v>
      </c>
      <c r="L147" s="44"/>
      <c r="M147" s="192" t="s">
        <v>19</v>
      </c>
      <c r="N147" s="193" t="s">
        <v>43</v>
      </c>
      <c r="O147" s="84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6" t="s">
        <v>143</v>
      </c>
      <c r="AT147" s="196" t="s">
        <v>139</v>
      </c>
      <c r="AU147" s="196" t="s">
        <v>81</v>
      </c>
      <c r="AY147" s="17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7" t="s">
        <v>79</v>
      </c>
      <c r="BK147" s="197">
        <f>ROUND(I147*H147,2)</f>
        <v>0</v>
      </c>
      <c r="BL147" s="17" t="s">
        <v>143</v>
      </c>
      <c r="BM147" s="196" t="s">
        <v>216</v>
      </c>
    </row>
    <row r="148" spans="1:51" s="12" customFormat="1" ht="12">
      <c r="A148" s="12"/>
      <c r="B148" s="240"/>
      <c r="C148" s="241"/>
      <c r="D148" s="198" t="s">
        <v>360</v>
      </c>
      <c r="E148" s="242" t="s">
        <v>19</v>
      </c>
      <c r="F148" s="243" t="s">
        <v>897</v>
      </c>
      <c r="G148" s="241"/>
      <c r="H148" s="242" t="s">
        <v>19</v>
      </c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9" t="s">
        <v>360</v>
      </c>
      <c r="AU148" s="249" t="s">
        <v>81</v>
      </c>
      <c r="AV148" s="12" t="s">
        <v>79</v>
      </c>
      <c r="AW148" s="12" t="s">
        <v>33</v>
      </c>
      <c r="AX148" s="12" t="s">
        <v>72</v>
      </c>
      <c r="AY148" s="249" t="s">
        <v>144</v>
      </c>
    </row>
    <row r="149" spans="1:51" s="10" customFormat="1" ht="12">
      <c r="A149" s="10"/>
      <c r="B149" s="218"/>
      <c r="C149" s="219"/>
      <c r="D149" s="198" t="s">
        <v>360</v>
      </c>
      <c r="E149" s="220" t="s">
        <v>19</v>
      </c>
      <c r="F149" s="221" t="s">
        <v>898</v>
      </c>
      <c r="G149" s="219"/>
      <c r="H149" s="222">
        <v>6.56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T149" s="228" t="s">
        <v>360</v>
      </c>
      <c r="AU149" s="228" t="s">
        <v>81</v>
      </c>
      <c r="AV149" s="10" t="s">
        <v>81</v>
      </c>
      <c r="AW149" s="10" t="s">
        <v>33</v>
      </c>
      <c r="AX149" s="10" t="s">
        <v>72</v>
      </c>
      <c r="AY149" s="228" t="s">
        <v>144</v>
      </c>
    </row>
    <row r="150" spans="1:51" s="11" customFormat="1" ht="12">
      <c r="A150" s="11"/>
      <c r="B150" s="229"/>
      <c r="C150" s="230"/>
      <c r="D150" s="198" t="s">
        <v>360</v>
      </c>
      <c r="E150" s="231" t="s">
        <v>19</v>
      </c>
      <c r="F150" s="232" t="s">
        <v>362</v>
      </c>
      <c r="G150" s="230"/>
      <c r="H150" s="233">
        <v>6.56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T150" s="239" t="s">
        <v>360</v>
      </c>
      <c r="AU150" s="239" t="s">
        <v>81</v>
      </c>
      <c r="AV150" s="11" t="s">
        <v>143</v>
      </c>
      <c r="AW150" s="11" t="s">
        <v>33</v>
      </c>
      <c r="AX150" s="11" t="s">
        <v>79</v>
      </c>
      <c r="AY150" s="239" t="s">
        <v>144</v>
      </c>
    </row>
    <row r="151" spans="1:65" s="2" customFormat="1" ht="90" customHeight="1">
      <c r="A151" s="38"/>
      <c r="B151" s="39"/>
      <c r="C151" s="185" t="s">
        <v>182</v>
      </c>
      <c r="D151" s="185" t="s">
        <v>139</v>
      </c>
      <c r="E151" s="186" t="s">
        <v>605</v>
      </c>
      <c r="F151" s="187" t="s">
        <v>606</v>
      </c>
      <c r="G151" s="188" t="s">
        <v>365</v>
      </c>
      <c r="H151" s="189">
        <v>6.56</v>
      </c>
      <c r="I151" s="190"/>
      <c r="J151" s="191">
        <f>ROUND(I151*H151,2)</f>
        <v>0</v>
      </c>
      <c r="K151" s="187" t="s">
        <v>154</v>
      </c>
      <c r="L151" s="44"/>
      <c r="M151" s="192" t="s">
        <v>19</v>
      </c>
      <c r="N151" s="193" t="s">
        <v>43</v>
      </c>
      <c r="O151" s="84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6" t="s">
        <v>143</v>
      </c>
      <c r="AT151" s="196" t="s">
        <v>139</v>
      </c>
      <c r="AU151" s="196" t="s">
        <v>81</v>
      </c>
      <c r="AY151" s="17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7" t="s">
        <v>79</v>
      </c>
      <c r="BK151" s="197">
        <f>ROUND(I151*H151,2)</f>
        <v>0</v>
      </c>
      <c r="BL151" s="17" t="s">
        <v>143</v>
      </c>
      <c r="BM151" s="196" t="s">
        <v>220</v>
      </c>
    </row>
    <row r="152" spans="1:63" s="14" customFormat="1" ht="22.8" customHeight="1">
      <c r="A152" s="14"/>
      <c r="B152" s="259"/>
      <c r="C152" s="260"/>
      <c r="D152" s="261" t="s">
        <v>71</v>
      </c>
      <c r="E152" s="281" t="s">
        <v>161</v>
      </c>
      <c r="F152" s="281" t="s">
        <v>899</v>
      </c>
      <c r="G152" s="260"/>
      <c r="H152" s="260"/>
      <c r="I152" s="263"/>
      <c r="J152" s="282">
        <f>BK152</f>
        <v>0</v>
      </c>
      <c r="K152" s="260"/>
      <c r="L152" s="265"/>
      <c r="M152" s="266"/>
      <c r="N152" s="267"/>
      <c r="O152" s="267"/>
      <c r="P152" s="268">
        <f>SUM(P153:P305)</f>
        <v>0</v>
      </c>
      <c r="Q152" s="267"/>
      <c r="R152" s="268">
        <f>SUM(R153:R305)</f>
        <v>3.93184</v>
      </c>
      <c r="S152" s="267"/>
      <c r="T152" s="269">
        <f>SUM(T153:T305)</f>
        <v>10.845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270" t="s">
        <v>79</v>
      </c>
      <c r="AT152" s="271" t="s">
        <v>71</v>
      </c>
      <c r="AU152" s="271" t="s">
        <v>79</v>
      </c>
      <c r="AY152" s="270" t="s">
        <v>144</v>
      </c>
      <c r="BK152" s="272">
        <f>SUM(BK153:BK305)</f>
        <v>0</v>
      </c>
    </row>
    <row r="153" spans="1:65" s="2" customFormat="1" ht="21.75" customHeight="1">
      <c r="A153" s="38"/>
      <c r="B153" s="39"/>
      <c r="C153" s="185" t="s">
        <v>222</v>
      </c>
      <c r="D153" s="185" t="s">
        <v>139</v>
      </c>
      <c r="E153" s="186" t="s">
        <v>440</v>
      </c>
      <c r="F153" s="187" t="s">
        <v>900</v>
      </c>
      <c r="G153" s="188" t="s">
        <v>369</v>
      </c>
      <c r="H153" s="189">
        <v>0.458</v>
      </c>
      <c r="I153" s="190"/>
      <c r="J153" s="191">
        <f>ROUND(I153*H153,2)</f>
        <v>0</v>
      </c>
      <c r="K153" s="187" t="s">
        <v>154</v>
      </c>
      <c r="L153" s="44"/>
      <c r="M153" s="192" t="s">
        <v>19</v>
      </c>
      <c r="N153" s="193" t="s">
        <v>43</v>
      </c>
      <c r="O153" s="84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6" t="s">
        <v>143</v>
      </c>
      <c r="AT153" s="196" t="s">
        <v>139</v>
      </c>
      <c r="AU153" s="196" t="s">
        <v>81</v>
      </c>
      <c r="AY153" s="17" t="s">
        <v>144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7" t="s">
        <v>79</v>
      </c>
      <c r="BK153" s="197">
        <f>ROUND(I153*H153,2)</f>
        <v>0</v>
      </c>
      <c r="BL153" s="17" t="s">
        <v>143</v>
      </c>
      <c r="BM153" s="196" t="s">
        <v>225</v>
      </c>
    </row>
    <row r="154" spans="1:51" s="10" customFormat="1" ht="12">
      <c r="A154" s="10"/>
      <c r="B154" s="218"/>
      <c r="C154" s="219"/>
      <c r="D154" s="198" t="s">
        <v>360</v>
      </c>
      <c r="E154" s="220" t="s">
        <v>19</v>
      </c>
      <c r="F154" s="221" t="s">
        <v>901</v>
      </c>
      <c r="G154" s="219"/>
      <c r="H154" s="222">
        <v>0.458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T154" s="228" t="s">
        <v>360</v>
      </c>
      <c r="AU154" s="228" t="s">
        <v>81</v>
      </c>
      <c r="AV154" s="10" t="s">
        <v>81</v>
      </c>
      <c r="AW154" s="10" t="s">
        <v>33</v>
      </c>
      <c r="AX154" s="10" t="s">
        <v>72</v>
      </c>
      <c r="AY154" s="228" t="s">
        <v>144</v>
      </c>
    </row>
    <row r="155" spans="1:51" s="11" customFormat="1" ht="12">
      <c r="A155" s="11"/>
      <c r="B155" s="229"/>
      <c r="C155" s="230"/>
      <c r="D155" s="198" t="s">
        <v>360</v>
      </c>
      <c r="E155" s="231" t="s">
        <v>19</v>
      </c>
      <c r="F155" s="232" t="s">
        <v>362</v>
      </c>
      <c r="G155" s="230"/>
      <c r="H155" s="233">
        <v>0.458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T155" s="239" t="s">
        <v>360</v>
      </c>
      <c r="AU155" s="239" t="s">
        <v>81</v>
      </c>
      <c r="AV155" s="11" t="s">
        <v>143</v>
      </c>
      <c r="AW155" s="11" t="s">
        <v>33</v>
      </c>
      <c r="AX155" s="11" t="s">
        <v>79</v>
      </c>
      <c r="AY155" s="239" t="s">
        <v>144</v>
      </c>
    </row>
    <row r="156" spans="1:65" s="2" customFormat="1" ht="76.35" customHeight="1">
      <c r="A156" s="38"/>
      <c r="B156" s="39"/>
      <c r="C156" s="185" t="s">
        <v>186</v>
      </c>
      <c r="D156" s="185" t="s">
        <v>139</v>
      </c>
      <c r="E156" s="186" t="s">
        <v>455</v>
      </c>
      <c r="F156" s="187" t="s">
        <v>456</v>
      </c>
      <c r="G156" s="188" t="s">
        <v>457</v>
      </c>
      <c r="H156" s="189">
        <v>865.94</v>
      </c>
      <c r="I156" s="190"/>
      <c r="J156" s="191">
        <f>ROUND(I156*H156,2)</f>
        <v>0</v>
      </c>
      <c r="K156" s="187" t="s">
        <v>154</v>
      </c>
      <c r="L156" s="44"/>
      <c r="M156" s="192" t="s">
        <v>19</v>
      </c>
      <c r="N156" s="193" t="s">
        <v>43</v>
      </c>
      <c r="O156" s="84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6" t="s">
        <v>143</v>
      </c>
      <c r="AT156" s="196" t="s">
        <v>139</v>
      </c>
      <c r="AU156" s="196" t="s">
        <v>81</v>
      </c>
      <c r="AY156" s="17" t="s">
        <v>144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7" t="s">
        <v>79</v>
      </c>
      <c r="BK156" s="197">
        <f>ROUND(I156*H156,2)</f>
        <v>0</v>
      </c>
      <c r="BL156" s="17" t="s">
        <v>143</v>
      </c>
      <c r="BM156" s="196" t="s">
        <v>229</v>
      </c>
    </row>
    <row r="157" spans="1:51" s="12" customFormat="1" ht="12">
      <c r="A157" s="12"/>
      <c r="B157" s="240"/>
      <c r="C157" s="241"/>
      <c r="D157" s="198" t="s">
        <v>360</v>
      </c>
      <c r="E157" s="242" t="s">
        <v>19</v>
      </c>
      <c r="F157" s="243" t="s">
        <v>902</v>
      </c>
      <c r="G157" s="241"/>
      <c r="H157" s="242" t="s">
        <v>19</v>
      </c>
      <c r="I157" s="244"/>
      <c r="J157" s="241"/>
      <c r="K157" s="241"/>
      <c r="L157" s="245"/>
      <c r="M157" s="246"/>
      <c r="N157" s="247"/>
      <c r="O157" s="247"/>
      <c r="P157" s="247"/>
      <c r="Q157" s="247"/>
      <c r="R157" s="247"/>
      <c r="S157" s="247"/>
      <c r="T157" s="248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9" t="s">
        <v>360</v>
      </c>
      <c r="AU157" s="249" t="s">
        <v>81</v>
      </c>
      <c r="AV157" s="12" t="s">
        <v>79</v>
      </c>
      <c r="AW157" s="12" t="s">
        <v>33</v>
      </c>
      <c r="AX157" s="12" t="s">
        <v>72</v>
      </c>
      <c r="AY157" s="249" t="s">
        <v>144</v>
      </c>
    </row>
    <row r="158" spans="1:51" s="10" customFormat="1" ht="12">
      <c r="A158" s="10"/>
      <c r="B158" s="218"/>
      <c r="C158" s="219"/>
      <c r="D158" s="198" t="s">
        <v>360</v>
      </c>
      <c r="E158" s="220" t="s">
        <v>19</v>
      </c>
      <c r="F158" s="221" t="s">
        <v>903</v>
      </c>
      <c r="G158" s="219"/>
      <c r="H158" s="222">
        <v>865.94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T158" s="228" t="s">
        <v>360</v>
      </c>
      <c r="AU158" s="228" t="s">
        <v>81</v>
      </c>
      <c r="AV158" s="10" t="s">
        <v>81</v>
      </c>
      <c r="AW158" s="10" t="s">
        <v>33</v>
      </c>
      <c r="AX158" s="10" t="s">
        <v>72</v>
      </c>
      <c r="AY158" s="228" t="s">
        <v>144</v>
      </c>
    </row>
    <row r="159" spans="1:51" s="11" customFormat="1" ht="12">
      <c r="A159" s="11"/>
      <c r="B159" s="229"/>
      <c r="C159" s="230"/>
      <c r="D159" s="198" t="s">
        <v>360</v>
      </c>
      <c r="E159" s="231" t="s">
        <v>19</v>
      </c>
      <c r="F159" s="232" t="s">
        <v>362</v>
      </c>
      <c r="G159" s="230"/>
      <c r="H159" s="233">
        <v>865.94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T159" s="239" t="s">
        <v>360</v>
      </c>
      <c r="AU159" s="239" t="s">
        <v>81</v>
      </c>
      <c r="AV159" s="11" t="s">
        <v>143</v>
      </c>
      <c r="AW159" s="11" t="s">
        <v>33</v>
      </c>
      <c r="AX159" s="11" t="s">
        <v>79</v>
      </c>
      <c r="AY159" s="239" t="s">
        <v>144</v>
      </c>
    </row>
    <row r="160" spans="1:65" s="2" customFormat="1" ht="66.75" customHeight="1">
      <c r="A160" s="38"/>
      <c r="B160" s="39"/>
      <c r="C160" s="185" t="s">
        <v>7</v>
      </c>
      <c r="D160" s="185" t="s">
        <v>139</v>
      </c>
      <c r="E160" s="186" t="s">
        <v>904</v>
      </c>
      <c r="F160" s="187" t="s">
        <v>905</v>
      </c>
      <c r="G160" s="188" t="s">
        <v>142</v>
      </c>
      <c r="H160" s="189">
        <v>791.4</v>
      </c>
      <c r="I160" s="190"/>
      <c r="J160" s="191">
        <f>ROUND(I160*H160,2)</f>
        <v>0</v>
      </c>
      <c r="K160" s="187" t="s">
        <v>154</v>
      </c>
      <c r="L160" s="44"/>
      <c r="M160" s="192" t="s">
        <v>19</v>
      </c>
      <c r="N160" s="193" t="s">
        <v>43</v>
      </c>
      <c r="O160" s="84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6" t="s">
        <v>143</v>
      </c>
      <c r="AT160" s="196" t="s">
        <v>139</v>
      </c>
      <c r="AU160" s="196" t="s">
        <v>81</v>
      </c>
      <c r="AY160" s="17" t="s">
        <v>144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7" t="s">
        <v>79</v>
      </c>
      <c r="BK160" s="197">
        <f>ROUND(I160*H160,2)</f>
        <v>0</v>
      </c>
      <c r="BL160" s="17" t="s">
        <v>143</v>
      </c>
      <c r="BM160" s="196" t="s">
        <v>233</v>
      </c>
    </row>
    <row r="161" spans="1:47" s="2" customFormat="1" ht="12">
      <c r="A161" s="38"/>
      <c r="B161" s="39"/>
      <c r="C161" s="40"/>
      <c r="D161" s="198" t="s">
        <v>145</v>
      </c>
      <c r="E161" s="40"/>
      <c r="F161" s="199" t="s">
        <v>547</v>
      </c>
      <c r="G161" s="40"/>
      <c r="H161" s="40"/>
      <c r="I161" s="200"/>
      <c r="J161" s="40"/>
      <c r="K161" s="40"/>
      <c r="L161" s="44"/>
      <c r="M161" s="201"/>
      <c r="N161" s="202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145</v>
      </c>
      <c r="AU161" s="17" t="s">
        <v>81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906</v>
      </c>
      <c r="G162" s="219"/>
      <c r="H162" s="222">
        <v>791.4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81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791.4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81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44.25" customHeight="1">
      <c r="A164" s="38"/>
      <c r="B164" s="39"/>
      <c r="C164" s="185" t="s">
        <v>191</v>
      </c>
      <c r="D164" s="185" t="s">
        <v>139</v>
      </c>
      <c r="E164" s="186" t="s">
        <v>907</v>
      </c>
      <c r="F164" s="187" t="s">
        <v>908</v>
      </c>
      <c r="G164" s="188" t="s">
        <v>153</v>
      </c>
      <c r="H164" s="189">
        <v>82</v>
      </c>
      <c r="I164" s="190"/>
      <c r="J164" s="191">
        <f>ROUND(I164*H164,2)</f>
        <v>0</v>
      </c>
      <c r="K164" s="187" t="s">
        <v>154</v>
      </c>
      <c r="L164" s="44"/>
      <c r="M164" s="192" t="s">
        <v>19</v>
      </c>
      <c r="N164" s="193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143</v>
      </c>
      <c r="AT164" s="196" t="s">
        <v>139</v>
      </c>
      <c r="AU164" s="196" t="s">
        <v>81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237</v>
      </c>
    </row>
    <row r="165" spans="1:51" s="12" customFormat="1" ht="12">
      <c r="A165" s="12"/>
      <c r="B165" s="240"/>
      <c r="C165" s="241"/>
      <c r="D165" s="198" t="s">
        <v>360</v>
      </c>
      <c r="E165" s="242" t="s">
        <v>19</v>
      </c>
      <c r="F165" s="243" t="s">
        <v>897</v>
      </c>
      <c r="G165" s="241"/>
      <c r="H165" s="242" t="s">
        <v>19</v>
      </c>
      <c r="I165" s="244"/>
      <c r="J165" s="241"/>
      <c r="K165" s="241"/>
      <c r="L165" s="245"/>
      <c r="M165" s="246"/>
      <c r="N165" s="247"/>
      <c r="O165" s="247"/>
      <c r="P165" s="247"/>
      <c r="Q165" s="247"/>
      <c r="R165" s="247"/>
      <c r="S165" s="247"/>
      <c r="T165" s="248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9" t="s">
        <v>360</v>
      </c>
      <c r="AU165" s="249" t="s">
        <v>81</v>
      </c>
      <c r="AV165" s="12" t="s">
        <v>79</v>
      </c>
      <c r="AW165" s="12" t="s">
        <v>33</v>
      </c>
      <c r="AX165" s="12" t="s">
        <v>72</v>
      </c>
      <c r="AY165" s="249" t="s">
        <v>144</v>
      </c>
    </row>
    <row r="166" spans="1:51" s="10" customFormat="1" ht="12">
      <c r="A166" s="10"/>
      <c r="B166" s="218"/>
      <c r="C166" s="219"/>
      <c r="D166" s="198" t="s">
        <v>360</v>
      </c>
      <c r="E166" s="220" t="s">
        <v>19</v>
      </c>
      <c r="F166" s="221" t="s">
        <v>327</v>
      </c>
      <c r="G166" s="219"/>
      <c r="H166" s="222">
        <v>82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T166" s="228" t="s">
        <v>360</v>
      </c>
      <c r="AU166" s="228" t="s">
        <v>81</v>
      </c>
      <c r="AV166" s="10" t="s">
        <v>81</v>
      </c>
      <c r="AW166" s="10" t="s">
        <v>33</v>
      </c>
      <c r="AX166" s="10" t="s">
        <v>72</v>
      </c>
      <c r="AY166" s="228" t="s">
        <v>144</v>
      </c>
    </row>
    <row r="167" spans="1:51" s="11" customFormat="1" ht="12">
      <c r="A167" s="11"/>
      <c r="B167" s="229"/>
      <c r="C167" s="230"/>
      <c r="D167" s="198" t="s">
        <v>360</v>
      </c>
      <c r="E167" s="231" t="s">
        <v>19</v>
      </c>
      <c r="F167" s="232" t="s">
        <v>362</v>
      </c>
      <c r="G167" s="230"/>
      <c r="H167" s="233">
        <v>82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T167" s="239" t="s">
        <v>360</v>
      </c>
      <c r="AU167" s="239" t="s">
        <v>81</v>
      </c>
      <c r="AV167" s="11" t="s">
        <v>143</v>
      </c>
      <c r="AW167" s="11" t="s">
        <v>33</v>
      </c>
      <c r="AX167" s="11" t="s">
        <v>79</v>
      </c>
      <c r="AY167" s="239" t="s">
        <v>144</v>
      </c>
    </row>
    <row r="168" spans="1:65" s="2" customFormat="1" ht="44.25" customHeight="1">
      <c r="A168" s="38"/>
      <c r="B168" s="39"/>
      <c r="C168" s="185" t="s">
        <v>239</v>
      </c>
      <c r="D168" s="185" t="s">
        <v>139</v>
      </c>
      <c r="E168" s="186" t="s">
        <v>909</v>
      </c>
      <c r="F168" s="187" t="s">
        <v>910</v>
      </c>
      <c r="G168" s="188" t="s">
        <v>153</v>
      </c>
      <c r="H168" s="189">
        <v>1417</v>
      </c>
      <c r="I168" s="190"/>
      <c r="J168" s="191">
        <f>ROUND(I168*H168,2)</f>
        <v>0</v>
      </c>
      <c r="K168" s="187" t="s">
        <v>154</v>
      </c>
      <c r="L168" s="44"/>
      <c r="M168" s="192" t="s">
        <v>19</v>
      </c>
      <c r="N168" s="193" t="s">
        <v>43</v>
      </c>
      <c r="O168" s="84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6" t="s">
        <v>143</v>
      </c>
      <c r="AT168" s="196" t="s">
        <v>139</v>
      </c>
      <c r="AU168" s="196" t="s">
        <v>81</v>
      </c>
      <c r="AY168" s="17" t="s">
        <v>144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7" t="s">
        <v>79</v>
      </c>
      <c r="BK168" s="197">
        <f>ROUND(I168*H168,2)</f>
        <v>0</v>
      </c>
      <c r="BL168" s="17" t="s">
        <v>143</v>
      </c>
      <c r="BM168" s="196" t="s">
        <v>242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911</v>
      </c>
      <c r="G169" s="219"/>
      <c r="H169" s="222">
        <v>1417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1" customFormat="1" ht="12">
      <c r="A170" s="11"/>
      <c r="B170" s="229"/>
      <c r="C170" s="230"/>
      <c r="D170" s="198" t="s">
        <v>360</v>
      </c>
      <c r="E170" s="231" t="s">
        <v>19</v>
      </c>
      <c r="F170" s="232" t="s">
        <v>362</v>
      </c>
      <c r="G170" s="230"/>
      <c r="H170" s="233">
        <v>1417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T170" s="239" t="s">
        <v>360</v>
      </c>
      <c r="AU170" s="239" t="s">
        <v>81</v>
      </c>
      <c r="AV170" s="11" t="s">
        <v>143</v>
      </c>
      <c r="AW170" s="11" t="s">
        <v>33</v>
      </c>
      <c r="AX170" s="11" t="s">
        <v>79</v>
      </c>
      <c r="AY170" s="239" t="s">
        <v>144</v>
      </c>
    </row>
    <row r="171" spans="1:65" s="2" customFormat="1" ht="24.15" customHeight="1">
      <c r="A171" s="38"/>
      <c r="B171" s="39"/>
      <c r="C171" s="185" t="s">
        <v>195</v>
      </c>
      <c r="D171" s="185" t="s">
        <v>139</v>
      </c>
      <c r="E171" s="186" t="s">
        <v>912</v>
      </c>
      <c r="F171" s="187" t="s">
        <v>913</v>
      </c>
      <c r="G171" s="188" t="s">
        <v>142</v>
      </c>
      <c r="H171" s="189">
        <v>1865</v>
      </c>
      <c r="I171" s="190"/>
      <c r="J171" s="191">
        <f>ROUND(I171*H171,2)</f>
        <v>0</v>
      </c>
      <c r="K171" s="187" t="s">
        <v>154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81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246</v>
      </c>
    </row>
    <row r="172" spans="1:51" s="10" customFormat="1" ht="12">
      <c r="A172" s="10"/>
      <c r="B172" s="218"/>
      <c r="C172" s="219"/>
      <c r="D172" s="198" t="s">
        <v>360</v>
      </c>
      <c r="E172" s="220" t="s">
        <v>19</v>
      </c>
      <c r="F172" s="221" t="s">
        <v>914</v>
      </c>
      <c r="G172" s="219"/>
      <c r="H172" s="222">
        <v>1865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T172" s="228" t="s">
        <v>360</v>
      </c>
      <c r="AU172" s="228" t="s">
        <v>81</v>
      </c>
      <c r="AV172" s="10" t="s">
        <v>81</v>
      </c>
      <c r="AW172" s="10" t="s">
        <v>33</v>
      </c>
      <c r="AX172" s="10" t="s">
        <v>72</v>
      </c>
      <c r="AY172" s="228" t="s">
        <v>144</v>
      </c>
    </row>
    <row r="173" spans="1:51" s="11" customFormat="1" ht="12">
      <c r="A173" s="11"/>
      <c r="B173" s="229"/>
      <c r="C173" s="230"/>
      <c r="D173" s="198" t="s">
        <v>360</v>
      </c>
      <c r="E173" s="231" t="s">
        <v>19</v>
      </c>
      <c r="F173" s="232" t="s">
        <v>362</v>
      </c>
      <c r="G173" s="230"/>
      <c r="H173" s="233">
        <v>1865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T173" s="239" t="s">
        <v>360</v>
      </c>
      <c r="AU173" s="239" t="s">
        <v>81</v>
      </c>
      <c r="AV173" s="11" t="s">
        <v>143</v>
      </c>
      <c r="AW173" s="11" t="s">
        <v>33</v>
      </c>
      <c r="AX173" s="11" t="s">
        <v>79</v>
      </c>
      <c r="AY173" s="239" t="s">
        <v>144</v>
      </c>
    </row>
    <row r="174" spans="1:65" s="2" customFormat="1" ht="24.15" customHeight="1">
      <c r="A174" s="38"/>
      <c r="B174" s="39"/>
      <c r="C174" s="185" t="s">
        <v>248</v>
      </c>
      <c r="D174" s="185" t="s">
        <v>139</v>
      </c>
      <c r="E174" s="186" t="s">
        <v>432</v>
      </c>
      <c r="F174" s="187" t="s">
        <v>915</v>
      </c>
      <c r="G174" s="188" t="s">
        <v>369</v>
      </c>
      <c r="H174" s="189">
        <v>0.475</v>
      </c>
      <c r="I174" s="190"/>
      <c r="J174" s="191">
        <f>ROUND(I174*H174,2)</f>
        <v>0</v>
      </c>
      <c r="K174" s="187" t="s">
        <v>154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81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251</v>
      </c>
    </row>
    <row r="175" spans="1:51" s="10" customFormat="1" ht="12">
      <c r="A175" s="10"/>
      <c r="B175" s="218"/>
      <c r="C175" s="219"/>
      <c r="D175" s="198" t="s">
        <v>360</v>
      </c>
      <c r="E175" s="220" t="s">
        <v>19</v>
      </c>
      <c r="F175" s="221" t="s">
        <v>916</v>
      </c>
      <c r="G175" s="219"/>
      <c r="H175" s="222">
        <v>0.475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T175" s="228" t="s">
        <v>360</v>
      </c>
      <c r="AU175" s="228" t="s">
        <v>81</v>
      </c>
      <c r="AV175" s="10" t="s">
        <v>81</v>
      </c>
      <c r="AW175" s="10" t="s">
        <v>33</v>
      </c>
      <c r="AX175" s="10" t="s">
        <v>72</v>
      </c>
      <c r="AY175" s="228" t="s">
        <v>144</v>
      </c>
    </row>
    <row r="176" spans="1:51" s="11" customFormat="1" ht="12">
      <c r="A176" s="11"/>
      <c r="B176" s="229"/>
      <c r="C176" s="230"/>
      <c r="D176" s="198" t="s">
        <v>360</v>
      </c>
      <c r="E176" s="231" t="s">
        <v>19</v>
      </c>
      <c r="F176" s="232" t="s">
        <v>362</v>
      </c>
      <c r="G176" s="230"/>
      <c r="H176" s="233">
        <v>0.475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T176" s="239" t="s">
        <v>360</v>
      </c>
      <c r="AU176" s="239" t="s">
        <v>81</v>
      </c>
      <c r="AV176" s="11" t="s">
        <v>143</v>
      </c>
      <c r="AW176" s="11" t="s">
        <v>33</v>
      </c>
      <c r="AX176" s="11" t="s">
        <v>79</v>
      </c>
      <c r="AY176" s="239" t="s">
        <v>144</v>
      </c>
    </row>
    <row r="177" spans="1:65" s="2" customFormat="1" ht="78" customHeight="1">
      <c r="A177" s="38"/>
      <c r="B177" s="39"/>
      <c r="C177" s="185" t="s">
        <v>200</v>
      </c>
      <c r="D177" s="185" t="s">
        <v>139</v>
      </c>
      <c r="E177" s="186" t="s">
        <v>917</v>
      </c>
      <c r="F177" s="187" t="s">
        <v>918</v>
      </c>
      <c r="G177" s="188" t="s">
        <v>919</v>
      </c>
      <c r="H177" s="189">
        <v>2</v>
      </c>
      <c r="I177" s="190"/>
      <c r="J177" s="191">
        <f>ROUND(I177*H177,2)</f>
        <v>0</v>
      </c>
      <c r="K177" s="187" t="s">
        <v>154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81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256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920</v>
      </c>
      <c r="G178" s="219"/>
      <c r="H178" s="222">
        <v>2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81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2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81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21.75" customHeight="1">
      <c r="A180" s="38"/>
      <c r="B180" s="39"/>
      <c r="C180" s="203" t="s">
        <v>258</v>
      </c>
      <c r="D180" s="203" t="s">
        <v>253</v>
      </c>
      <c r="E180" s="204" t="s">
        <v>921</v>
      </c>
      <c r="F180" s="205" t="s">
        <v>922</v>
      </c>
      <c r="G180" s="206" t="s">
        <v>153</v>
      </c>
      <c r="H180" s="207">
        <v>4</v>
      </c>
      <c r="I180" s="208"/>
      <c r="J180" s="209">
        <f>ROUND(I180*H180,2)</f>
        <v>0</v>
      </c>
      <c r="K180" s="205" t="s">
        <v>154</v>
      </c>
      <c r="L180" s="210"/>
      <c r="M180" s="211" t="s">
        <v>19</v>
      </c>
      <c r="N180" s="212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635</v>
      </c>
      <c r="AT180" s="196" t="s">
        <v>253</v>
      </c>
      <c r="AU180" s="196" t="s">
        <v>81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283</v>
      </c>
      <c r="BM180" s="196" t="s">
        <v>261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923</v>
      </c>
      <c r="G181" s="219"/>
      <c r="H181" s="222">
        <v>4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81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4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81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5" s="2" customFormat="1" ht="16.5" customHeight="1">
      <c r="A183" s="38"/>
      <c r="B183" s="39"/>
      <c r="C183" s="203" t="s">
        <v>204</v>
      </c>
      <c r="D183" s="203" t="s">
        <v>253</v>
      </c>
      <c r="E183" s="204" t="s">
        <v>924</v>
      </c>
      <c r="F183" s="205" t="s">
        <v>925</v>
      </c>
      <c r="G183" s="206" t="s">
        <v>153</v>
      </c>
      <c r="H183" s="207">
        <v>8</v>
      </c>
      <c r="I183" s="208"/>
      <c r="J183" s="209">
        <f>ROUND(I183*H183,2)</f>
        <v>0</v>
      </c>
      <c r="K183" s="205" t="s">
        <v>154</v>
      </c>
      <c r="L183" s="210"/>
      <c r="M183" s="211" t="s">
        <v>19</v>
      </c>
      <c r="N183" s="212" t="s">
        <v>43</v>
      </c>
      <c r="O183" s="84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6" t="s">
        <v>635</v>
      </c>
      <c r="AT183" s="196" t="s">
        <v>253</v>
      </c>
      <c r="AU183" s="196" t="s">
        <v>81</v>
      </c>
      <c r="AY183" s="17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7" t="s">
        <v>79</v>
      </c>
      <c r="BK183" s="197">
        <f>ROUND(I183*H183,2)</f>
        <v>0</v>
      </c>
      <c r="BL183" s="17" t="s">
        <v>283</v>
      </c>
      <c r="BM183" s="196" t="s">
        <v>265</v>
      </c>
    </row>
    <row r="184" spans="1:51" s="10" customFormat="1" ht="12">
      <c r="A184" s="10"/>
      <c r="B184" s="218"/>
      <c r="C184" s="219"/>
      <c r="D184" s="198" t="s">
        <v>360</v>
      </c>
      <c r="E184" s="220" t="s">
        <v>19</v>
      </c>
      <c r="F184" s="221" t="s">
        <v>926</v>
      </c>
      <c r="G184" s="219"/>
      <c r="H184" s="222">
        <v>8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T184" s="228" t="s">
        <v>360</v>
      </c>
      <c r="AU184" s="228" t="s">
        <v>81</v>
      </c>
      <c r="AV184" s="10" t="s">
        <v>81</v>
      </c>
      <c r="AW184" s="10" t="s">
        <v>33</v>
      </c>
      <c r="AX184" s="10" t="s">
        <v>72</v>
      </c>
      <c r="AY184" s="228" t="s">
        <v>144</v>
      </c>
    </row>
    <row r="185" spans="1:51" s="11" customFormat="1" ht="12">
      <c r="A185" s="11"/>
      <c r="B185" s="229"/>
      <c r="C185" s="230"/>
      <c r="D185" s="198" t="s">
        <v>360</v>
      </c>
      <c r="E185" s="231" t="s">
        <v>19</v>
      </c>
      <c r="F185" s="232" t="s">
        <v>362</v>
      </c>
      <c r="G185" s="230"/>
      <c r="H185" s="233">
        <v>8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T185" s="239" t="s">
        <v>360</v>
      </c>
      <c r="AU185" s="239" t="s">
        <v>81</v>
      </c>
      <c r="AV185" s="11" t="s">
        <v>143</v>
      </c>
      <c r="AW185" s="11" t="s">
        <v>33</v>
      </c>
      <c r="AX185" s="11" t="s">
        <v>79</v>
      </c>
      <c r="AY185" s="239" t="s">
        <v>144</v>
      </c>
    </row>
    <row r="186" spans="1:65" s="2" customFormat="1" ht="24.15" customHeight="1">
      <c r="A186" s="38"/>
      <c r="B186" s="39"/>
      <c r="C186" s="203" t="s">
        <v>267</v>
      </c>
      <c r="D186" s="203" t="s">
        <v>253</v>
      </c>
      <c r="E186" s="204" t="s">
        <v>927</v>
      </c>
      <c r="F186" s="205" t="s">
        <v>928</v>
      </c>
      <c r="G186" s="206" t="s">
        <v>153</v>
      </c>
      <c r="H186" s="207">
        <v>40</v>
      </c>
      <c r="I186" s="208"/>
      <c r="J186" s="209">
        <f>ROUND(I186*H186,2)</f>
        <v>0</v>
      </c>
      <c r="K186" s="205" t="s">
        <v>154</v>
      </c>
      <c r="L186" s="210"/>
      <c r="M186" s="211" t="s">
        <v>19</v>
      </c>
      <c r="N186" s="212" t="s">
        <v>43</v>
      </c>
      <c r="O186" s="84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6" t="s">
        <v>635</v>
      </c>
      <c r="AT186" s="196" t="s">
        <v>253</v>
      </c>
      <c r="AU186" s="196" t="s">
        <v>81</v>
      </c>
      <c r="AY186" s="17" t="s">
        <v>144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7" t="s">
        <v>79</v>
      </c>
      <c r="BK186" s="197">
        <f>ROUND(I186*H186,2)</f>
        <v>0</v>
      </c>
      <c r="BL186" s="17" t="s">
        <v>283</v>
      </c>
      <c r="BM186" s="196" t="s">
        <v>270</v>
      </c>
    </row>
    <row r="187" spans="1:51" s="10" customFormat="1" ht="12">
      <c r="A187" s="10"/>
      <c r="B187" s="218"/>
      <c r="C187" s="219"/>
      <c r="D187" s="198" t="s">
        <v>360</v>
      </c>
      <c r="E187" s="220" t="s">
        <v>19</v>
      </c>
      <c r="F187" s="221" t="s">
        <v>929</v>
      </c>
      <c r="G187" s="219"/>
      <c r="H187" s="222">
        <v>32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T187" s="228" t="s">
        <v>360</v>
      </c>
      <c r="AU187" s="228" t="s">
        <v>81</v>
      </c>
      <c r="AV187" s="10" t="s">
        <v>81</v>
      </c>
      <c r="AW187" s="10" t="s">
        <v>33</v>
      </c>
      <c r="AX187" s="10" t="s">
        <v>72</v>
      </c>
      <c r="AY187" s="228" t="s">
        <v>144</v>
      </c>
    </row>
    <row r="188" spans="1:51" s="10" customFormat="1" ht="12">
      <c r="A188" s="10"/>
      <c r="B188" s="218"/>
      <c r="C188" s="219"/>
      <c r="D188" s="198" t="s">
        <v>360</v>
      </c>
      <c r="E188" s="220" t="s">
        <v>19</v>
      </c>
      <c r="F188" s="221" t="s">
        <v>926</v>
      </c>
      <c r="G188" s="219"/>
      <c r="H188" s="222">
        <v>8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T188" s="228" t="s">
        <v>360</v>
      </c>
      <c r="AU188" s="228" t="s">
        <v>81</v>
      </c>
      <c r="AV188" s="10" t="s">
        <v>81</v>
      </c>
      <c r="AW188" s="10" t="s">
        <v>33</v>
      </c>
      <c r="AX188" s="10" t="s">
        <v>72</v>
      </c>
      <c r="AY188" s="228" t="s">
        <v>144</v>
      </c>
    </row>
    <row r="189" spans="1:51" s="11" customFormat="1" ht="12">
      <c r="A189" s="11"/>
      <c r="B189" s="229"/>
      <c r="C189" s="230"/>
      <c r="D189" s="198" t="s">
        <v>360</v>
      </c>
      <c r="E189" s="231" t="s">
        <v>19</v>
      </c>
      <c r="F189" s="232" t="s">
        <v>362</v>
      </c>
      <c r="G189" s="230"/>
      <c r="H189" s="233">
        <v>40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T189" s="239" t="s">
        <v>360</v>
      </c>
      <c r="AU189" s="239" t="s">
        <v>81</v>
      </c>
      <c r="AV189" s="11" t="s">
        <v>143</v>
      </c>
      <c r="AW189" s="11" t="s">
        <v>33</v>
      </c>
      <c r="AX189" s="11" t="s">
        <v>79</v>
      </c>
      <c r="AY189" s="239" t="s">
        <v>144</v>
      </c>
    </row>
    <row r="190" spans="1:65" s="2" customFormat="1" ht="128.55" customHeight="1">
      <c r="A190" s="38"/>
      <c r="B190" s="39"/>
      <c r="C190" s="185" t="s">
        <v>208</v>
      </c>
      <c r="D190" s="185" t="s">
        <v>139</v>
      </c>
      <c r="E190" s="186" t="s">
        <v>544</v>
      </c>
      <c r="F190" s="187" t="s">
        <v>545</v>
      </c>
      <c r="G190" s="188" t="s">
        <v>369</v>
      </c>
      <c r="H190" s="189">
        <v>0.79</v>
      </c>
      <c r="I190" s="190"/>
      <c r="J190" s="191">
        <f>ROUND(I190*H190,2)</f>
        <v>0</v>
      </c>
      <c r="K190" s="187" t="s">
        <v>154</v>
      </c>
      <c r="L190" s="44"/>
      <c r="M190" s="192" t="s">
        <v>19</v>
      </c>
      <c r="N190" s="193" t="s">
        <v>43</v>
      </c>
      <c r="O190" s="84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6" t="s">
        <v>143</v>
      </c>
      <c r="AT190" s="196" t="s">
        <v>139</v>
      </c>
      <c r="AU190" s="196" t="s">
        <v>81</v>
      </c>
      <c r="AY190" s="17" t="s">
        <v>144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7" t="s">
        <v>79</v>
      </c>
      <c r="BK190" s="197">
        <f>ROUND(I190*H190,2)</f>
        <v>0</v>
      </c>
      <c r="BL190" s="17" t="s">
        <v>143</v>
      </c>
      <c r="BM190" s="196" t="s">
        <v>274</v>
      </c>
    </row>
    <row r="191" spans="1:47" s="2" customFormat="1" ht="12">
      <c r="A191" s="38"/>
      <c r="B191" s="39"/>
      <c r="C191" s="40"/>
      <c r="D191" s="198" t="s">
        <v>145</v>
      </c>
      <c r="E191" s="40"/>
      <c r="F191" s="199" t="s">
        <v>547</v>
      </c>
      <c r="G191" s="40"/>
      <c r="H191" s="40"/>
      <c r="I191" s="200"/>
      <c r="J191" s="40"/>
      <c r="K191" s="40"/>
      <c r="L191" s="44"/>
      <c r="M191" s="201"/>
      <c r="N191" s="202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145</v>
      </c>
      <c r="AU191" s="17" t="s">
        <v>81</v>
      </c>
    </row>
    <row r="192" spans="1:51" s="10" customFormat="1" ht="12">
      <c r="A192" s="10"/>
      <c r="B192" s="218"/>
      <c r="C192" s="219"/>
      <c r="D192" s="198" t="s">
        <v>360</v>
      </c>
      <c r="E192" s="220" t="s">
        <v>19</v>
      </c>
      <c r="F192" s="221" t="s">
        <v>930</v>
      </c>
      <c r="G192" s="219"/>
      <c r="H192" s="222">
        <v>0.79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T192" s="228" t="s">
        <v>360</v>
      </c>
      <c r="AU192" s="228" t="s">
        <v>81</v>
      </c>
      <c r="AV192" s="10" t="s">
        <v>81</v>
      </c>
      <c r="AW192" s="10" t="s">
        <v>33</v>
      </c>
      <c r="AX192" s="10" t="s">
        <v>72</v>
      </c>
      <c r="AY192" s="228" t="s">
        <v>144</v>
      </c>
    </row>
    <row r="193" spans="1:51" s="11" customFormat="1" ht="12">
      <c r="A193" s="11"/>
      <c r="B193" s="229"/>
      <c r="C193" s="230"/>
      <c r="D193" s="198" t="s">
        <v>360</v>
      </c>
      <c r="E193" s="231" t="s">
        <v>19</v>
      </c>
      <c r="F193" s="232" t="s">
        <v>362</v>
      </c>
      <c r="G193" s="230"/>
      <c r="H193" s="233">
        <v>0.79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T193" s="239" t="s">
        <v>360</v>
      </c>
      <c r="AU193" s="239" t="s">
        <v>81</v>
      </c>
      <c r="AV193" s="11" t="s">
        <v>143</v>
      </c>
      <c r="AW193" s="11" t="s">
        <v>33</v>
      </c>
      <c r="AX193" s="11" t="s">
        <v>79</v>
      </c>
      <c r="AY193" s="239" t="s">
        <v>144</v>
      </c>
    </row>
    <row r="194" spans="1:65" s="2" customFormat="1" ht="134.25" customHeight="1">
      <c r="A194" s="38"/>
      <c r="B194" s="39"/>
      <c r="C194" s="185" t="s">
        <v>276</v>
      </c>
      <c r="D194" s="185" t="s">
        <v>139</v>
      </c>
      <c r="E194" s="186" t="s">
        <v>931</v>
      </c>
      <c r="F194" s="187" t="s">
        <v>932</v>
      </c>
      <c r="G194" s="188" t="s">
        <v>369</v>
      </c>
      <c r="H194" s="189">
        <v>1.127</v>
      </c>
      <c r="I194" s="190"/>
      <c r="J194" s="191">
        <f>ROUND(I194*H194,2)</f>
        <v>0</v>
      </c>
      <c r="K194" s="187" t="s">
        <v>154</v>
      </c>
      <c r="L194" s="44"/>
      <c r="M194" s="192" t="s">
        <v>19</v>
      </c>
      <c r="N194" s="193" t="s">
        <v>43</v>
      </c>
      <c r="O194" s="84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6" t="s">
        <v>143</v>
      </c>
      <c r="AT194" s="196" t="s">
        <v>139</v>
      </c>
      <c r="AU194" s="196" t="s">
        <v>81</v>
      </c>
      <c r="AY194" s="17" t="s">
        <v>144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7" t="s">
        <v>79</v>
      </c>
      <c r="BK194" s="197">
        <f>ROUND(I194*H194,2)</f>
        <v>0</v>
      </c>
      <c r="BL194" s="17" t="s">
        <v>143</v>
      </c>
      <c r="BM194" s="196" t="s">
        <v>279</v>
      </c>
    </row>
    <row r="195" spans="1:47" s="2" customFormat="1" ht="12">
      <c r="A195" s="38"/>
      <c r="B195" s="39"/>
      <c r="C195" s="40"/>
      <c r="D195" s="198" t="s">
        <v>145</v>
      </c>
      <c r="E195" s="40"/>
      <c r="F195" s="199" t="s">
        <v>547</v>
      </c>
      <c r="G195" s="40"/>
      <c r="H195" s="40"/>
      <c r="I195" s="200"/>
      <c r="J195" s="40"/>
      <c r="K195" s="40"/>
      <c r="L195" s="44"/>
      <c r="M195" s="201"/>
      <c r="N195" s="202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81</v>
      </c>
    </row>
    <row r="196" spans="1:51" s="10" customFormat="1" ht="12">
      <c r="A196" s="10"/>
      <c r="B196" s="218"/>
      <c r="C196" s="219"/>
      <c r="D196" s="198" t="s">
        <v>360</v>
      </c>
      <c r="E196" s="220" t="s">
        <v>19</v>
      </c>
      <c r="F196" s="221" t="s">
        <v>933</v>
      </c>
      <c r="G196" s="219"/>
      <c r="H196" s="222">
        <v>1.127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T196" s="228" t="s">
        <v>360</v>
      </c>
      <c r="AU196" s="228" t="s">
        <v>81</v>
      </c>
      <c r="AV196" s="10" t="s">
        <v>81</v>
      </c>
      <c r="AW196" s="10" t="s">
        <v>33</v>
      </c>
      <c r="AX196" s="10" t="s">
        <v>72</v>
      </c>
      <c r="AY196" s="228" t="s">
        <v>144</v>
      </c>
    </row>
    <row r="197" spans="1:51" s="11" customFormat="1" ht="12">
      <c r="A197" s="11"/>
      <c r="B197" s="229"/>
      <c r="C197" s="230"/>
      <c r="D197" s="198" t="s">
        <v>360</v>
      </c>
      <c r="E197" s="231" t="s">
        <v>19</v>
      </c>
      <c r="F197" s="232" t="s">
        <v>362</v>
      </c>
      <c r="G197" s="230"/>
      <c r="H197" s="233">
        <v>1.127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T197" s="239" t="s">
        <v>360</v>
      </c>
      <c r="AU197" s="239" t="s">
        <v>81</v>
      </c>
      <c r="AV197" s="11" t="s">
        <v>143</v>
      </c>
      <c r="AW197" s="11" t="s">
        <v>33</v>
      </c>
      <c r="AX197" s="11" t="s">
        <v>79</v>
      </c>
      <c r="AY197" s="239" t="s">
        <v>144</v>
      </c>
    </row>
    <row r="198" spans="1:65" s="2" customFormat="1" ht="142.2" customHeight="1">
      <c r="A198" s="38"/>
      <c r="B198" s="39"/>
      <c r="C198" s="185" t="s">
        <v>212</v>
      </c>
      <c r="D198" s="185" t="s">
        <v>139</v>
      </c>
      <c r="E198" s="186" t="s">
        <v>934</v>
      </c>
      <c r="F198" s="187" t="s">
        <v>935</v>
      </c>
      <c r="G198" s="188" t="s">
        <v>467</v>
      </c>
      <c r="H198" s="189">
        <v>18</v>
      </c>
      <c r="I198" s="190"/>
      <c r="J198" s="191">
        <f>ROUND(I198*H198,2)</f>
        <v>0</v>
      </c>
      <c r="K198" s="187" t="s">
        <v>154</v>
      </c>
      <c r="L198" s="44"/>
      <c r="M198" s="192" t="s">
        <v>19</v>
      </c>
      <c r="N198" s="193" t="s">
        <v>43</v>
      </c>
      <c r="O198" s="84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6" t="s">
        <v>143</v>
      </c>
      <c r="AT198" s="196" t="s">
        <v>139</v>
      </c>
      <c r="AU198" s="196" t="s">
        <v>81</v>
      </c>
      <c r="AY198" s="17" t="s">
        <v>144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7" t="s">
        <v>79</v>
      </c>
      <c r="BK198" s="197">
        <f>ROUND(I198*H198,2)</f>
        <v>0</v>
      </c>
      <c r="BL198" s="17" t="s">
        <v>143</v>
      </c>
      <c r="BM198" s="196" t="s">
        <v>283</v>
      </c>
    </row>
    <row r="199" spans="1:51" s="10" customFormat="1" ht="12">
      <c r="A199" s="10"/>
      <c r="B199" s="218"/>
      <c r="C199" s="219"/>
      <c r="D199" s="198" t="s">
        <v>360</v>
      </c>
      <c r="E199" s="220" t="s">
        <v>19</v>
      </c>
      <c r="F199" s="221" t="s">
        <v>936</v>
      </c>
      <c r="G199" s="219"/>
      <c r="H199" s="222">
        <v>18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T199" s="228" t="s">
        <v>360</v>
      </c>
      <c r="AU199" s="228" t="s">
        <v>81</v>
      </c>
      <c r="AV199" s="10" t="s">
        <v>81</v>
      </c>
      <c r="AW199" s="10" t="s">
        <v>33</v>
      </c>
      <c r="AX199" s="10" t="s">
        <v>72</v>
      </c>
      <c r="AY199" s="228" t="s">
        <v>144</v>
      </c>
    </row>
    <row r="200" spans="1:51" s="11" customFormat="1" ht="12">
      <c r="A200" s="11"/>
      <c r="B200" s="229"/>
      <c r="C200" s="230"/>
      <c r="D200" s="198" t="s">
        <v>360</v>
      </c>
      <c r="E200" s="231" t="s">
        <v>19</v>
      </c>
      <c r="F200" s="232" t="s">
        <v>362</v>
      </c>
      <c r="G200" s="230"/>
      <c r="H200" s="233">
        <v>18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T200" s="239" t="s">
        <v>360</v>
      </c>
      <c r="AU200" s="239" t="s">
        <v>81</v>
      </c>
      <c r="AV200" s="11" t="s">
        <v>143</v>
      </c>
      <c r="AW200" s="11" t="s">
        <v>33</v>
      </c>
      <c r="AX200" s="11" t="s">
        <v>79</v>
      </c>
      <c r="AY200" s="239" t="s">
        <v>144</v>
      </c>
    </row>
    <row r="201" spans="1:65" s="2" customFormat="1" ht="114.9" customHeight="1">
      <c r="A201" s="38"/>
      <c r="B201" s="39"/>
      <c r="C201" s="185" t="s">
        <v>285</v>
      </c>
      <c r="D201" s="185" t="s">
        <v>139</v>
      </c>
      <c r="E201" s="186" t="s">
        <v>937</v>
      </c>
      <c r="F201" s="187" t="s">
        <v>938</v>
      </c>
      <c r="G201" s="188" t="s">
        <v>467</v>
      </c>
      <c r="H201" s="189">
        <v>16</v>
      </c>
      <c r="I201" s="190"/>
      <c r="J201" s="191">
        <f>ROUND(I201*H201,2)</f>
        <v>0</v>
      </c>
      <c r="K201" s="187" t="s">
        <v>154</v>
      </c>
      <c r="L201" s="44"/>
      <c r="M201" s="192" t="s">
        <v>19</v>
      </c>
      <c r="N201" s="193" t="s">
        <v>43</v>
      </c>
      <c r="O201" s="84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6" t="s">
        <v>143</v>
      </c>
      <c r="AT201" s="196" t="s">
        <v>139</v>
      </c>
      <c r="AU201" s="196" t="s">
        <v>81</v>
      </c>
      <c r="AY201" s="17" t="s">
        <v>144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7" t="s">
        <v>79</v>
      </c>
      <c r="BK201" s="197">
        <f>ROUND(I201*H201,2)</f>
        <v>0</v>
      </c>
      <c r="BL201" s="17" t="s">
        <v>143</v>
      </c>
      <c r="BM201" s="196" t="s">
        <v>289</v>
      </c>
    </row>
    <row r="202" spans="1:51" s="10" customFormat="1" ht="12">
      <c r="A202" s="10"/>
      <c r="B202" s="218"/>
      <c r="C202" s="219"/>
      <c r="D202" s="198" t="s">
        <v>360</v>
      </c>
      <c r="E202" s="220" t="s">
        <v>19</v>
      </c>
      <c r="F202" s="221" t="s">
        <v>920</v>
      </c>
      <c r="G202" s="219"/>
      <c r="H202" s="222">
        <v>2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T202" s="228" t="s">
        <v>360</v>
      </c>
      <c r="AU202" s="228" t="s">
        <v>81</v>
      </c>
      <c r="AV202" s="10" t="s">
        <v>81</v>
      </c>
      <c r="AW202" s="10" t="s">
        <v>33</v>
      </c>
      <c r="AX202" s="10" t="s">
        <v>72</v>
      </c>
      <c r="AY202" s="228" t="s">
        <v>144</v>
      </c>
    </row>
    <row r="203" spans="1:51" s="10" customFormat="1" ht="12">
      <c r="A203" s="10"/>
      <c r="B203" s="218"/>
      <c r="C203" s="219"/>
      <c r="D203" s="198" t="s">
        <v>360</v>
      </c>
      <c r="E203" s="220" t="s">
        <v>19</v>
      </c>
      <c r="F203" s="221" t="s">
        <v>939</v>
      </c>
      <c r="G203" s="219"/>
      <c r="H203" s="222">
        <v>14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T203" s="228" t="s">
        <v>360</v>
      </c>
      <c r="AU203" s="228" t="s">
        <v>81</v>
      </c>
      <c r="AV203" s="10" t="s">
        <v>81</v>
      </c>
      <c r="AW203" s="10" t="s">
        <v>33</v>
      </c>
      <c r="AX203" s="10" t="s">
        <v>72</v>
      </c>
      <c r="AY203" s="228" t="s">
        <v>144</v>
      </c>
    </row>
    <row r="204" spans="1:51" s="11" customFormat="1" ht="12">
      <c r="A204" s="11"/>
      <c r="B204" s="229"/>
      <c r="C204" s="230"/>
      <c r="D204" s="198" t="s">
        <v>360</v>
      </c>
      <c r="E204" s="231" t="s">
        <v>19</v>
      </c>
      <c r="F204" s="232" t="s">
        <v>362</v>
      </c>
      <c r="G204" s="230"/>
      <c r="H204" s="233">
        <v>16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T204" s="239" t="s">
        <v>360</v>
      </c>
      <c r="AU204" s="239" t="s">
        <v>81</v>
      </c>
      <c r="AV204" s="11" t="s">
        <v>143</v>
      </c>
      <c r="AW204" s="11" t="s">
        <v>33</v>
      </c>
      <c r="AX204" s="11" t="s">
        <v>79</v>
      </c>
      <c r="AY204" s="239" t="s">
        <v>144</v>
      </c>
    </row>
    <row r="205" spans="1:65" s="2" customFormat="1" ht="55.5" customHeight="1">
      <c r="A205" s="38"/>
      <c r="B205" s="39"/>
      <c r="C205" s="185" t="s">
        <v>216</v>
      </c>
      <c r="D205" s="185" t="s">
        <v>139</v>
      </c>
      <c r="E205" s="186" t="s">
        <v>940</v>
      </c>
      <c r="F205" s="187" t="s">
        <v>941</v>
      </c>
      <c r="G205" s="188" t="s">
        <v>467</v>
      </c>
      <c r="H205" s="189">
        <v>16</v>
      </c>
      <c r="I205" s="190"/>
      <c r="J205" s="191">
        <f>ROUND(I205*H205,2)</f>
        <v>0</v>
      </c>
      <c r="K205" s="187" t="s">
        <v>154</v>
      </c>
      <c r="L205" s="44"/>
      <c r="M205" s="192" t="s">
        <v>19</v>
      </c>
      <c r="N205" s="193" t="s">
        <v>43</v>
      </c>
      <c r="O205" s="84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6" t="s">
        <v>143</v>
      </c>
      <c r="AT205" s="196" t="s">
        <v>139</v>
      </c>
      <c r="AU205" s="196" t="s">
        <v>81</v>
      </c>
      <c r="AY205" s="17" t="s">
        <v>144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7" t="s">
        <v>79</v>
      </c>
      <c r="BK205" s="197">
        <f>ROUND(I205*H205,2)</f>
        <v>0</v>
      </c>
      <c r="BL205" s="17" t="s">
        <v>143</v>
      </c>
      <c r="BM205" s="196" t="s">
        <v>293</v>
      </c>
    </row>
    <row r="206" spans="1:51" s="10" customFormat="1" ht="12">
      <c r="A206" s="10"/>
      <c r="B206" s="218"/>
      <c r="C206" s="219"/>
      <c r="D206" s="198" t="s">
        <v>360</v>
      </c>
      <c r="E206" s="220" t="s">
        <v>19</v>
      </c>
      <c r="F206" s="221" t="s">
        <v>942</v>
      </c>
      <c r="G206" s="219"/>
      <c r="H206" s="222">
        <v>16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T206" s="228" t="s">
        <v>360</v>
      </c>
      <c r="AU206" s="228" t="s">
        <v>81</v>
      </c>
      <c r="AV206" s="10" t="s">
        <v>81</v>
      </c>
      <c r="AW206" s="10" t="s">
        <v>33</v>
      </c>
      <c r="AX206" s="10" t="s">
        <v>72</v>
      </c>
      <c r="AY206" s="228" t="s">
        <v>144</v>
      </c>
    </row>
    <row r="207" spans="1:51" s="11" customFormat="1" ht="12">
      <c r="A207" s="11"/>
      <c r="B207" s="229"/>
      <c r="C207" s="230"/>
      <c r="D207" s="198" t="s">
        <v>360</v>
      </c>
      <c r="E207" s="231" t="s">
        <v>19</v>
      </c>
      <c r="F207" s="232" t="s">
        <v>362</v>
      </c>
      <c r="G207" s="230"/>
      <c r="H207" s="233">
        <v>16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T207" s="239" t="s">
        <v>360</v>
      </c>
      <c r="AU207" s="239" t="s">
        <v>81</v>
      </c>
      <c r="AV207" s="11" t="s">
        <v>143</v>
      </c>
      <c r="AW207" s="11" t="s">
        <v>33</v>
      </c>
      <c r="AX207" s="11" t="s">
        <v>79</v>
      </c>
      <c r="AY207" s="239" t="s">
        <v>144</v>
      </c>
    </row>
    <row r="208" spans="1:65" s="2" customFormat="1" ht="90" customHeight="1">
      <c r="A208" s="38"/>
      <c r="B208" s="39"/>
      <c r="C208" s="185" t="s">
        <v>295</v>
      </c>
      <c r="D208" s="185" t="s">
        <v>139</v>
      </c>
      <c r="E208" s="186" t="s">
        <v>943</v>
      </c>
      <c r="F208" s="187" t="s">
        <v>944</v>
      </c>
      <c r="G208" s="188" t="s">
        <v>467</v>
      </c>
      <c r="H208" s="189">
        <v>14</v>
      </c>
      <c r="I208" s="190"/>
      <c r="J208" s="191">
        <f>ROUND(I208*H208,2)</f>
        <v>0</v>
      </c>
      <c r="K208" s="187" t="s">
        <v>154</v>
      </c>
      <c r="L208" s="44"/>
      <c r="M208" s="192" t="s">
        <v>19</v>
      </c>
      <c r="N208" s="193" t="s">
        <v>43</v>
      </c>
      <c r="O208" s="84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6" t="s">
        <v>143</v>
      </c>
      <c r="AT208" s="196" t="s">
        <v>139</v>
      </c>
      <c r="AU208" s="196" t="s">
        <v>81</v>
      </c>
      <c r="AY208" s="17" t="s">
        <v>144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7" t="s">
        <v>79</v>
      </c>
      <c r="BK208" s="197">
        <f>ROUND(I208*H208,2)</f>
        <v>0</v>
      </c>
      <c r="BL208" s="17" t="s">
        <v>143</v>
      </c>
      <c r="BM208" s="196" t="s">
        <v>298</v>
      </c>
    </row>
    <row r="209" spans="1:65" s="2" customFormat="1" ht="90" customHeight="1">
      <c r="A209" s="38"/>
      <c r="B209" s="39"/>
      <c r="C209" s="185" t="s">
        <v>220</v>
      </c>
      <c r="D209" s="185" t="s">
        <v>139</v>
      </c>
      <c r="E209" s="186" t="s">
        <v>480</v>
      </c>
      <c r="F209" s="187" t="s">
        <v>481</v>
      </c>
      <c r="G209" s="188" t="s">
        <v>142</v>
      </c>
      <c r="H209" s="189">
        <v>1965</v>
      </c>
      <c r="I209" s="190"/>
      <c r="J209" s="191">
        <f>ROUND(I209*H209,2)</f>
        <v>0</v>
      </c>
      <c r="K209" s="187" t="s">
        <v>154</v>
      </c>
      <c r="L209" s="44"/>
      <c r="M209" s="192" t="s">
        <v>19</v>
      </c>
      <c r="N209" s="193" t="s">
        <v>43</v>
      </c>
      <c r="O209" s="84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6" t="s">
        <v>143</v>
      </c>
      <c r="AT209" s="196" t="s">
        <v>139</v>
      </c>
      <c r="AU209" s="196" t="s">
        <v>81</v>
      </c>
      <c r="AY209" s="17" t="s">
        <v>144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7" t="s">
        <v>79</v>
      </c>
      <c r="BK209" s="197">
        <f>ROUND(I209*H209,2)</f>
        <v>0</v>
      </c>
      <c r="BL209" s="17" t="s">
        <v>143</v>
      </c>
      <c r="BM209" s="196" t="s">
        <v>302</v>
      </c>
    </row>
    <row r="210" spans="1:47" s="2" customFormat="1" ht="12">
      <c r="A210" s="38"/>
      <c r="B210" s="39"/>
      <c r="C210" s="40"/>
      <c r="D210" s="198" t="s">
        <v>145</v>
      </c>
      <c r="E210" s="40"/>
      <c r="F210" s="199" t="s">
        <v>470</v>
      </c>
      <c r="G210" s="40"/>
      <c r="H210" s="40"/>
      <c r="I210" s="200"/>
      <c r="J210" s="40"/>
      <c r="K210" s="40"/>
      <c r="L210" s="44"/>
      <c r="M210" s="201"/>
      <c r="N210" s="20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145</v>
      </c>
      <c r="AU210" s="17" t="s">
        <v>81</v>
      </c>
    </row>
    <row r="211" spans="1:51" s="10" customFormat="1" ht="12">
      <c r="A211" s="10"/>
      <c r="B211" s="218"/>
      <c r="C211" s="219"/>
      <c r="D211" s="198" t="s">
        <v>360</v>
      </c>
      <c r="E211" s="220" t="s">
        <v>19</v>
      </c>
      <c r="F211" s="221" t="s">
        <v>945</v>
      </c>
      <c r="G211" s="219"/>
      <c r="H211" s="222">
        <v>1965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T211" s="228" t="s">
        <v>360</v>
      </c>
      <c r="AU211" s="228" t="s">
        <v>81</v>
      </c>
      <c r="AV211" s="10" t="s">
        <v>81</v>
      </c>
      <c r="AW211" s="10" t="s">
        <v>33</v>
      </c>
      <c r="AX211" s="10" t="s">
        <v>72</v>
      </c>
      <c r="AY211" s="228" t="s">
        <v>144</v>
      </c>
    </row>
    <row r="212" spans="1:51" s="11" customFormat="1" ht="12">
      <c r="A212" s="11"/>
      <c r="B212" s="229"/>
      <c r="C212" s="230"/>
      <c r="D212" s="198" t="s">
        <v>360</v>
      </c>
      <c r="E212" s="231" t="s">
        <v>19</v>
      </c>
      <c r="F212" s="232" t="s">
        <v>362</v>
      </c>
      <c r="G212" s="230"/>
      <c r="H212" s="233">
        <v>1965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T212" s="239" t="s">
        <v>360</v>
      </c>
      <c r="AU212" s="239" t="s">
        <v>81</v>
      </c>
      <c r="AV212" s="11" t="s">
        <v>143</v>
      </c>
      <c r="AW212" s="11" t="s">
        <v>33</v>
      </c>
      <c r="AX212" s="11" t="s">
        <v>79</v>
      </c>
      <c r="AY212" s="239" t="s">
        <v>144</v>
      </c>
    </row>
    <row r="213" spans="1:65" s="2" customFormat="1" ht="101.25" customHeight="1">
      <c r="A213" s="38"/>
      <c r="B213" s="39"/>
      <c r="C213" s="185" t="s">
        <v>304</v>
      </c>
      <c r="D213" s="185" t="s">
        <v>139</v>
      </c>
      <c r="E213" s="186" t="s">
        <v>946</v>
      </c>
      <c r="F213" s="187" t="s">
        <v>947</v>
      </c>
      <c r="G213" s="188" t="s">
        <v>142</v>
      </c>
      <c r="H213" s="189">
        <v>1965</v>
      </c>
      <c r="I213" s="190"/>
      <c r="J213" s="191">
        <f>ROUND(I213*H213,2)</f>
        <v>0</v>
      </c>
      <c r="K213" s="187" t="s">
        <v>154</v>
      </c>
      <c r="L213" s="44"/>
      <c r="M213" s="192" t="s">
        <v>19</v>
      </c>
      <c r="N213" s="193" t="s">
        <v>43</v>
      </c>
      <c r="O213" s="84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6" t="s">
        <v>143</v>
      </c>
      <c r="AT213" s="196" t="s">
        <v>139</v>
      </c>
      <c r="AU213" s="196" t="s">
        <v>81</v>
      </c>
      <c r="AY213" s="17" t="s">
        <v>144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7" t="s">
        <v>79</v>
      </c>
      <c r="BK213" s="197">
        <f>ROUND(I213*H213,2)</f>
        <v>0</v>
      </c>
      <c r="BL213" s="17" t="s">
        <v>143</v>
      </c>
      <c r="BM213" s="196" t="s">
        <v>308</v>
      </c>
    </row>
    <row r="214" spans="1:47" s="2" customFormat="1" ht="12">
      <c r="A214" s="38"/>
      <c r="B214" s="39"/>
      <c r="C214" s="40"/>
      <c r="D214" s="198" t="s">
        <v>145</v>
      </c>
      <c r="E214" s="40"/>
      <c r="F214" s="199" t="s">
        <v>470</v>
      </c>
      <c r="G214" s="40"/>
      <c r="H214" s="40"/>
      <c r="I214" s="200"/>
      <c r="J214" s="40"/>
      <c r="K214" s="40"/>
      <c r="L214" s="44"/>
      <c r="M214" s="201"/>
      <c r="N214" s="202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145</v>
      </c>
      <c r="AU214" s="17" t="s">
        <v>81</v>
      </c>
    </row>
    <row r="215" spans="1:65" s="2" customFormat="1" ht="55.5" customHeight="1">
      <c r="A215" s="38"/>
      <c r="B215" s="39"/>
      <c r="C215" s="185" t="s">
        <v>225</v>
      </c>
      <c r="D215" s="185" t="s">
        <v>139</v>
      </c>
      <c r="E215" s="186" t="s">
        <v>948</v>
      </c>
      <c r="F215" s="187" t="s">
        <v>949</v>
      </c>
      <c r="G215" s="188" t="s">
        <v>142</v>
      </c>
      <c r="H215" s="189">
        <v>457.7</v>
      </c>
      <c r="I215" s="190"/>
      <c r="J215" s="191">
        <f>ROUND(I215*H215,2)</f>
        <v>0</v>
      </c>
      <c r="K215" s="187" t="s">
        <v>154</v>
      </c>
      <c r="L215" s="44"/>
      <c r="M215" s="192" t="s">
        <v>19</v>
      </c>
      <c r="N215" s="193" t="s">
        <v>43</v>
      </c>
      <c r="O215" s="84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6" t="s">
        <v>143</v>
      </c>
      <c r="AT215" s="196" t="s">
        <v>139</v>
      </c>
      <c r="AU215" s="196" t="s">
        <v>81</v>
      </c>
      <c r="AY215" s="17" t="s">
        <v>144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7" t="s">
        <v>79</v>
      </c>
      <c r="BK215" s="197">
        <f>ROUND(I215*H215,2)</f>
        <v>0</v>
      </c>
      <c r="BL215" s="17" t="s">
        <v>143</v>
      </c>
      <c r="BM215" s="196" t="s">
        <v>312</v>
      </c>
    </row>
    <row r="216" spans="1:47" s="2" customFormat="1" ht="12">
      <c r="A216" s="38"/>
      <c r="B216" s="39"/>
      <c r="C216" s="40"/>
      <c r="D216" s="198" t="s">
        <v>145</v>
      </c>
      <c r="E216" s="40"/>
      <c r="F216" s="199" t="s">
        <v>470</v>
      </c>
      <c r="G216" s="40"/>
      <c r="H216" s="40"/>
      <c r="I216" s="200"/>
      <c r="J216" s="40"/>
      <c r="K216" s="40"/>
      <c r="L216" s="44"/>
      <c r="M216" s="201"/>
      <c r="N216" s="202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81</v>
      </c>
    </row>
    <row r="217" spans="1:65" s="2" customFormat="1" ht="168" customHeight="1">
      <c r="A217" s="38"/>
      <c r="B217" s="39"/>
      <c r="C217" s="185" t="s">
        <v>314</v>
      </c>
      <c r="D217" s="185" t="s">
        <v>139</v>
      </c>
      <c r="E217" s="186" t="s">
        <v>950</v>
      </c>
      <c r="F217" s="187" t="s">
        <v>951</v>
      </c>
      <c r="G217" s="188" t="s">
        <v>142</v>
      </c>
      <c r="H217" s="189">
        <v>2936.8</v>
      </c>
      <c r="I217" s="190"/>
      <c r="J217" s="191">
        <f>ROUND(I217*H217,2)</f>
        <v>0</v>
      </c>
      <c r="K217" s="187" t="s">
        <v>154</v>
      </c>
      <c r="L217" s="44"/>
      <c r="M217" s="192" t="s">
        <v>19</v>
      </c>
      <c r="N217" s="193" t="s">
        <v>43</v>
      </c>
      <c r="O217" s="84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6" t="s">
        <v>143</v>
      </c>
      <c r="AT217" s="196" t="s">
        <v>139</v>
      </c>
      <c r="AU217" s="196" t="s">
        <v>81</v>
      </c>
      <c r="AY217" s="17" t="s">
        <v>144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7" t="s">
        <v>79</v>
      </c>
      <c r="BK217" s="197">
        <f>ROUND(I217*H217,2)</f>
        <v>0</v>
      </c>
      <c r="BL217" s="17" t="s">
        <v>143</v>
      </c>
      <c r="BM217" s="196" t="s">
        <v>318</v>
      </c>
    </row>
    <row r="218" spans="1:47" s="2" customFormat="1" ht="12">
      <c r="A218" s="38"/>
      <c r="B218" s="39"/>
      <c r="C218" s="40"/>
      <c r="D218" s="198" t="s">
        <v>145</v>
      </c>
      <c r="E218" s="40"/>
      <c r="F218" s="199" t="s">
        <v>470</v>
      </c>
      <c r="G218" s="40"/>
      <c r="H218" s="40"/>
      <c r="I218" s="200"/>
      <c r="J218" s="40"/>
      <c r="K218" s="40"/>
      <c r="L218" s="44"/>
      <c r="M218" s="201"/>
      <c r="N218" s="20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145</v>
      </c>
      <c r="AU218" s="17" t="s">
        <v>81</v>
      </c>
    </row>
    <row r="219" spans="1:51" s="10" customFormat="1" ht="12">
      <c r="A219" s="10"/>
      <c r="B219" s="218"/>
      <c r="C219" s="219"/>
      <c r="D219" s="198" t="s">
        <v>360</v>
      </c>
      <c r="E219" s="220" t="s">
        <v>19</v>
      </c>
      <c r="F219" s="221" t="s">
        <v>952</v>
      </c>
      <c r="G219" s="219"/>
      <c r="H219" s="222">
        <v>2936.8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T219" s="228" t="s">
        <v>360</v>
      </c>
      <c r="AU219" s="228" t="s">
        <v>81</v>
      </c>
      <c r="AV219" s="10" t="s">
        <v>81</v>
      </c>
      <c r="AW219" s="10" t="s">
        <v>33</v>
      </c>
      <c r="AX219" s="10" t="s">
        <v>72</v>
      </c>
      <c r="AY219" s="228" t="s">
        <v>144</v>
      </c>
    </row>
    <row r="220" spans="1:51" s="11" customFormat="1" ht="12">
      <c r="A220" s="11"/>
      <c r="B220" s="229"/>
      <c r="C220" s="230"/>
      <c r="D220" s="198" t="s">
        <v>360</v>
      </c>
      <c r="E220" s="231" t="s">
        <v>19</v>
      </c>
      <c r="F220" s="232" t="s">
        <v>362</v>
      </c>
      <c r="G220" s="230"/>
      <c r="H220" s="233">
        <v>2936.8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T220" s="239" t="s">
        <v>360</v>
      </c>
      <c r="AU220" s="239" t="s">
        <v>81</v>
      </c>
      <c r="AV220" s="11" t="s">
        <v>143</v>
      </c>
      <c r="AW220" s="11" t="s">
        <v>33</v>
      </c>
      <c r="AX220" s="11" t="s">
        <v>79</v>
      </c>
      <c r="AY220" s="239" t="s">
        <v>144</v>
      </c>
    </row>
    <row r="221" spans="1:65" s="2" customFormat="1" ht="62.7" customHeight="1">
      <c r="A221" s="38"/>
      <c r="B221" s="39"/>
      <c r="C221" s="185" t="s">
        <v>229</v>
      </c>
      <c r="D221" s="185" t="s">
        <v>139</v>
      </c>
      <c r="E221" s="186" t="s">
        <v>531</v>
      </c>
      <c r="F221" s="187" t="s">
        <v>532</v>
      </c>
      <c r="G221" s="188" t="s">
        <v>153</v>
      </c>
      <c r="H221" s="189">
        <v>256</v>
      </c>
      <c r="I221" s="190"/>
      <c r="J221" s="191">
        <f>ROUND(I221*H221,2)</f>
        <v>0</v>
      </c>
      <c r="K221" s="187" t="s">
        <v>154</v>
      </c>
      <c r="L221" s="44"/>
      <c r="M221" s="192" t="s">
        <v>19</v>
      </c>
      <c r="N221" s="193" t="s">
        <v>43</v>
      </c>
      <c r="O221" s="84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6" t="s">
        <v>143</v>
      </c>
      <c r="AT221" s="196" t="s">
        <v>139</v>
      </c>
      <c r="AU221" s="196" t="s">
        <v>81</v>
      </c>
      <c r="AY221" s="17" t="s">
        <v>144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7" t="s">
        <v>79</v>
      </c>
      <c r="BK221" s="197">
        <f>ROUND(I221*H221,2)</f>
        <v>0</v>
      </c>
      <c r="BL221" s="17" t="s">
        <v>143</v>
      </c>
      <c r="BM221" s="196" t="s">
        <v>322</v>
      </c>
    </row>
    <row r="222" spans="1:51" s="10" customFormat="1" ht="12">
      <c r="A222" s="10"/>
      <c r="B222" s="218"/>
      <c r="C222" s="219"/>
      <c r="D222" s="198" t="s">
        <v>360</v>
      </c>
      <c r="E222" s="220" t="s">
        <v>19</v>
      </c>
      <c r="F222" s="221" t="s">
        <v>953</v>
      </c>
      <c r="G222" s="219"/>
      <c r="H222" s="222">
        <v>256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T222" s="228" t="s">
        <v>360</v>
      </c>
      <c r="AU222" s="228" t="s">
        <v>81</v>
      </c>
      <c r="AV222" s="10" t="s">
        <v>81</v>
      </c>
      <c r="AW222" s="10" t="s">
        <v>33</v>
      </c>
      <c r="AX222" s="10" t="s">
        <v>72</v>
      </c>
      <c r="AY222" s="228" t="s">
        <v>144</v>
      </c>
    </row>
    <row r="223" spans="1:51" s="11" customFormat="1" ht="12">
      <c r="A223" s="11"/>
      <c r="B223" s="229"/>
      <c r="C223" s="230"/>
      <c r="D223" s="198" t="s">
        <v>360</v>
      </c>
      <c r="E223" s="231" t="s">
        <v>19</v>
      </c>
      <c r="F223" s="232" t="s">
        <v>362</v>
      </c>
      <c r="G223" s="230"/>
      <c r="H223" s="233">
        <v>256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T223" s="239" t="s">
        <v>360</v>
      </c>
      <c r="AU223" s="239" t="s">
        <v>81</v>
      </c>
      <c r="AV223" s="11" t="s">
        <v>143</v>
      </c>
      <c r="AW223" s="11" t="s">
        <v>33</v>
      </c>
      <c r="AX223" s="11" t="s">
        <v>79</v>
      </c>
      <c r="AY223" s="239" t="s">
        <v>144</v>
      </c>
    </row>
    <row r="224" spans="1:65" s="2" customFormat="1" ht="24.15" customHeight="1">
      <c r="A224" s="38"/>
      <c r="B224" s="39"/>
      <c r="C224" s="203" t="s">
        <v>324</v>
      </c>
      <c r="D224" s="203" t="s">
        <v>253</v>
      </c>
      <c r="E224" s="204" t="s">
        <v>765</v>
      </c>
      <c r="F224" s="205" t="s">
        <v>954</v>
      </c>
      <c r="G224" s="206" t="s">
        <v>153</v>
      </c>
      <c r="H224" s="207">
        <v>256</v>
      </c>
      <c r="I224" s="208"/>
      <c r="J224" s="209">
        <f>ROUND(I224*H224,2)</f>
        <v>0</v>
      </c>
      <c r="K224" s="205" t="s">
        <v>154</v>
      </c>
      <c r="L224" s="210"/>
      <c r="M224" s="211" t="s">
        <v>19</v>
      </c>
      <c r="N224" s="212" t="s">
        <v>43</v>
      </c>
      <c r="O224" s="84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6" t="s">
        <v>635</v>
      </c>
      <c r="AT224" s="196" t="s">
        <v>253</v>
      </c>
      <c r="AU224" s="196" t="s">
        <v>81</v>
      </c>
      <c r="AY224" s="17" t="s">
        <v>144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7" t="s">
        <v>79</v>
      </c>
      <c r="BK224" s="197">
        <f>ROUND(I224*H224,2)</f>
        <v>0</v>
      </c>
      <c r="BL224" s="17" t="s">
        <v>283</v>
      </c>
      <c r="BM224" s="196" t="s">
        <v>327</v>
      </c>
    </row>
    <row r="225" spans="1:65" s="2" customFormat="1" ht="24.15" customHeight="1">
      <c r="A225" s="38"/>
      <c r="B225" s="39"/>
      <c r="C225" s="185" t="s">
        <v>233</v>
      </c>
      <c r="D225" s="185" t="s">
        <v>139</v>
      </c>
      <c r="E225" s="186" t="s">
        <v>628</v>
      </c>
      <c r="F225" s="187" t="s">
        <v>955</v>
      </c>
      <c r="G225" s="188" t="s">
        <v>153</v>
      </c>
      <c r="H225" s="189">
        <v>22</v>
      </c>
      <c r="I225" s="190"/>
      <c r="J225" s="191">
        <f>ROUND(I225*H225,2)</f>
        <v>0</v>
      </c>
      <c r="K225" s="187" t="s">
        <v>19</v>
      </c>
      <c r="L225" s="44"/>
      <c r="M225" s="192" t="s">
        <v>19</v>
      </c>
      <c r="N225" s="193" t="s">
        <v>43</v>
      </c>
      <c r="O225" s="84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6" t="s">
        <v>143</v>
      </c>
      <c r="AT225" s="196" t="s">
        <v>139</v>
      </c>
      <c r="AU225" s="196" t="s">
        <v>81</v>
      </c>
      <c r="AY225" s="17" t="s">
        <v>144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7" t="s">
        <v>79</v>
      </c>
      <c r="BK225" s="197">
        <f>ROUND(I225*H225,2)</f>
        <v>0</v>
      </c>
      <c r="BL225" s="17" t="s">
        <v>143</v>
      </c>
      <c r="BM225" s="196" t="s">
        <v>331</v>
      </c>
    </row>
    <row r="226" spans="1:51" s="10" customFormat="1" ht="12">
      <c r="A226" s="10"/>
      <c r="B226" s="218"/>
      <c r="C226" s="219"/>
      <c r="D226" s="198" t="s">
        <v>360</v>
      </c>
      <c r="E226" s="220" t="s">
        <v>19</v>
      </c>
      <c r="F226" s="221" t="s">
        <v>956</v>
      </c>
      <c r="G226" s="219"/>
      <c r="H226" s="222">
        <v>22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T226" s="228" t="s">
        <v>360</v>
      </c>
      <c r="AU226" s="228" t="s">
        <v>81</v>
      </c>
      <c r="AV226" s="10" t="s">
        <v>81</v>
      </c>
      <c r="AW226" s="10" t="s">
        <v>33</v>
      </c>
      <c r="AX226" s="10" t="s">
        <v>72</v>
      </c>
      <c r="AY226" s="228" t="s">
        <v>144</v>
      </c>
    </row>
    <row r="227" spans="1:51" s="11" customFormat="1" ht="12">
      <c r="A227" s="11"/>
      <c r="B227" s="229"/>
      <c r="C227" s="230"/>
      <c r="D227" s="198" t="s">
        <v>360</v>
      </c>
      <c r="E227" s="231" t="s">
        <v>19</v>
      </c>
      <c r="F227" s="232" t="s">
        <v>362</v>
      </c>
      <c r="G227" s="230"/>
      <c r="H227" s="233">
        <v>22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T227" s="239" t="s">
        <v>360</v>
      </c>
      <c r="AU227" s="239" t="s">
        <v>81</v>
      </c>
      <c r="AV227" s="11" t="s">
        <v>143</v>
      </c>
      <c r="AW227" s="11" t="s">
        <v>33</v>
      </c>
      <c r="AX227" s="11" t="s">
        <v>79</v>
      </c>
      <c r="AY227" s="239" t="s">
        <v>144</v>
      </c>
    </row>
    <row r="228" spans="1:65" s="2" customFormat="1" ht="24.15" customHeight="1">
      <c r="A228" s="38"/>
      <c r="B228" s="39"/>
      <c r="C228" s="203" t="s">
        <v>333</v>
      </c>
      <c r="D228" s="203" t="s">
        <v>253</v>
      </c>
      <c r="E228" s="204" t="s">
        <v>633</v>
      </c>
      <c r="F228" s="205" t="s">
        <v>634</v>
      </c>
      <c r="G228" s="206" t="s">
        <v>365</v>
      </c>
      <c r="H228" s="207">
        <v>0.088</v>
      </c>
      <c r="I228" s="208"/>
      <c r="J228" s="209">
        <f>ROUND(I228*H228,2)</f>
        <v>0</v>
      </c>
      <c r="K228" s="205" t="s">
        <v>19</v>
      </c>
      <c r="L228" s="210"/>
      <c r="M228" s="211" t="s">
        <v>19</v>
      </c>
      <c r="N228" s="212" t="s">
        <v>43</v>
      </c>
      <c r="O228" s="84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6" t="s">
        <v>635</v>
      </c>
      <c r="AT228" s="196" t="s">
        <v>253</v>
      </c>
      <c r="AU228" s="196" t="s">
        <v>81</v>
      </c>
      <c r="AY228" s="17" t="s">
        <v>144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7" t="s">
        <v>79</v>
      </c>
      <c r="BK228" s="197">
        <f>ROUND(I228*H228,2)</f>
        <v>0</v>
      </c>
      <c r="BL228" s="17" t="s">
        <v>283</v>
      </c>
      <c r="BM228" s="196" t="s">
        <v>957</v>
      </c>
    </row>
    <row r="229" spans="1:51" s="12" customFormat="1" ht="12">
      <c r="A229" s="12"/>
      <c r="B229" s="240"/>
      <c r="C229" s="241"/>
      <c r="D229" s="198" t="s">
        <v>360</v>
      </c>
      <c r="E229" s="242" t="s">
        <v>19</v>
      </c>
      <c r="F229" s="243" t="s">
        <v>637</v>
      </c>
      <c r="G229" s="241"/>
      <c r="H229" s="242" t="s">
        <v>19</v>
      </c>
      <c r="I229" s="244"/>
      <c r="J229" s="241"/>
      <c r="K229" s="241"/>
      <c r="L229" s="245"/>
      <c r="M229" s="246"/>
      <c r="N229" s="247"/>
      <c r="O229" s="247"/>
      <c r="P229" s="247"/>
      <c r="Q229" s="247"/>
      <c r="R229" s="247"/>
      <c r="S229" s="247"/>
      <c r="T229" s="248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49" t="s">
        <v>360</v>
      </c>
      <c r="AU229" s="249" t="s">
        <v>81</v>
      </c>
      <c r="AV229" s="12" t="s">
        <v>79</v>
      </c>
      <c r="AW229" s="12" t="s">
        <v>33</v>
      </c>
      <c r="AX229" s="12" t="s">
        <v>72</v>
      </c>
      <c r="AY229" s="249" t="s">
        <v>144</v>
      </c>
    </row>
    <row r="230" spans="1:51" s="10" customFormat="1" ht="12">
      <c r="A230" s="10"/>
      <c r="B230" s="218"/>
      <c r="C230" s="219"/>
      <c r="D230" s="198" t="s">
        <v>360</v>
      </c>
      <c r="E230" s="220" t="s">
        <v>19</v>
      </c>
      <c r="F230" s="221" t="s">
        <v>958</v>
      </c>
      <c r="G230" s="219"/>
      <c r="H230" s="222">
        <v>0.088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T230" s="228" t="s">
        <v>360</v>
      </c>
      <c r="AU230" s="228" t="s">
        <v>81</v>
      </c>
      <c r="AV230" s="10" t="s">
        <v>81</v>
      </c>
      <c r="AW230" s="10" t="s">
        <v>33</v>
      </c>
      <c r="AX230" s="10" t="s">
        <v>79</v>
      </c>
      <c r="AY230" s="228" t="s">
        <v>144</v>
      </c>
    </row>
    <row r="231" spans="1:65" s="2" customFormat="1" ht="21.75" customHeight="1">
      <c r="A231" s="38"/>
      <c r="B231" s="39"/>
      <c r="C231" s="203" t="s">
        <v>237</v>
      </c>
      <c r="D231" s="203" t="s">
        <v>253</v>
      </c>
      <c r="E231" s="204" t="s">
        <v>639</v>
      </c>
      <c r="F231" s="205" t="s">
        <v>640</v>
      </c>
      <c r="G231" s="206" t="s">
        <v>457</v>
      </c>
      <c r="H231" s="207">
        <v>1.76</v>
      </c>
      <c r="I231" s="208"/>
      <c r="J231" s="209">
        <f>ROUND(I231*H231,2)</f>
        <v>0</v>
      </c>
      <c r="K231" s="205" t="s">
        <v>154</v>
      </c>
      <c r="L231" s="210"/>
      <c r="M231" s="211" t="s">
        <v>19</v>
      </c>
      <c r="N231" s="212" t="s">
        <v>43</v>
      </c>
      <c r="O231" s="84"/>
      <c r="P231" s="194">
        <f>O231*H231</f>
        <v>0</v>
      </c>
      <c r="Q231" s="194">
        <v>2.234</v>
      </c>
      <c r="R231" s="194">
        <f>Q231*H231</f>
        <v>3.93184</v>
      </c>
      <c r="S231" s="194">
        <v>0</v>
      </c>
      <c r="T231" s="19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6" t="s">
        <v>635</v>
      </c>
      <c r="AT231" s="196" t="s">
        <v>253</v>
      </c>
      <c r="AU231" s="196" t="s">
        <v>81</v>
      </c>
      <c r="AY231" s="17" t="s">
        <v>144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7" t="s">
        <v>79</v>
      </c>
      <c r="BK231" s="197">
        <f>ROUND(I231*H231,2)</f>
        <v>0</v>
      </c>
      <c r="BL231" s="17" t="s">
        <v>283</v>
      </c>
      <c r="BM231" s="196" t="s">
        <v>959</v>
      </c>
    </row>
    <row r="232" spans="1:51" s="12" customFormat="1" ht="12">
      <c r="A232" s="12"/>
      <c r="B232" s="240"/>
      <c r="C232" s="241"/>
      <c r="D232" s="198" t="s">
        <v>360</v>
      </c>
      <c r="E232" s="242" t="s">
        <v>19</v>
      </c>
      <c r="F232" s="243" t="s">
        <v>642</v>
      </c>
      <c r="G232" s="241"/>
      <c r="H232" s="242" t="s">
        <v>19</v>
      </c>
      <c r="I232" s="244"/>
      <c r="J232" s="241"/>
      <c r="K232" s="241"/>
      <c r="L232" s="245"/>
      <c r="M232" s="246"/>
      <c r="N232" s="247"/>
      <c r="O232" s="247"/>
      <c r="P232" s="247"/>
      <c r="Q232" s="247"/>
      <c r="R232" s="247"/>
      <c r="S232" s="247"/>
      <c r="T232" s="248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49" t="s">
        <v>360</v>
      </c>
      <c r="AU232" s="249" t="s">
        <v>81</v>
      </c>
      <c r="AV232" s="12" t="s">
        <v>79</v>
      </c>
      <c r="AW232" s="12" t="s">
        <v>33</v>
      </c>
      <c r="AX232" s="12" t="s">
        <v>72</v>
      </c>
      <c r="AY232" s="249" t="s">
        <v>144</v>
      </c>
    </row>
    <row r="233" spans="1:51" s="10" customFormat="1" ht="12">
      <c r="A233" s="10"/>
      <c r="B233" s="218"/>
      <c r="C233" s="219"/>
      <c r="D233" s="198" t="s">
        <v>360</v>
      </c>
      <c r="E233" s="220" t="s">
        <v>19</v>
      </c>
      <c r="F233" s="221" t="s">
        <v>960</v>
      </c>
      <c r="G233" s="219"/>
      <c r="H233" s="222">
        <v>1.76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T233" s="228" t="s">
        <v>360</v>
      </c>
      <c r="AU233" s="228" t="s">
        <v>81</v>
      </c>
      <c r="AV233" s="10" t="s">
        <v>81</v>
      </c>
      <c r="AW233" s="10" t="s">
        <v>33</v>
      </c>
      <c r="AX233" s="10" t="s">
        <v>79</v>
      </c>
      <c r="AY233" s="228" t="s">
        <v>144</v>
      </c>
    </row>
    <row r="234" spans="1:65" s="2" customFormat="1" ht="16.5" customHeight="1">
      <c r="A234" s="38"/>
      <c r="B234" s="39"/>
      <c r="C234" s="203" t="s">
        <v>342</v>
      </c>
      <c r="D234" s="203" t="s">
        <v>253</v>
      </c>
      <c r="E234" s="204" t="s">
        <v>645</v>
      </c>
      <c r="F234" s="205" t="s">
        <v>646</v>
      </c>
      <c r="G234" s="206" t="s">
        <v>142</v>
      </c>
      <c r="H234" s="207">
        <v>8</v>
      </c>
      <c r="I234" s="208"/>
      <c r="J234" s="209">
        <f>ROUND(I234*H234,2)</f>
        <v>0</v>
      </c>
      <c r="K234" s="205" t="s">
        <v>19</v>
      </c>
      <c r="L234" s="210"/>
      <c r="M234" s="211" t="s">
        <v>19</v>
      </c>
      <c r="N234" s="212" t="s">
        <v>43</v>
      </c>
      <c r="O234" s="84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6" t="s">
        <v>635</v>
      </c>
      <c r="AT234" s="196" t="s">
        <v>253</v>
      </c>
      <c r="AU234" s="196" t="s">
        <v>81</v>
      </c>
      <c r="AY234" s="17" t="s">
        <v>144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7" t="s">
        <v>79</v>
      </c>
      <c r="BK234" s="197">
        <f>ROUND(I234*H234,2)</f>
        <v>0</v>
      </c>
      <c r="BL234" s="17" t="s">
        <v>283</v>
      </c>
      <c r="BM234" s="196" t="s">
        <v>961</v>
      </c>
    </row>
    <row r="235" spans="1:51" s="12" customFormat="1" ht="12">
      <c r="A235" s="12"/>
      <c r="B235" s="240"/>
      <c r="C235" s="241"/>
      <c r="D235" s="198" t="s">
        <v>360</v>
      </c>
      <c r="E235" s="242" t="s">
        <v>19</v>
      </c>
      <c r="F235" s="243" t="s">
        <v>648</v>
      </c>
      <c r="G235" s="241"/>
      <c r="H235" s="242" t="s">
        <v>19</v>
      </c>
      <c r="I235" s="244"/>
      <c r="J235" s="241"/>
      <c r="K235" s="241"/>
      <c r="L235" s="245"/>
      <c r="M235" s="246"/>
      <c r="N235" s="247"/>
      <c r="O235" s="247"/>
      <c r="P235" s="247"/>
      <c r="Q235" s="247"/>
      <c r="R235" s="247"/>
      <c r="S235" s="247"/>
      <c r="T235" s="248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9" t="s">
        <v>360</v>
      </c>
      <c r="AU235" s="249" t="s">
        <v>81</v>
      </c>
      <c r="AV235" s="12" t="s">
        <v>79</v>
      </c>
      <c r="AW235" s="12" t="s">
        <v>33</v>
      </c>
      <c r="AX235" s="12" t="s">
        <v>72</v>
      </c>
      <c r="AY235" s="249" t="s">
        <v>144</v>
      </c>
    </row>
    <row r="236" spans="1:51" s="10" customFormat="1" ht="12">
      <c r="A236" s="10"/>
      <c r="B236" s="218"/>
      <c r="C236" s="219"/>
      <c r="D236" s="198" t="s">
        <v>360</v>
      </c>
      <c r="E236" s="220" t="s">
        <v>19</v>
      </c>
      <c r="F236" s="221" t="s">
        <v>962</v>
      </c>
      <c r="G236" s="219"/>
      <c r="H236" s="222">
        <v>8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T236" s="228" t="s">
        <v>360</v>
      </c>
      <c r="AU236" s="228" t="s">
        <v>81</v>
      </c>
      <c r="AV236" s="10" t="s">
        <v>81</v>
      </c>
      <c r="AW236" s="10" t="s">
        <v>33</v>
      </c>
      <c r="AX236" s="10" t="s">
        <v>79</v>
      </c>
      <c r="AY236" s="228" t="s">
        <v>144</v>
      </c>
    </row>
    <row r="237" spans="1:65" s="2" customFormat="1" ht="16.5" customHeight="1">
      <c r="A237" s="38"/>
      <c r="B237" s="39"/>
      <c r="C237" s="203" t="s">
        <v>242</v>
      </c>
      <c r="D237" s="203" t="s">
        <v>253</v>
      </c>
      <c r="E237" s="204" t="s">
        <v>650</v>
      </c>
      <c r="F237" s="205" t="s">
        <v>651</v>
      </c>
      <c r="G237" s="206" t="s">
        <v>153</v>
      </c>
      <c r="H237" s="207">
        <v>22</v>
      </c>
      <c r="I237" s="208"/>
      <c r="J237" s="209">
        <f>ROUND(I237*H237,2)</f>
        <v>0</v>
      </c>
      <c r="K237" s="205" t="s">
        <v>19</v>
      </c>
      <c r="L237" s="210"/>
      <c r="M237" s="211" t="s">
        <v>19</v>
      </c>
      <c r="N237" s="212" t="s">
        <v>43</v>
      </c>
      <c r="O237" s="84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6" t="s">
        <v>159</v>
      </c>
      <c r="AT237" s="196" t="s">
        <v>253</v>
      </c>
      <c r="AU237" s="196" t="s">
        <v>81</v>
      </c>
      <c r="AY237" s="17" t="s">
        <v>144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7" t="s">
        <v>79</v>
      </c>
      <c r="BK237" s="197">
        <f>ROUND(I237*H237,2)</f>
        <v>0</v>
      </c>
      <c r="BL237" s="17" t="s">
        <v>143</v>
      </c>
      <c r="BM237" s="196" t="s">
        <v>963</v>
      </c>
    </row>
    <row r="238" spans="1:65" s="2" customFormat="1" ht="78" customHeight="1">
      <c r="A238" s="38"/>
      <c r="B238" s="39"/>
      <c r="C238" s="185" t="s">
        <v>352</v>
      </c>
      <c r="D238" s="185" t="s">
        <v>139</v>
      </c>
      <c r="E238" s="186" t="s">
        <v>964</v>
      </c>
      <c r="F238" s="187" t="s">
        <v>965</v>
      </c>
      <c r="G238" s="188" t="s">
        <v>153</v>
      </c>
      <c r="H238" s="189">
        <v>1</v>
      </c>
      <c r="I238" s="190"/>
      <c r="J238" s="191">
        <f>ROUND(I238*H238,2)</f>
        <v>0</v>
      </c>
      <c r="K238" s="187" t="s">
        <v>154</v>
      </c>
      <c r="L238" s="44"/>
      <c r="M238" s="192" t="s">
        <v>19</v>
      </c>
      <c r="N238" s="193" t="s">
        <v>43</v>
      </c>
      <c r="O238" s="84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6" t="s">
        <v>143</v>
      </c>
      <c r="AT238" s="196" t="s">
        <v>139</v>
      </c>
      <c r="AU238" s="196" t="s">
        <v>81</v>
      </c>
      <c r="AY238" s="17" t="s">
        <v>144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7" t="s">
        <v>79</v>
      </c>
      <c r="BK238" s="197">
        <f>ROUND(I238*H238,2)</f>
        <v>0</v>
      </c>
      <c r="BL238" s="17" t="s">
        <v>143</v>
      </c>
      <c r="BM238" s="196" t="s">
        <v>721</v>
      </c>
    </row>
    <row r="239" spans="1:65" s="2" customFormat="1" ht="49.05" customHeight="1">
      <c r="A239" s="38"/>
      <c r="B239" s="39"/>
      <c r="C239" s="185" t="s">
        <v>246</v>
      </c>
      <c r="D239" s="185" t="s">
        <v>139</v>
      </c>
      <c r="E239" s="186" t="s">
        <v>966</v>
      </c>
      <c r="F239" s="187" t="s">
        <v>967</v>
      </c>
      <c r="G239" s="188" t="s">
        <v>365</v>
      </c>
      <c r="H239" s="189">
        <v>39.538</v>
      </c>
      <c r="I239" s="190"/>
      <c r="J239" s="191">
        <f>ROUND(I239*H239,2)</f>
        <v>0</v>
      </c>
      <c r="K239" s="187" t="s">
        <v>154</v>
      </c>
      <c r="L239" s="44"/>
      <c r="M239" s="192" t="s">
        <v>19</v>
      </c>
      <c r="N239" s="193" t="s">
        <v>43</v>
      </c>
      <c r="O239" s="84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6" t="s">
        <v>143</v>
      </c>
      <c r="AT239" s="196" t="s">
        <v>139</v>
      </c>
      <c r="AU239" s="196" t="s">
        <v>81</v>
      </c>
      <c r="AY239" s="17" t="s">
        <v>144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7" t="s">
        <v>79</v>
      </c>
      <c r="BK239" s="197">
        <f>ROUND(I239*H239,2)</f>
        <v>0</v>
      </c>
      <c r="BL239" s="17" t="s">
        <v>143</v>
      </c>
      <c r="BM239" s="196" t="s">
        <v>484</v>
      </c>
    </row>
    <row r="240" spans="1:51" s="12" customFormat="1" ht="12">
      <c r="A240" s="12"/>
      <c r="B240" s="240"/>
      <c r="C240" s="241"/>
      <c r="D240" s="198" t="s">
        <v>360</v>
      </c>
      <c r="E240" s="242" t="s">
        <v>19</v>
      </c>
      <c r="F240" s="243" t="s">
        <v>968</v>
      </c>
      <c r="G240" s="241"/>
      <c r="H240" s="242" t="s">
        <v>19</v>
      </c>
      <c r="I240" s="244"/>
      <c r="J240" s="241"/>
      <c r="K240" s="241"/>
      <c r="L240" s="245"/>
      <c r="M240" s="246"/>
      <c r="N240" s="247"/>
      <c r="O240" s="247"/>
      <c r="P240" s="247"/>
      <c r="Q240" s="247"/>
      <c r="R240" s="247"/>
      <c r="S240" s="247"/>
      <c r="T240" s="248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9" t="s">
        <v>360</v>
      </c>
      <c r="AU240" s="249" t="s">
        <v>81</v>
      </c>
      <c r="AV240" s="12" t="s">
        <v>79</v>
      </c>
      <c r="AW240" s="12" t="s">
        <v>33</v>
      </c>
      <c r="AX240" s="12" t="s">
        <v>72</v>
      </c>
      <c r="AY240" s="249" t="s">
        <v>144</v>
      </c>
    </row>
    <row r="241" spans="1:51" s="10" customFormat="1" ht="12">
      <c r="A241" s="10"/>
      <c r="B241" s="218"/>
      <c r="C241" s="219"/>
      <c r="D241" s="198" t="s">
        <v>360</v>
      </c>
      <c r="E241" s="220" t="s">
        <v>19</v>
      </c>
      <c r="F241" s="221" t="s">
        <v>969</v>
      </c>
      <c r="G241" s="219"/>
      <c r="H241" s="222">
        <v>39.538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T241" s="228" t="s">
        <v>360</v>
      </c>
      <c r="AU241" s="228" t="s">
        <v>81</v>
      </c>
      <c r="AV241" s="10" t="s">
        <v>81</v>
      </c>
      <c r="AW241" s="10" t="s">
        <v>33</v>
      </c>
      <c r="AX241" s="10" t="s">
        <v>72</v>
      </c>
      <c r="AY241" s="228" t="s">
        <v>144</v>
      </c>
    </row>
    <row r="242" spans="1:51" s="11" customFormat="1" ht="12">
      <c r="A242" s="11"/>
      <c r="B242" s="229"/>
      <c r="C242" s="230"/>
      <c r="D242" s="198" t="s">
        <v>360</v>
      </c>
      <c r="E242" s="231" t="s">
        <v>19</v>
      </c>
      <c r="F242" s="232" t="s">
        <v>362</v>
      </c>
      <c r="G242" s="230"/>
      <c r="H242" s="233">
        <v>39.538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T242" s="239" t="s">
        <v>360</v>
      </c>
      <c r="AU242" s="239" t="s">
        <v>81</v>
      </c>
      <c r="AV242" s="11" t="s">
        <v>143</v>
      </c>
      <c r="AW242" s="11" t="s">
        <v>33</v>
      </c>
      <c r="AX242" s="11" t="s">
        <v>79</v>
      </c>
      <c r="AY242" s="239" t="s">
        <v>144</v>
      </c>
    </row>
    <row r="243" spans="1:65" s="2" customFormat="1" ht="49.05" customHeight="1">
      <c r="A243" s="38"/>
      <c r="B243" s="39"/>
      <c r="C243" s="185" t="s">
        <v>548</v>
      </c>
      <c r="D243" s="185" t="s">
        <v>139</v>
      </c>
      <c r="E243" s="186" t="s">
        <v>970</v>
      </c>
      <c r="F243" s="187" t="s">
        <v>971</v>
      </c>
      <c r="G243" s="188" t="s">
        <v>365</v>
      </c>
      <c r="H243" s="189">
        <v>384.396</v>
      </c>
      <c r="I243" s="190"/>
      <c r="J243" s="191">
        <f>ROUND(I243*H243,2)</f>
        <v>0</v>
      </c>
      <c r="K243" s="187" t="s">
        <v>154</v>
      </c>
      <c r="L243" s="44"/>
      <c r="M243" s="192" t="s">
        <v>19</v>
      </c>
      <c r="N243" s="193" t="s">
        <v>43</v>
      </c>
      <c r="O243" s="84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96" t="s">
        <v>143</v>
      </c>
      <c r="AT243" s="196" t="s">
        <v>139</v>
      </c>
      <c r="AU243" s="196" t="s">
        <v>81</v>
      </c>
      <c r="AY243" s="17" t="s">
        <v>144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7" t="s">
        <v>79</v>
      </c>
      <c r="BK243" s="197">
        <f>ROUND(I243*H243,2)</f>
        <v>0</v>
      </c>
      <c r="BL243" s="17" t="s">
        <v>143</v>
      </c>
      <c r="BM243" s="196" t="s">
        <v>487</v>
      </c>
    </row>
    <row r="244" spans="1:51" s="12" customFormat="1" ht="12">
      <c r="A244" s="12"/>
      <c r="B244" s="240"/>
      <c r="C244" s="241"/>
      <c r="D244" s="198" t="s">
        <v>360</v>
      </c>
      <c r="E244" s="242" t="s">
        <v>19</v>
      </c>
      <c r="F244" s="243" t="s">
        <v>972</v>
      </c>
      <c r="G244" s="241"/>
      <c r="H244" s="242" t="s">
        <v>19</v>
      </c>
      <c r="I244" s="244"/>
      <c r="J244" s="241"/>
      <c r="K244" s="241"/>
      <c r="L244" s="245"/>
      <c r="M244" s="246"/>
      <c r="N244" s="247"/>
      <c r="O244" s="247"/>
      <c r="P244" s="247"/>
      <c r="Q244" s="247"/>
      <c r="R244" s="247"/>
      <c r="S244" s="247"/>
      <c r="T244" s="248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49" t="s">
        <v>360</v>
      </c>
      <c r="AU244" s="249" t="s">
        <v>81</v>
      </c>
      <c r="AV244" s="12" t="s">
        <v>79</v>
      </c>
      <c r="AW244" s="12" t="s">
        <v>33</v>
      </c>
      <c r="AX244" s="12" t="s">
        <v>72</v>
      </c>
      <c r="AY244" s="249" t="s">
        <v>144</v>
      </c>
    </row>
    <row r="245" spans="1:51" s="10" customFormat="1" ht="12">
      <c r="A245" s="10"/>
      <c r="B245" s="218"/>
      <c r="C245" s="219"/>
      <c r="D245" s="198" t="s">
        <v>360</v>
      </c>
      <c r="E245" s="220" t="s">
        <v>19</v>
      </c>
      <c r="F245" s="221" t="s">
        <v>973</v>
      </c>
      <c r="G245" s="219"/>
      <c r="H245" s="222">
        <v>375.505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T245" s="228" t="s">
        <v>360</v>
      </c>
      <c r="AU245" s="228" t="s">
        <v>81</v>
      </c>
      <c r="AV245" s="10" t="s">
        <v>81</v>
      </c>
      <c r="AW245" s="10" t="s">
        <v>33</v>
      </c>
      <c r="AX245" s="10" t="s">
        <v>72</v>
      </c>
      <c r="AY245" s="228" t="s">
        <v>144</v>
      </c>
    </row>
    <row r="246" spans="1:51" s="10" customFormat="1" ht="12">
      <c r="A246" s="10"/>
      <c r="B246" s="218"/>
      <c r="C246" s="219"/>
      <c r="D246" s="198" t="s">
        <v>360</v>
      </c>
      <c r="E246" s="220" t="s">
        <v>19</v>
      </c>
      <c r="F246" s="221" t="s">
        <v>974</v>
      </c>
      <c r="G246" s="219"/>
      <c r="H246" s="222">
        <v>6.56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T246" s="228" t="s">
        <v>360</v>
      </c>
      <c r="AU246" s="228" t="s">
        <v>81</v>
      </c>
      <c r="AV246" s="10" t="s">
        <v>81</v>
      </c>
      <c r="AW246" s="10" t="s">
        <v>33</v>
      </c>
      <c r="AX246" s="10" t="s">
        <v>72</v>
      </c>
      <c r="AY246" s="228" t="s">
        <v>144</v>
      </c>
    </row>
    <row r="247" spans="1:51" s="12" customFormat="1" ht="12">
      <c r="A247" s="12"/>
      <c r="B247" s="240"/>
      <c r="C247" s="241"/>
      <c r="D247" s="198" t="s">
        <v>360</v>
      </c>
      <c r="E247" s="242" t="s">
        <v>19</v>
      </c>
      <c r="F247" s="243" t="s">
        <v>975</v>
      </c>
      <c r="G247" s="241"/>
      <c r="H247" s="242" t="s">
        <v>19</v>
      </c>
      <c r="I247" s="244"/>
      <c r="J247" s="241"/>
      <c r="K247" s="241"/>
      <c r="L247" s="245"/>
      <c r="M247" s="246"/>
      <c r="N247" s="247"/>
      <c r="O247" s="247"/>
      <c r="P247" s="247"/>
      <c r="Q247" s="247"/>
      <c r="R247" s="247"/>
      <c r="S247" s="247"/>
      <c r="T247" s="248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9" t="s">
        <v>360</v>
      </c>
      <c r="AU247" s="249" t="s">
        <v>81</v>
      </c>
      <c r="AV247" s="12" t="s">
        <v>79</v>
      </c>
      <c r="AW247" s="12" t="s">
        <v>33</v>
      </c>
      <c r="AX247" s="12" t="s">
        <v>72</v>
      </c>
      <c r="AY247" s="249" t="s">
        <v>144</v>
      </c>
    </row>
    <row r="248" spans="1:51" s="10" customFormat="1" ht="12">
      <c r="A248" s="10"/>
      <c r="B248" s="218"/>
      <c r="C248" s="219"/>
      <c r="D248" s="198" t="s">
        <v>360</v>
      </c>
      <c r="E248" s="220" t="s">
        <v>19</v>
      </c>
      <c r="F248" s="221" t="s">
        <v>976</v>
      </c>
      <c r="G248" s="219"/>
      <c r="H248" s="222">
        <v>2.331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T248" s="228" t="s">
        <v>360</v>
      </c>
      <c r="AU248" s="228" t="s">
        <v>81</v>
      </c>
      <c r="AV248" s="10" t="s">
        <v>81</v>
      </c>
      <c r="AW248" s="10" t="s">
        <v>33</v>
      </c>
      <c r="AX248" s="10" t="s">
        <v>72</v>
      </c>
      <c r="AY248" s="228" t="s">
        <v>144</v>
      </c>
    </row>
    <row r="249" spans="1:51" s="11" customFormat="1" ht="12">
      <c r="A249" s="11"/>
      <c r="B249" s="229"/>
      <c r="C249" s="230"/>
      <c r="D249" s="198" t="s">
        <v>360</v>
      </c>
      <c r="E249" s="231" t="s">
        <v>19</v>
      </c>
      <c r="F249" s="232" t="s">
        <v>362</v>
      </c>
      <c r="G249" s="230"/>
      <c r="H249" s="233">
        <v>384.396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T249" s="239" t="s">
        <v>360</v>
      </c>
      <c r="AU249" s="239" t="s">
        <v>81</v>
      </c>
      <c r="AV249" s="11" t="s">
        <v>143</v>
      </c>
      <c r="AW249" s="11" t="s">
        <v>33</v>
      </c>
      <c r="AX249" s="11" t="s">
        <v>79</v>
      </c>
      <c r="AY249" s="239" t="s">
        <v>144</v>
      </c>
    </row>
    <row r="250" spans="1:65" s="2" customFormat="1" ht="37.8" customHeight="1">
      <c r="A250" s="38"/>
      <c r="B250" s="39"/>
      <c r="C250" s="185" t="s">
        <v>251</v>
      </c>
      <c r="D250" s="185" t="s">
        <v>139</v>
      </c>
      <c r="E250" s="186" t="s">
        <v>977</v>
      </c>
      <c r="F250" s="187" t="s">
        <v>978</v>
      </c>
      <c r="G250" s="188" t="s">
        <v>365</v>
      </c>
      <c r="H250" s="189">
        <v>92.606</v>
      </c>
      <c r="I250" s="190"/>
      <c r="J250" s="191">
        <f>ROUND(I250*H250,2)</f>
        <v>0</v>
      </c>
      <c r="K250" s="187" t="s">
        <v>154</v>
      </c>
      <c r="L250" s="44"/>
      <c r="M250" s="192" t="s">
        <v>19</v>
      </c>
      <c r="N250" s="193" t="s">
        <v>43</v>
      </c>
      <c r="O250" s="84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6" t="s">
        <v>143</v>
      </c>
      <c r="AT250" s="196" t="s">
        <v>139</v>
      </c>
      <c r="AU250" s="196" t="s">
        <v>81</v>
      </c>
      <c r="AY250" s="17" t="s">
        <v>144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7" t="s">
        <v>79</v>
      </c>
      <c r="BK250" s="197">
        <f>ROUND(I250*H250,2)</f>
        <v>0</v>
      </c>
      <c r="BL250" s="17" t="s">
        <v>143</v>
      </c>
      <c r="BM250" s="196" t="s">
        <v>345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979</v>
      </c>
      <c r="G251" s="219"/>
      <c r="H251" s="222">
        <v>92.606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81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1" customFormat="1" ht="12">
      <c r="A252" s="11"/>
      <c r="B252" s="229"/>
      <c r="C252" s="230"/>
      <c r="D252" s="198" t="s">
        <v>360</v>
      </c>
      <c r="E252" s="231" t="s">
        <v>19</v>
      </c>
      <c r="F252" s="232" t="s">
        <v>362</v>
      </c>
      <c r="G252" s="230"/>
      <c r="H252" s="233">
        <v>92.606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T252" s="239" t="s">
        <v>360</v>
      </c>
      <c r="AU252" s="239" t="s">
        <v>81</v>
      </c>
      <c r="AV252" s="11" t="s">
        <v>143</v>
      </c>
      <c r="AW252" s="11" t="s">
        <v>33</v>
      </c>
      <c r="AX252" s="11" t="s">
        <v>79</v>
      </c>
      <c r="AY252" s="239" t="s">
        <v>144</v>
      </c>
    </row>
    <row r="253" spans="1:65" s="2" customFormat="1" ht="16.5" customHeight="1">
      <c r="A253" s="38"/>
      <c r="B253" s="39"/>
      <c r="C253" s="203" t="s">
        <v>557</v>
      </c>
      <c r="D253" s="203" t="s">
        <v>253</v>
      </c>
      <c r="E253" s="204" t="s">
        <v>658</v>
      </c>
      <c r="F253" s="205" t="s">
        <v>659</v>
      </c>
      <c r="G253" s="206" t="s">
        <v>365</v>
      </c>
      <c r="H253" s="207">
        <v>3097.692</v>
      </c>
      <c r="I253" s="208"/>
      <c r="J253" s="209">
        <f>ROUND(I253*H253,2)</f>
        <v>0</v>
      </c>
      <c r="K253" s="205" t="s">
        <v>980</v>
      </c>
      <c r="L253" s="210"/>
      <c r="M253" s="211" t="s">
        <v>19</v>
      </c>
      <c r="N253" s="212" t="s">
        <v>43</v>
      </c>
      <c r="O253" s="84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6" t="s">
        <v>635</v>
      </c>
      <c r="AT253" s="196" t="s">
        <v>253</v>
      </c>
      <c r="AU253" s="196" t="s">
        <v>81</v>
      </c>
      <c r="AY253" s="17" t="s">
        <v>144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7" t="s">
        <v>79</v>
      </c>
      <c r="BK253" s="197">
        <f>ROUND(I253*H253,2)</f>
        <v>0</v>
      </c>
      <c r="BL253" s="17" t="s">
        <v>283</v>
      </c>
      <c r="BM253" s="196" t="s">
        <v>348</v>
      </c>
    </row>
    <row r="254" spans="1:51" s="12" customFormat="1" ht="12">
      <c r="A254" s="12"/>
      <c r="B254" s="240"/>
      <c r="C254" s="241"/>
      <c r="D254" s="198" t="s">
        <v>360</v>
      </c>
      <c r="E254" s="242" t="s">
        <v>19</v>
      </c>
      <c r="F254" s="243" t="s">
        <v>981</v>
      </c>
      <c r="G254" s="241"/>
      <c r="H254" s="242" t="s">
        <v>19</v>
      </c>
      <c r="I254" s="244"/>
      <c r="J254" s="241"/>
      <c r="K254" s="241"/>
      <c r="L254" s="245"/>
      <c r="M254" s="246"/>
      <c r="N254" s="247"/>
      <c r="O254" s="247"/>
      <c r="P254" s="247"/>
      <c r="Q254" s="247"/>
      <c r="R254" s="247"/>
      <c r="S254" s="247"/>
      <c r="T254" s="248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9" t="s">
        <v>360</v>
      </c>
      <c r="AU254" s="249" t="s">
        <v>81</v>
      </c>
      <c r="AV254" s="12" t="s">
        <v>79</v>
      </c>
      <c r="AW254" s="12" t="s">
        <v>33</v>
      </c>
      <c r="AX254" s="12" t="s">
        <v>72</v>
      </c>
      <c r="AY254" s="249" t="s">
        <v>144</v>
      </c>
    </row>
    <row r="255" spans="1:51" s="10" customFormat="1" ht="12">
      <c r="A255" s="10"/>
      <c r="B255" s="218"/>
      <c r="C255" s="219"/>
      <c r="D255" s="198" t="s">
        <v>360</v>
      </c>
      <c r="E255" s="220" t="s">
        <v>19</v>
      </c>
      <c r="F255" s="221" t="s">
        <v>982</v>
      </c>
      <c r="G255" s="219"/>
      <c r="H255" s="222">
        <v>1539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T255" s="228" t="s">
        <v>360</v>
      </c>
      <c r="AU255" s="228" t="s">
        <v>81</v>
      </c>
      <c r="AV255" s="10" t="s">
        <v>81</v>
      </c>
      <c r="AW255" s="10" t="s">
        <v>33</v>
      </c>
      <c r="AX255" s="10" t="s">
        <v>72</v>
      </c>
      <c r="AY255" s="228" t="s">
        <v>144</v>
      </c>
    </row>
    <row r="256" spans="1:51" s="12" customFormat="1" ht="12">
      <c r="A256" s="12"/>
      <c r="B256" s="240"/>
      <c r="C256" s="241"/>
      <c r="D256" s="198" t="s">
        <v>360</v>
      </c>
      <c r="E256" s="242" t="s">
        <v>19</v>
      </c>
      <c r="F256" s="243" t="s">
        <v>902</v>
      </c>
      <c r="G256" s="241"/>
      <c r="H256" s="242" t="s">
        <v>19</v>
      </c>
      <c r="I256" s="244"/>
      <c r="J256" s="241"/>
      <c r="K256" s="241"/>
      <c r="L256" s="245"/>
      <c r="M256" s="246"/>
      <c r="N256" s="247"/>
      <c r="O256" s="247"/>
      <c r="P256" s="247"/>
      <c r="Q256" s="247"/>
      <c r="R256" s="247"/>
      <c r="S256" s="247"/>
      <c r="T256" s="248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49" t="s">
        <v>360</v>
      </c>
      <c r="AU256" s="249" t="s">
        <v>81</v>
      </c>
      <c r="AV256" s="12" t="s">
        <v>79</v>
      </c>
      <c r="AW256" s="12" t="s">
        <v>33</v>
      </c>
      <c r="AX256" s="12" t="s">
        <v>72</v>
      </c>
      <c r="AY256" s="249" t="s">
        <v>144</v>
      </c>
    </row>
    <row r="257" spans="1:51" s="10" customFormat="1" ht="12">
      <c r="A257" s="10"/>
      <c r="B257" s="218"/>
      <c r="C257" s="219"/>
      <c r="D257" s="198" t="s">
        <v>360</v>
      </c>
      <c r="E257" s="220" t="s">
        <v>19</v>
      </c>
      <c r="F257" s="221" t="s">
        <v>983</v>
      </c>
      <c r="G257" s="219"/>
      <c r="H257" s="222">
        <v>1558.692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T257" s="228" t="s">
        <v>360</v>
      </c>
      <c r="AU257" s="228" t="s">
        <v>81</v>
      </c>
      <c r="AV257" s="10" t="s">
        <v>81</v>
      </c>
      <c r="AW257" s="10" t="s">
        <v>33</v>
      </c>
      <c r="AX257" s="10" t="s">
        <v>72</v>
      </c>
      <c r="AY257" s="228" t="s">
        <v>144</v>
      </c>
    </row>
    <row r="258" spans="1:51" s="11" customFormat="1" ht="12">
      <c r="A258" s="11"/>
      <c r="B258" s="229"/>
      <c r="C258" s="230"/>
      <c r="D258" s="198" t="s">
        <v>360</v>
      </c>
      <c r="E258" s="231" t="s">
        <v>19</v>
      </c>
      <c r="F258" s="232" t="s">
        <v>362</v>
      </c>
      <c r="G258" s="230"/>
      <c r="H258" s="233">
        <v>3097.692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T258" s="239" t="s">
        <v>360</v>
      </c>
      <c r="AU258" s="239" t="s">
        <v>81</v>
      </c>
      <c r="AV258" s="11" t="s">
        <v>143</v>
      </c>
      <c r="AW258" s="11" t="s">
        <v>33</v>
      </c>
      <c r="AX258" s="11" t="s">
        <v>79</v>
      </c>
      <c r="AY258" s="239" t="s">
        <v>144</v>
      </c>
    </row>
    <row r="259" spans="1:65" s="2" customFormat="1" ht="156.75" customHeight="1">
      <c r="A259" s="38"/>
      <c r="B259" s="39"/>
      <c r="C259" s="185" t="s">
        <v>256</v>
      </c>
      <c r="D259" s="185" t="s">
        <v>139</v>
      </c>
      <c r="E259" s="186" t="s">
        <v>984</v>
      </c>
      <c r="F259" s="187" t="s">
        <v>985</v>
      </c>
      <c r="G259" s="188" t="s">
        <v>365</v>
      </c>
      <c r="H259" s="189">
        <v>3097.692</v>
      </c>
      <c r="I259" s="190"/>
      <c r="J259" s="191">
        <f>ROUND(I259*H259,2)</f>
        <v>0</v>
      </c>
      <c r="K259" s="187" t="s">
        <v>154</v>
      </c>
      <c r="L259" s="44"/>
      <c r="M259" s="192" t="s">
        <v>19</v>
      </c>
      <c r="N259" s="193" t="s">
        <v>43</v>
      </c>
      <c r="O259" s="84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6" t="s">
        <v>143</v>
      </c>
      <c r="AT259" s="196" t="s">
        <v>139</v>
      </c>
      <c r="AU259" s="196" t="s">
        <v>81</v>
      </c>
      <c r="AY259" s="17" t="s">
        <v>144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7" t="s">
        <v>79</v>
      </c>
      <c r="BK259" s="197">
        <f>ROUND(I259*H259,2)</f>
        <v>0</v>
      </c>
      <c r="BL259" s="17" t="s">
        <v>143</v>
      </c>
      <c r="BM259" s="196" t="s">
        <v>355</v>
      </c>
    </row>
    <row r="260" spans="1:47" s="2" customFormat="1" ht="12">
      <c r="A260" s="38"/>
      <c r="B260" s="39"/>
      <c r="C260" s="40"/>
      <c r="D260" s="198" t="s">
        <v>145</v>
      </c>
      <c r="E260" s="40"/>
      <c r="F260" s="199" t="s">
        <v>445</v>
      </c>
      <c r="G260" s="40"/>
      <c r="H260" s="40"/>
      <c r="I260" s="200"/>
      <c r="J260" s="40"/>
      <c r="K260" s="40"/>
      <c r="L260" s="44"/>
      <c r="M260" s="201"/>
      <c r="N260" s="202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145</v>
      </c>
      <c r="AU260" s="17" t="s">
        <v>81</v>
      </c>
    </row>
    <row r="261" spans="1:51" s="12" customFormat="1" ht="12">
      <c r="A261" s="12"/>
      <c r="B261" s="240"/>
      <c r="C261" s="241"/>
      <c r="D261" s="198" t="s">
        <v>360</v>
      </c>
      <c r="E261" s="242" t="s">
        <v>19</v>
      </c>
      <c r="F261" s="243" t="s">
        <v>981</v>
      </c>
      <c r="G261" s="241"/>
      <c r="H261" s="242" t="s">
        <v>19</v>
      </c>
      <c r="I261" s="244"/>
      <c r="J261" s="241"/>
      <c r="K261" s="241"/>
      <c r="L261" s="245"/>
      <c r="M261" s="246"/>
      <c r="N261" s="247"/>
      <c r="O261" s="247"/>
      <c r="P261" s="247"/>
      <c r="Q261" s="247"/>
      <c r="R261" s="247"/>
      <c r="S261" s="247"/>
      <c r="T261" s="248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49" t="s">
        <v>360</v>
      </c>
      <c r="AU261" s="249" t="s">
        <v>81</v>
      </c>
      <c r="AV261" s="12" t="s">
        <v>79</v>
      </c>
      <c r="AW261" s="12" t="s">
        <v>33</v>
      </c>
      <c r="AX261" s="12" t="s">
        <v>72</v>
      </c>
      <c r="AY261" s="249" t="s">
        <v>144</v>
      </c>
    </row>
    <row r="262" spans="1:51" s="10" customFormat="1" ht="12">
      <c r="A262" s="10"/>
      <c r="B262" s="218"/>
      <c r="C262" s="219"/>
      <c r="D262" s="198" t="s">
        <v>360</v>
      </c>
      <c r="E262" s="220" t="s">
        <v>19</v>
      </c>
      <c r="F262" s="221" t="s">
        <v>982</v>
      </c>
      <c r="G262" s="219"/>
      <c r="H262" s="222">
        <v>1539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T262" s="228" t="s">
        <v>360</v>
      </c>
      <c r="AU262" s="228" t="s">
        <v>81</v>
      </c>
      <c r="AV262" s="10" t="s">
        <v>81</v>
      </c>
      <c r="AW262" s="10" t="s">
        <v>33</v>
      </c>
      <c r="AX262" s="10" t="s">
        <v>72</v>
      </c>
      <c r="AY262" s="228" t="s">
        <v>144</v>
      </c>
    </row>
    <row r="263" spans="1:51" s="12" customFormat="1" ht="12">
      <c r="A263" s="12"/>
      <c r="B263" s="240"/>
      <c r="C263" s="241"/>
      <c r="D263" s="198" t="s">
        <v>360</v>
      </c>
      <c r="E263" s="242" t="s">
        <v>19</v>
      </c>
      <c r="F263" s="243" t="s">
        <v>902</v>
      </c>
      <c r="G263" s="241"/>
      <c r="H263" s="242" t="s">
        <v>19</v>
      </c>
      <c r="I263" s="244"/>
      <c r="J263" s="241"/>
      <c r="K263" s="241"/>
      <c r="L263" s="245"/>
      <c r="M263" s="246"/>
      <c r="N263" s="247"/>
      <c r="O263" s="247"/>
      <c r="P263" s="247"/>
      <c r="Q263" s="247"/>
      <c r="R263" s="247"/>
      <c r="S263" s="247"/>
      <c r="T263" s="248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49" t="s">
        <v>360</v>
      </c>
      <c r="AU263" s="249" t="s">
        <v>81</v>
      </c>
      <c r="AV263" s="12" t="s">
        <v>79</v>
      </c>
      <c r="AW263" s="12" t="s">
        <v>33</v>
      </c>
      <c r="AX263" s="12" t="s">
        <v>72</v>
      </c>
      <c r="AY263" s="249" t="s">
        <v>144</v>
      </c>
    </row>
    <row r="264" spans="1:51" s="10" customFormat="1" ht="12">
      <c r="A264" s="10"/>
      <c r="B264" s="218"/>
      <c r="C264" s="219"/>
      <c r="D264" s="198" t="s">
        <v>360</v>
      </c>
      <c r="E264" s="220" t="s">
        <v>19</v>
      </c>
      <c r="F264" s="221" t="s">
        <v>983</v>
      </c>
      <c r="G264" s="219"/>
      <c r="H264" s="222">
        <v>1558.692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T264" s="228" t="s">
        <v>360</v>
      </c>
      <c r="AU264" s="228" t="s">
        <v>81</v>
      </c>
      <c r="AV264" s="10" t="s">
        <v>81</v>
      </c>
      <c r="AW264" s="10" t="s">
        <v>33</v>
      </c>
      <c r="AX264" s="10" t="s">
        <v>72</v>
      </c>
      <c r="AY264" s="228" t="s">
        <v>144</v>
      </c>
    </row>
    <row r="265" spans="1:51" s="11" customFormat="1" ht="12">
      <c r="A265" s="11"/>
      <c r="B265" s="229"/>
      <c r="C265" s="230"/>
      <c r="D265" s="198" t="s">
        <v>360</v>
      </c>
      <c r="E265" s="231" t="s">
        <v>19</v>
      </c>
      <c r="F265" s="232" t="s">
        <v>362</v>
      </c>
      <c r="G265" s="230"/>
      <c r="H265" s="233">
        <v>3097.692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T265" s="239" t="s">
        <v>360</v>
      </c>
      <c r="AU265" s="239" t="s">
        <v>81</v>
      </c>
      <c r="AV265" s="11" t="s">
        <v>143</v>
      </c>
      <c r="AW265" s="11" t="s">
        <v>33</v>
      </c>
      <c r="AX265" s="11" t="s">
        <v>79</v>
      </c>
      <c r="AY265" s="239" t="s">
        <v>144</v>
      </c>
    </row>
    <row r="266" spans="1:65" s="2" customFormat="1" ht="90" customHeight="1">
      <c r="A266" s="38"/>
      <c r="B266" s="39"/>
      <c r="C266" s="185" t="s">
        <v>565</v>
      </c>
      <c r="D266" s="185" t="s">
        <v>139</v>
      </c>
      <c r="E266" s="186" t="s">
        <v>986</v>
      </c>
      <c r="F266" s="187" t="s">
        <v>987</v>
      </c>
      <c r="G266" s="188" t="s">
        <v>919</v>
      </c>
      <c r="H266" s="189">
        <v>78</v>
      </c>
      <c r="I266" s="190"/>
      <c r="J266" s="191">
        <f>ROUND(I266*H266,2)</f>
        <v>0</v>
      </c>
      <c r="K266" s="187" t="s">
        <v>154</v>
      </c>
      <c r="L266" s="44"/>
      <c r="M266" s="192" t="s">
        <v>19</v>
      </c>
      <c r="N266" s="193" t="s">
        <v>43</v>
      </c>
      <c r="O266" s="84"/>
      <c r="P266" s="194">
        <f>O266*H266</f>
        <v>0</v>
      </c>
      <c r="Q266" s="194">
        <v>0</v>
      </c>
      <c r="R266" s="194">
        <f>Q266*H266</f>
        <v>0</v>
      </c>
      <c r="S266" s="194">
        <v>0</v>
      </c>
      <c r="T266" s="19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6" t="s">
        <v>143</v>
      </c>
      <c r="AT266" s="196" t="s">
        <v>139</v>
      </c>
      <c r="AU266" s="196" t="s">
        <v>81</v>
      </c>
      <c r="AY266" s="17" t="s">
        <v>144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7" t="s">
        <v>79</v>
      </c>
      <c r="BK266" s="197">
        <f>ROUND(I266*H266,2)</f>
        <v>0</v>
      </c>
      <c r="BL266" s="17" t="s">
        <v>143</v>
      </c>
      <c r="BM266" s="196" t="s">
        <v>498</v>
      </c>
    </row>
    <row r="267" spans="1:47" s="2" customFormat="1" ht="12">
      <c r="A267" s="38"/>
      <c r="B267" s="39"/>
      <c r="C267" s="40"/>
      <c r="D267" s="198" t="s">
        <v>145</v>
      </c>
      <c r="E267" s="40"/>
      <c r="F267" s="199" t="s">
        <v>988</v>
      </c>
      <c r="G267" s="40"/>
      <c r="H267" s="40"/>
      <c r="I267" s="200"/>
      <c r="J267" s="40"/>
      <c r="K267" s="40"/>
      <c r="L267" s="44"/>
      <c r="M267" s="201"/>
      <c r="N267" s="202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145</v>
      </c>
      <c r="AU267" s="17" t="s">
        <v>81</v>
      </c>
    </row>
    <row r="268" spans="1:51" s="10" customFormat="1" ht="12">
      <c r="A268" s="10"/>
      <c r="B268" s="218"/>
      <c r="C268" s="219"/>
      <c r="D268" s="198" t="s">
        <v>360</v>
      </c>
      <c r="E268" s="220" t="s">
        <v>19</v>
      </c>
      <c r="F268" s="221" t="s">
        <v>989</v>
      </c>
      <c r="G268" s="219"/>
      <c r="H268" s="222">
        <v>78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T268" s="228" t="s">
        <v>360</v>
      </c>
      <c r="AU268" s="228" t="s">
        <v>81</v>
      </c>
      <c r="AV268" s="10" t="s">
        <v>81</v>
      </c>
      <c r="AW268" s="10" t="s">
        <v>33</v>
      </c>
      <c r="AX268" s="10" t="s">
        <v>72</v>
      </c>
      <c r="AY268" s="228" t="s">
        <v>144</v>
      </c>
    </row>
    <row r="269" spans="1:51" s="11" customFormat="1" ht="12">
      <c r="A269" s="11"/>
      <c r="B269" s="229"/>
      <c r="C269" s="230"/>
      <c r="D269" s="198" t="s">
        <v>360</v>
      </c>
      <c r="E269" s="231" t="s">
        <v>19</v>
      </c>
      <c r="F269" s="232" t="s">
        <v>362</v>
      </c>
      <c r="G269" s="230"/>
      <c r="H269" s="233">
        <v>78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T269" s="239" t="s">
        <v>360</v>
      </c>
      <c r="AU269" s="239" t="s">
        <v>81</v>
      </c>
      <c r="AV269" s="11" t="s">
        <v>143</v>
      </c>
      <c r="AW269" s="11" t="s">
        <v>33</v>
      </c>
      <c r="AX269" s="11" t="s">
        <v>79</v>
      </c>
      <c r="AY269" s="239" t="s">
        <v>144</v>
      </c>
    </row>
    <row r="270" spans="1:65" s="2" customFormat="1" ht="90" customHeight="1">
      <c r="A270" s="38"/>
      <c r="B270" s="39"/>
      <c r="C270" s="185" t="s">
        <v>261</v>
      </c>
      <c r="D270" s="185" t="s">
        <v>139</v>
      </c>
      <c r="E270" s="186" t="s">
        <v>990</v>
      </c>
      <c r="F270" s="187" t="s">
        <v>991</v>
      </c>
      <c r="G270" s="188" t="s">
        <v>919</v>
      </c>
      <c r="H270" s="189">
        <v>78</v>
      </c>
      <c r="I270" s="190"/>
      <c r="J270" s="191">
        <f>ROUND(I270*H270,2)</f>
        <v>0</v>
      </c>
      <c r="K270" s="187" t="s">
        <v>154</v>
      </c>
      <c r="L270" s="44"/>
      <c r="M270" s="192" t="s">
        <v>19</v>
      </c>
      <c r="N270" s="193" t="s">
        <v>43</v>
      </c>
      <c r="O270" s="84"/>
      <c r="P270" s="194">
        <f>O270*H270</f>
        <v>0</v>
      </c>
      <c r="Q270" s="194">
        <v>0</v>
      </c>
      <c r="R270" s="194">
        <f>Q270*H270</f>
        <v>0</v>
      </c>
      <c r="S270" s="194">
        <v>0</v>
      </c>
      <c r="T270" s="19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96" t="s">
        <v>143</v>
      </c>
      <c r="AT270" s="196" t="s">
        <v>139</v>
      </c>
      <c r="AU270" s="196" t="s">
        <v>81</v>
      </c>
      <c r="AY270" s="17" t="s">
        <v>144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7" t="s">
        <v>79</v>
      </c>
      <c r="BK270" s="197">
        <f>ROUND(I270*H270,2)</f>
        <v>0</v>
      </c>
      <c r="BL270" s="17" t="s">
        <v>143</v>
      </c>
      <c r="BM270" s="196" t="s">
        <v>502</v>
      </c>
    </row>
    <row r="271" spans="1:47" s="2" customFormat="1" ht="12">
      <c r="A271" s="38"/>
      <c r="B271" s="39"/>
      <c r="C271" s="40"/>
      <c r="D271" s="198" t="s">
        <v>145</v>
      </c>
      <c r="E271" s="40"/>
      <c r="F271" s="199" t="s">
        <v>988</v>
      </c>
      <c r="G271" s="40"/>
      <c r="H271" s="40"/>
      <c r="I271" s="200"/>
      <c r="J271" s="40"/>
      <c r="K271" s="40"/>
      <c r="L271" s="44"/>
      <c r="M271" s="201"/>
      <c r="N271" s="202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145</v>
      </c>
      <c r="AU271" s="17" t="s">
        <v>81</v>
      </c>
    </row>
    <row r="272" spans="1:65" s="2" customFormat="1" ht="90" customHeight="1">
      <c r="A272" s="38"/>
      <c r="B272" s="39"/>
      <c r="C272" s="185" t="s">
        <v>574</v>
      </c>
      <c r="D272" s="185" t="s">
        <v>139</v>
      </c>
      <c r="E272" s="186" t="s">
        <v>992</v>
      </c>
      <c r="F272" s="187" t="s">
        <v>993</v>
      </c>
      <c r="G272" s="188" t="s">
        <v>369</v>
      </c>
      <c r="H272" s="189">
        <v>0.938</v>
      </c>
      <c r="I272" s="190"/>
      <c r="J272" s="191">
        <f>ROUND(I272*H272,2)</f>
        <v>0</v>
      </c>
      <c r="K272" s="187" t="s">
        <v>154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81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507</v>
      </c>
    </row>
    <row r="273" spans="1:51" s="10" customFormat="1" ht="12">
      <c r="A273" s="10"/>
      <c r="B273" s="218"/>
      <c r="C273" s="219"/>
      <c r="D273" s="198" t="s">
        <v>360</v>
      </c>
      <c r="E273" s="220" t="s">
        <v>19</v>
      </c>
      <c r="F273" s="221" t="s">
        <v>994</v>
      </c>
      <c r="G273" s="219"/>
      <c r="H273" s="222">
        <v>0.938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T273" s="228" t="s">
        <v>360</v>
      </c>
      <c r="AU273" s="228" t="s">
        <v>81</v>
      </c>
      <c r="AV273" s="10" t="s">
        <v>81</v>
      </c>
      <c r="AW273" s="10" t="s">
        <v>33</v>
      </c>
      <c r="AX273" s="10" t="s">
        <v>72</v>
      </c>
      <c r="AY273" s="228" t="s">
        <v>144</v>
      </c>
    </row>
    <row r="274" spans="1:51" s="11" customFormat="1" ht="12">
      <c r="A274" s="11"/>
      <c r="B274" s="229"/>
      <c r="C274" s="230"/>
      <c r="D274" s="198" t="s">
        <v>360</v>
      </c>
      <c r="E274" s="231" t="s">
        <v>19</v>
      </c>
      <c r="F274" s="232" t="s">
        <v>362</v>
      </c>
      <c r="G274" s="230"/>
      <c r="H274" s="233">
        <v>0.938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T274" s="239" t="s">
        <v>360</v>
      </c>
      <c r="AU274" s="239" t="s">
        <v>81</v>
      </c>
      <c r="AV274" s="11" t="s">
        <v>143</v>
      </c>
      <c r="AW274" s="11" t="s">
        <v>33</v>
      </c>
      <c r="AX274" s="11" t="s">
        <v>79</v>
      </c>
      <c r="AY274" s="239" t="s">
        <v>144</v>
      </c>
    </row>
    <row r="275" spans="1:65" s="2" customFormat="1" ht="78" customHeight="1">
      <c r="A275" s="38"/>
      <c r="B275" s="39"/>
      <c r="C275" s="185" t="s">
        <v>265</v>
      </c>
      <c r="D275" s="185" t="s">
        <v>139</v>
      </c>
      <c r="E275" s="186" t="s">
        <v>995</v>
      </c>
      <c r="F275" s="187" t="s">
        <v>996</v>
      </c>
      <c r="G275" s="188" t="s">
        <v>369</v>
      </c>
      <c r="H275" s="189">
        <v>0.933</v>
      </c>
      <c r="I275" s="190"/>
      <c r="J275" s="191">
        <f>ROUND(I275*H275,2)</f>
        <v>0</v>
      </c>
      <c r="K275" s="187" t="s">
        <v>154</v>
      </c>
      <c r="L275" s="44"/>
      <c r="M275" s="192" t="s">
        <v>19</v>
      </c>
      <c r="N275" s="193" t="s">
        <v>43</v>
      </c>
      <c r="O275" s="84"/>
      <c r="P275" s="194">
        <f>O275*H275</f>
        <v>0</v>
      </c>
      <c r="Q275" s="194">
        <v>0</v>
      </c>
      <c r="R275" s="194">
        <f>Q275*H275</f>
        <v>0</v>
      </c>
      <c r="S275" s="194">
        <v>0</v>
      </c>
      <c r="T275" s="19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6" t="s">
        <v>143</v>
      </c>
      <c r="AT275" s="196" t="s">
        <v>139</v>
      </c>
      <c r="AU275" s="196" t="s">
        <v>81</v>
      </c>
      <c r="AY275" s="17" t="s">
        <v>144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17" t="s">
        <v>79</v>
      </c>
      <c r="BK275" s="197">
        <f>ROUND(I275*H275,2)</f>
        <v>0</v>
      </c>
      <c r="BL275" s="17" t="s">
        <v>143</v>
      </c>
      <c r="BM275" s="196" t="s">
        <v>511</v>
      </c>
    </row>
    <row r="276" spans="1:51" s="10" customFormat="1" ht="12">
      <c r="A276" s="10"/>
      <c r="B276" s="218"/>
      <c r="C276" s="219"/>
      <c r="D276" s="198" t="s">
        <v>360</v>
      </c>
      <c r="E276" s="220" t="s">
        <v>19</v>
      </c>
      <c r="F276" s="221" t="s">
        <v>997</v>
      </c>
      <c r="G276" s="219"/>
      <c r="H276" s="222">
        <v>0.933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T276" s="228" t="s">
        <v>360</v>
      </c>
      <c r="AU276" s="228" t="s">
        <v>81</v>
      </c>
      <c r="AV276" s="10" t="s">
        <v>81</v>
      </c>
      <c r="AW276" s="10" t="s">
        <v>33</v>
      </c>
      <c r="AX276" s="10" t="s">
        <v>72</v>
      </c>
      <c r="AY276" s="228" t="s">
        <v>144</v>
      </c>
    </row>
    <row r="277" spans="1:51" s="11" customFormat="1" ht="12">
      <c r="A277" s="11"/>
      <c r="B277" s="229"/>
      <c r="C277" s="230"/>
      <c r="D277" s="198" t="s">
        <v>360</v>
      </c>
      <c r="E277" s="231" t="s">
        <v>19</v>
      </c>
      <c r="F277" s="232" t="s">
        <v>362</v>
      </c>
      <c r="G277" s="230"/>
      <c r="H277" s="233">
        <v>0.933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T277" s="239" t="s">
        <v>360</v>
      </c>
      <c r="AU277" s="239" t="s">
        <v>81</v>
      </c>
      <c r="AV277" s="11" t="s">
        <v>143</v>
      </c>
      <c r="AW277" s="11" t="s">
        <v>33</v>
      </c>
      <c r="AX277" s="11" t="s">
        <v>79</v>
      </c>
      <c r="AY277" s="239" t="s">
        <v>144</v>
      </c>
    </row>
    <row r="278" spans="1:65" s="2" customFormat="1" ht="76.35" customHeight="1">
      <c r="A278" s="38"/>
      <c r="B278" s="39"/>
      <c r="C278" s="185" t="s">
        <v>581</v>
      </c>
      <c r="D278" s="185" t="s">
        <v>139</v>
      </c>
      <c r="E278" s="186" t="s">
        <v>998</v>
      </c>
      <c r="F278" s="187" t="s">
        <v>999</v>
      </c>
      <c r="G278" s="188" t="s">
        <v>369</v>
      </c>
      <c r="H278" s="189">
        <v>0.005</v>
      </c>
      <c r="I278" s="190"/>
      <c r="J278" s="191">
        <f>ROUND(I278*H278,2)</f>
        <v>0</v>
      </c>
      <c r="K278" s="187" t="s">
        <v>154</v>
      </c>
      <c r="L278" s="44"/>
      <c r="M278" s="192" t="s">
        <v>19</v>
      </c>
      <c r="N278" s="193" t="s">
        <v>43</v>
      </c>
      <c r="O278" s="84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6" t="s">
        <v>143</v>
      </c>
      <c r="AT278" s="196" t="s">
        <v>139</v>
      </c>
      <c r="AU278" s="196" t="s">
        <v>81</v>
      </c>
      <c r="AY278" s="17" t="s">
        <v>144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7" t="s">
        <v>79</v>
      </c>
      <c r="BK278" s="197">
        <f>ROUND(I278*H278,2)</f>
        <v>0</v>
      </c>
      <c r="BL278" s="17" t="s">
        <v>143</v>
      </c>
      <c r="BM278" s="196" t="s">
        <v>515</v>
      </c>
    </row>
    <row r="279" spans="1:51" s="10" customFormat="1" ht="12">
      <c r="A279" s="10"/>
      <c r="B279" s="218"/>
      <c r="C279" s="219"/>
      <c r="D279" s="198" t="s">
        <v>360</v>
      </c>
      <c r="E279" s="220" t="s">
        <v>19</v>
      </c>
      <c r="F279" s="221" t="s">
        <v>1000</v>
      </c>
      <c r="G279" s="219"/>
      <c r="H279" s="222">
        <v>0.005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T279" s="228" t="s">
        <v>360</v>
      </c>
      <c r="AU279" s="228" t="s">
        <v>81</v>
      </c>
      <c r="AV279" s="10" t="s">
        <v>81</v>
      </c>
      <c r="AW279" s="10" t="s">
        <v>33</v>
      </c>
      <c r="AX279" s="10" t="s">
        <v>72</v>
      </c>
      <c r="AY279" s="228" t="s">
        <v>144</v>
      </c>
    </row>
    <row r="280" spans="1:51" s="11" customFormat="1" ht="12">
      <c r="A280" s="11"/>
      <c r="B280" s="229"/>
      <c r="C280" s="230"/>
      <c r="D280" s="198" t="s">
        <v>360</v>
      </c>
      <c r="E280" s="231" t="s">
        <v>19</v>
      </c>
      <c r="F280" s="232" t="s">
        <v>362</v>
      </c>
      <c r="G280" s="230"/>
      <c r="H280" s="233">
        <v>0.005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T280" s="239" t="s">
        <v>360</v>
      </c>
      <c r="AU280" s="239" t="s">
        <v>81</v>
      </c>
      <c r="AV280" s="11" t="s">
        <v>143</v>
      </c>
      <c r="AW280" s="11" t="s">
        <v>33</v>
      </c>
      <c r="AX280" s="11" t="s">
        <v>79</v>
      </c>
      <c r="AY280" s="239" t="s">
        <v>144</v>
      </c>
    </row>
    <row r="281" spans="1:65" s="2" customFormat="1" ht="37.8" customHeight="1">
      <c r="A281" s="38"/>
      <c r="B281" s="39"/>
      <c r="C281" s="203" t="s">
        <v>270</v>
      </c>
      <c r="D281" s="203" t="s">
        <v>253</v>
      </c>
      <c r="E281" s="204" t="s">
        <v>1001</v>
      </c>
      <c r="F281" s="205" t="s">
        <v>675</v>
      </c>
      <c r="G281" s="206" t="s">
        <v>153</v>
      </c>
      <c r="H281" s="207">
        <v>1555</v>
      </c>
      <c r="I281" s="208"/>
      <c r="J281" s="209">
        <f>ROUND(I281*H281,2)</f>
        <v>0</v>
      </c>
      <c r="K281" s="205" t="s">
        <v>19</v>
      </c>
      <c r="L281" s="210"/>
      <c r="M281" s="211" t="s">
        <v>19</v>
      </c>
      <c r="N281" s="212" t="s">
        <v>43</v>
      </c>
      <c r="O281" s="84"/>
      <c r="P281" s="194">
        <f>O281*H281</f>
        <v>0</v>
      </c>
      <c r="Q281" s="194">
        <v>0</v>
      </c>
      <c r="R281" s="194">
        <f>Q281*H281</f>
        <v>0</v>
      </c>
      <c r="S281" s="194">
        <v>0</v>
      </c>
      <c r="T281" s="19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6" t="s">
        <v>635</v>
      </c>
      <c r="AT281" s="196" t="s">
        <v>253</v>
      </c>
      <c r="AU281" s="196" t="s">
        <v>81</v>
      </c>
      <c r="AY281" s="17" t="s">
        <v>144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7" t="s">
        <v>79</v>
      </c>
      <c r="BK281" s="197">
        <f>ROUND(I281*H281,2)</f>
        <v>0</v>
      </c>
      <c r="BL281" s="17" t="s">
        <v>283</v>
      </c>
      <c r="BM281" s="196" t="s">
        <v>1002</v>
      </c>
    </row>
    <row r="282" spans="1:51" s="10" customFormat="1" ht="12">
      <c r="A282" s="10"/>
      <c r="B282" s="218"/>
      <c r="C282" s="219"/>
      <c r="D282" s="198" t="s">
        <v>360</v>
      </c>
      <c r="E282" s="220" t="s">
        <v>19</v>
      </c>
      <c r="F282" s="221" t="s">
        <v>1003</v>
      </c>
      <c r="G282" s="219"/>
      <c r="H282" s="222">
        <v>1555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T282" s="228" t="s">
        <v>360</v>
      </c>
      <c r="AU282" s="228" t="s">
        <v>81</v>
      </c>
      <c r="AV282" s="10" t="s">
        <v>81</v>
      </c>
      <c r="AW282" s="10" t="s">
        <v>33</v>
      </c>
      <c r="AX282" s="10" t="s">
        <v>72</v>
      </c>
      <c r="AY282" s="228" t="s">
        <v>144</v>
      </c>
    </row>
    <row r="283" spans="1:51" s="11" customFormat="1" ht="12">
      <c r="A283" s="11"/>
      <c r="B283" s="229"/>
      <c r="C283" s="230"/>
      <c r="D283" s="198" t="s">
        <v>360</v>
      </c>
      <c r="E283" s="231" t="s">
        <v>19</v>
      </c>
      <c r="F283" s="232" t="s">
        <v>362</v>
      </c>
      <c r="G283" s="230"/>
      <c r="H283" s="233">
        <v>1555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T283" s="239" t="s">
        <v>360</v>
      </c>
      <c r="AU283" s="239" t="s">
        <v>81</v>
      </c>
      <c r="AV283" s="11" t="s">
        <v>143</v>
      </c>
      <c r="AW283" s="11" t="s">
        <v>33</v>
      </c>
      <c r="AX283" s="11" t="s">
        <v>79</v>
      </c>
      <c r="AY283" s="239" t="s">
        <v>144</v>
      </c>
    </row>
    <row r="284" spans="1:65" s="2" customFormat="1" ht="16.5" customHeight="1">
      <c r="A284" s="38"/>
      <c r="B284" s="39"/>
      <c r="C284" s="203" t="s">
        <v>588</v>
      </c>
      <c r="D284" s="203" t="s">
        <v>253</v>
      </c>
      <c r="E284" s="204" t="s">
        <v>1004</v>
      </c>
      <c r="F284" s="205" t="s">
        <v>1005</v>
      </c>
      <c r="G284" s="206" t="s">
        <v>153</v>
      </c>
      <c r="H284" s="207">
        <v>32</v>
      </c>
      <c r="I284" s="208"/>
      <c r="J284" s="209">
        <f>ROUND(I284*H284,2)</f>
        <v>0</v>
      </c>
      <c r="K284" s="205" t="s">
        <v>154</v>
      </c>
      <c r="L284" s="210"/>
      <c r="M284" s="211" t="s">
        <v>19</v>
      </c>
      <c r="N284" s="212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635</v>
      </c>
      <c r="AT284" s="196" t="s">
        <v>253</v>
      </c>
      <c r="AU284" s="196" t="s">
        <v>81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283</v>
      </c>
      <c r="BM284" s="196" t="s">
        <v>519</v>
      </c>
    </row>
    <row r="285" spans="1:51" s="10" customFormat="1" ht="12">
      <c r="A285" s="10"/>
      <c r="B285" s="218"/>
      <c r="C285" s="219"/>
      <c r="D285" s="198" t="s">
        <v>360</v>
      </c>
      <c r="E285" s="220" t="s">
        <v>19</v>
      </c>
      <c r="F285" s="221" t="s">
        <v>1006</v>
      </c>
      <c r="G285" s="219"/>
      <c r="H285" s="222">
        <v>32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T285" s="228" t="s">
        <v>360</v>
      </c>
      <c r="AU285" s="228" t="s">
        <v>81</v>
      </c>
      <c r="AV285" s="10" t="s">
        <v>81</v>
      </c>
      <c r="AW285" s="10" t="s">
        <v>33</v>
      </c>
      <c r="AX285" s="10" t="s">
        <v>72</v>
      </c>
      <c r="AY285" s="228" t="s">
        <v>144</v>
      </c>
    </row>
    <row r="286" spans="1:51" s="11" customFormat="1" ht="12">
      <c r="A286" s="11"/>
      <c r="B286" s="229"/>
      <c r="C286" s="230"/>
      <c r="D286" s="198" t="s">
        <v>360</v>
      </c>
      <c r="E286" s="231" t="s">
        <v>19</v>
      </c>
      <c r="F286" s="232" t="s">
        <v>362</v>
      </c>
      <c r="G286" s="230"/>
      <c r="H286" s="233">
        <v>32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T286" s="239" t="s">
        <v>360</v>
      </c>
      <c r="AU286" s="239" t="s">
        <v>81</v>
      </c>
      <c r="AV286" s="11" t="s">
        <v>143</v>
      </c>
      <c r="AW286" s="11" t="s">
        <v>33</v>
      </c>
      <c r="AX286" s="11" t="s">
        <v>79</v>
      </c>
      <c r="AY286" s="239" t="s">
        <v>144</v>
      </c>
    </row>
    <row r="287" spans="1:65" s="2" customFormat="1" ht="16.5" customHeight="1">
      <c r="A287" s="38"/>
      <c r="B287" s="39"/>
      <c r="C287" s="203" t="s">
        <v>274</v>
      </c>
      <c r="D287" s="203" t="s">
        <v>253</v>
      </c>
      <c r="E287" s="204" t="s">
        <v>1007</v>
      </c>
      <c r="F287" s="205" t="s">
        <v>1008</v>
      </c>
      <c r="G287" s="206" t="s">
        <v>153</v>
      </c>
      <c r="H287" s="207">
        <v>32</v>
      </c>
      <c r="I287" s="208"/>
      <c r="J287" s="209">
        <f>ROUND(I287*H287,2)</f>
        <v>0</v>
      </c>
      <c r="K287" s="205" t="s">
        <v>154</v>
      </c>
      <c r="L287" s="210"/>
      <c r="M287" s="211" t="s">
        <v>19</v>
      </c>
      <c r="N287" s="212" t="s">
        <v>43</v>
      </c>
      <c r="O287" s="84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6" t="s">
        <v>635</v>
      </c>
      <c r="AT287" s="196" t="s">
        <v>253</v>
      </c>
      <c r="AU287" s="196" t="s">
        <v>81</v>
      </c>
      <c r="AY287" s="17" t="s">
        <v>144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7" t="s">
        <v>79</v>
      </c>
      <c r="BK287" s="197">
        <f>ROUND(I287*H287,2)</f>
        <v>0</v>
      </c>
      <c r="BL287" s="17" t="s">
        <v>283</v>
      </c>
      <c r="BM287" s="196" t="s">
        <v>524</v>
      </c>
    </row>
    <row r="288" spans="1:51" s="10" customFormat="1" ht="12">
      <c r="A288" s="10"/>
      <c r="B288" s="218"/>
      <c r="C288" s="219"/>
      <c r="D288" s="198" t="s">
        <v>360</v>
      </c>
      <c r="E288" s="220" t="s">
        <v>19</v>
      </c>
      <c r="F288" s="221" t="s">
        <v>1009</v>
      </c>
      <c r="G288" s="219"/>
      <c r="H288" s="222">
        <v>32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T288" s="228" t="s">
        <v>360</v>
      </c>
      <c r="AU288" s="228" t="s">
        <v>81</v>
      </c>
      <c r="AV288" s="10" t="s">
        <v>81</v>
      </c>
      <c r="AW288" s="10" t="s">
        <v>33</v>
      </c>
      <c r="AX288" s="10" t="s">
        <v>72</v>
      </c>
      <c r="AY288" s="228" t="s">
        <v>144</v>
      </c>
    </row>
    <row r="289" spans="1:51" s="11" customFormat="1" ht="12">
      <c r="A289" s="11"/>
      <c r="B289" s="229"/>
      <c r="C289" s="230"/>
      <c r="D289" s="198" t="s">
        <v>360</v>
      </c>
      <c r="E289" s="231" t="s">
        <v>19</v>
      </c>
      <c r="F289" s="232" t="s">
        <v>362</v>
      </c>
      <c r="G289" s="230"/>
      <c r="H289" s="233">
        <v>32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T289" s="239" t="s">
        <v>360</v>
      </c>
      <c r="AU289" s="239" t="s">
        <v>81</v>
      </c>
      <c r="AV289" s="11" t="s">
        <v>143</v>
      </c>
      <c r="AW289" s="11" t="s">
        <v>33</v>
      </c>
      <c r="AX289" s="11" t="s">
        <v>79</v>
      </c>
      <c r="AY289" s="239" t="s">
        <v>144</v>
      </c>
    </row>
    <row r="290" spans="1:65" s="2" customFormat="1" ht="16.5" customHeight="1">
      <c r="A290" s="38"/>
      <c r="B290" s="39"/>
      <c r="C290" s="203" t="s">
        <v>600</v>
      </c>
      <c r="D290" s="203" t="s">
        <v>253</v>
      </c>
      <c r="E290" s="204" t="s">
        <v>1010</v>
      </c>
      <c r="F290" s="205" t="s">
        <v>1011</v>
      </c>
      <c r="G290" s="206" t="s">
        <v>153</v>
      </c>
      <c r="H290" s="207">
        <v>32</v>
      </c>
      <c r="I290" s="208"/>
      <c r="J290" s="209">
        <f>ROUND(I290*H290,2)</f>
        <v>0</v>
      </c>
      <c r="K290" s="205" t="s">
        <v>154</v>
      </c>
      <c r="L290" s="210"/>
      <c r="M290" s="211" t="s">
        <v>19</v>
      </c>
      <c r="N290" s="212" t="s">
        <v>43</v>
      </c>
      <c r="O290" s="84"/>
      <c r="P290" s="194">
        <f>O290*H290</f>
        <v>0</v>
      </c>
      <c r="Q290" s="194">
        <v>0</v>
      </c>
      <c r="R290" s="194">
        <f>Q290*H290</f>
        <v>0</v>
      </c>
      <c r="S290" s="194">
        <v>0</v>
      </c>
      <c r="T290" s="19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6" t="s">
        <v>635</v>
      </c>
      <c r="AT290" s="196" t="s">
        <v>253</v>
      </c>
      <c r="AU290" s="196" t="s">
        <v>81</v>
      </c>
      <c r="AY290" s="17" t="s">
        <v>144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7" t="s">
        <v>79</v>
      </c>
      <c r="BK290" s="197">
        <f>ROUND(I290*H290,2)</f>
        <v>0</v>
      </c>
      <c r="BL290" s="17" t="s">
        <v>283</v>
      </c>
      <c r="BM290" s="196" t="s">
        <v>527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1009</v>
      </c>
      <c r="G291" s="219"/>
      <c r="H291" s="222">
        <v>32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81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32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81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21.75" customHeight="1">
      <c r="A293" s="38"/>
      <c r="B293" s="39"/>
      <c r="C293" s="203" t="s">
        <v>279</v>
      </c>
      <c r="D293" s="203" t="s">
        <v>253</v>
      </c>
      <c r="E293" s="204" t="s">
        <v>726</v>
      </c>
      <c r="F293" s="205" t="s">
        <v>727</v>
      </c>
      <c r="G293" s="206" t="s">
        <v>153</v>
      </c>
      <c r="H293" s="207">
        <v>16</v>
      </c>
      <c r="I293" s="208"/>
      <c r="J293" s="209">
        <f>ROUND(I293*H293,2)</f>
        <v>0</v>
      </c>
      <c r="K293" s="205" t="s">
        <v>154</v>
      </c>
      <c r="L293" s="210"/>
      <c r="M293" s="211" t="s">
        <v>19</v>
      </c>
      <c r="N293" s="212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635</v>
      </c>
      <c r="AT293" s="196" t="s">
        <v>253</v>
      </c>
      <c r="AU293" s="196" t="s">
        <v>81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283</v>
      </c>
      <c r="BM293" s="196" t="s">
        <v>533</v>
      </c>
    </row>
    <row r="294" spans="1:51" s="10" customFormat="1" ht="12">
      <c r="A294" s="10"/>
      <c r="B294" s="218"/>
      <c r="C294" s="219"/>
      <c r="D294" s="198" t="s">
        <v>360</v>
      </c>
      <c r="E294" s="220" t="s">
        <v>19</v>
      </c>
      <c r="F294" s="221" t="s">
        <v>177</v>
      </c>
      <c r="G294" s="219"/>
      <c r="H294" s="222">
        <v>16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T294" s="228" t="s">
        <v>360</v>
      </c>
      <c r="AU294" s="228" t="s">
        <v>81</v>
      </c>
      <c r="AV294" s="10" t="s">
        <v>81</v>
      </c>
      <c r="AW294" s="10" t="s">
        <v>33</v>
      </c>
      <c r="AX294" s="10" t="s">
        <v>72</v>
      </c>
      <c r="AY294" s="228" t="s">
        <v>144</v>
      </c>
    </row>
    <row r="295" spans="1:51" s="11" customFormat="1" ht="12">
      <c r="A295" s="11"/>
      <c r="B295" s="229"/>
      <c r="C295" s="230"/>
      <c r="D295" s="198" t="s">
        <v>360</v>
      </c>
      <c r="E295" s="231" t="s">
        <v>19</v>
      </c>
      <c r="F295" s="232" t="s">
        <v>362</v>
      </c>
      <c r="G295" s="230"/>
      <c r="H295" s="233">
        <v>16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T295" s="239" t="s">
        <v>360</v>
      </c>
      <c r="AU295" s="239" t="s">
        <v>81</v>
      </c>
      <c r="AV295" s="11" t="s">
        <v>143</v>
      </c>
      <c r="AW295" s="11" t="s">
        <v>33</v>
      </c>
      <c r="AX295" s="11" t="s">
        <v>79</v>
      </c>
      <c r="AY295" s="239" t="s">
        <v>144</v>
      </c>
    </row>
    <row r="296" spans="1:65" s="2" customFormat="1" ht="49.05" customHeight="1">
      <c r="A296" s="38"/>
      <c r="B296" s="39"/>
      <c r="C296" s="185" t="s">
        <v>609</v>
      </c>
      <c r="D296" s="185" t="s">
        <v>139</v>
      </c>
      <c r="E296" s="186" t="s">
        <v>1012</v>
      </c>
      <c r="F296" s="187" t="s">
        <v>1013</v>
      </c>
      <c r="G296" s="188" t="s">
        <v>153</v>
      </c>
      <c r="H296" s="189">
        <v>20</v>
      </c>
      <c r="I296" s="190"/>
      <c r="J296" s="191">
        <f>ROUND(I296*H296,2)</f>
        <v>0</v>
      </c>
      <c r="K296" s="187" t="s">
        <v>154</v>
      </c>
      <c r="L296" s="44"/>
      <c r="M296" s="192" t="s">
        <v>19</v>
      </c>
      <c r="N296" s="193" t="s">
        <v>43</v>
      </c>
      <c r="O296" s="84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6" t="s">
        <v>143</v>
      </c>
      <c r="AT296" s="196" t="s">
        <v>139</v>
      </c>
      <c r="AU296" s="196" t="s">
        <v>81</v>
      </c>
      <c r="AY296" s="17" t="s">
        <v>144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7" t="s">
        <v>79</v>
      </c>
      <c r="BK296" s="197">
        <f>ROUND(I296*H296,2)</f>
        <v>0</v>
      </c>
      <c r="BL296" s="17" t="s">
        <v>143</v>
      </c>
      <c r="BM296" s="196" t="s">
        <v>541</v>
      </c>
    </row>
    <row r="297" spans="1:47" s="2" customFormat="1" ht="12">
      <c r="A297" s="38"/>
      <c r="B297" s="39"/>
      <c r="C297" s="40"/>
      <c r="D297" s="198" t="s">
        <v>145</v>
      </c>
      <c r="E297" s="40"/>
      <c r="F297" s="199" t="s">
        <v>631</v>
      </c>
      <c r="G297" s="40"/>
      <c r="H297" s="40"/>
      <c r="I297" s="200"/>
      <c r="J297" s="40"/>
      <c r="K297" s="40"/>
      <c r="L297" s="44"/>
      <c r="M297" s="201"/>
      <c r="N297" s="202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145</v>
      </c>
      <c r="AU297" s="17" t="s">
        <v>81</v>
      </c>
    </row>
    <row r="298" spans="1:51" s="10" customFormat="1" ht="12">
      <c r="A298" s="10"/>
      <c r="B298" s="218"/>
      <c r="C298" s="219"/>
      <c r="D298" s="198" t="s">
        <v>360</v>
      </c>
      <c r="E298" s="220" t="s">
        <v>19</v>
      </c>
      <c r="F298" s="221" t="s">
        <v>1014</v>
      </c>
      <c r="G298" s="219"/>
      <c r="H298" s="222">
        <v>20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T298" s="228" t="s">
        <v>360</v>
      </c>
      <c r="AU298" s="228" t="s">
        <v>81</v>
      </c>
      <c r="AV298" s="10" t="s">
        <v>81</v>
      </c>
      <c r="AW298" s="10" t="s">
        <v>33</v>
      </c>
      <c r="AX298" s="10" t="s">
        <v>72</v>
      </c>
      <c r="AY298" s="228" t="s">
        <v>144</v>
      </c>
    </row>
    <row r="299" spans="1:51" s="11" customFormat="1" ht="12">
      <c r="A299" s="11"/>
      <c r="B299" s="229"/>
      <c r="C299" s="230"/>
      <c r="D299" s="198" t="s">
        <v>360</v>
      </c>
      <c r="E299" s="231" t="s">
        <v>19</v>
      </c>
      <c r="F299" s="232" t="s">
        <v>362</v>
      </c>
      <c r="G299" s="230"/>
      <c r="H299" s="233">
        <v>20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T299" s="239" t="s">
        <v>360</v>
      </c>
      <c r="AU299" s="239" t="s">
        <v>81</v>
      </c>
      <c r="AV299" s="11" t="s">
        <v>143</v>
      </c>
      <c r="AW299" s="11" t="s">
        <v>33</v>
      </c>
      <c r="AX299" s="11" t="s">
        <v>79</v>
      </c>
      <c r="AY299" s="239" t="s">
        <v>144</v>
      </c>
    </row>
    <row r="300" spans="1:65" s="2" customFormat="1" ht="66.75" customHeight="1">
      <c r="A300" s="38"/>
      <c r="B300" s="39"/>
      <c r="C300" s="185" t="s">
        <v>283</v>
      </c>
      <c r="D300" s="185" t="s">
        <v>139</v>
      </c>
      <c r="E300" s="186" t="s">
        <v>1015</v>
      </c>
      <c r="F300" s="187" t="s">
        <v>1016</v>
      </c>
      <c r="G300" s="188" t="s">
        <v>457</v>
      </c>
      <c r="H300" s="189">
        <v>656.25</v>
      </c>
      <c r="I300" s="190"/>
      <c r="J300" s="191">
        <f>ROUND(I300*H300,2)</f>
        <v>0</v>
      </c>
      <c r="K300" s="187" t="s">
        <v>154</v>
      </c>
      <c r="L300" s="44"/>
      <c r="M300" s="192" t="s">
        <v>19</v>
      </c>
      <c r="N300" s="193" t="s">
        <v>43</v>
      </c>
      <c r="O300" s="84"/>
      <c r="P300" s="194">
        <f>O300*H300</f>
        <v>0</v>
      </c>
      <c r="Q300" s="194">
        <v>0</v>
      </c>
      <c r="R300" s="194">
        <f>Q300*H300</f>
        <v>0</v>
      </c>
      <c r="S300" s="194">
        <v>0</v>
      </c>
      <c r="T300" s="19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6" t="s">
        <v>143</v>
      </c>
      <c r="AT300" s="196" t="s">
        <v>139</v>
      </c>
      <c r="AU300" s="196" t="s">
        <v>81</v>
      </c>
      <c r="AY300" s="17" t="s">
        <v>144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7" t="s">
        <v>79</v>
      </c>
      <c r="BK300" s="197">
        <f>ROUND(I300*H300,2)</f>
        <v>0</v>
      </c>
      <c r="BL300" s="17" t="s">
        <v>143</v>
      </c>
      <c r="BM300" s="196" t="s">
        <v>546</v>
      </c>
    </row>
    <row r="301" spans="1:51" s="10" customFormat="1" ht="12">
      <c r="A301" s="10"/>
      <c r="B301" s="218"/>
      <c r="C301" s="219"/>
      <c r="D301" s="198" t="s">
        <v>360</v>
      </c>
      <c r="E301" s="220" t="s">
        <v>19</v>
      </c>
      <c r="F301" s="221" t="s">
        <v>1017</v>
      </c>
      <c r="G301" s="219"/>
      <c r="H301" s="222">
        <v>656.25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T301" s="228" t="s">
        <v>360</v>
      </c>
      <c r="AU301" s="228" t="s">
        <v>81</v>
      </c>
      <c r="AV301" s="10" t="s">
        <v>81</v>
      </c>
      <c r="AW301" s="10" t="s">
        <v>33</v>
      </c>
      <c r="AX301" s="10" t="s">
        <v>72</v>
      </c>
      <c r="AY301" s="228" t="s">
        <v>144</v>
      </c>
    </row>
    <row r="302" spans="1:51" s="11" customFormat="1" ht="12">
      <c r="A302" s="11"/>
      <c r="B302" s="229"/>
      <c r="C302" s="230"/>
      <c r="D302" s="198" t="s">
        <v>360</v>
      </c>
      <c r="E302" s="231" t="s">
        <v>19</v>
      </c>
      <c r="F302" s="232" t="s">
        <v>362</v>
      </c>
      <c r="G302" s="230"/>
      <c r="H302" s="233">
        <v>656.25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T302" s="239" t="s">
        <v>360</v>
      </c>
      <c r="AU302" s="239" t="s">
        <v>81</v>
      </c>
      <c r="AV302" s="11" t="s">
        <v>143</v>
      </c>
      <c r="AW302" s="11" t="s">
        <v>33</v>
      </c>
      <c r="AX302" s="11" t="s">
        <v>79</v>
      </c>
      <c r="AY302" s="239" t="s">
        <v>144</v>
      </c>
    </row>
    <row r="303" spans="1:65" s="2" customFormat="1" ht="33" customHeight="1">
      <c r="A303" s="38"/>
      <c r="B303" s="39"/>
      <c r="C303" s="185" t="s">
        <v>618</v>
      </c>
      <c r="D303" s="185" t="s">
        <v>139</v>
      </c>
      <c r="E303" s="186" t="s">
        <v>1018</v>
      </c>
      <c r="F303" s="187" t="s">
        <v>1019</v>
      </c>
      <c r="G303" s="188" t="s">
        <v>457</v>
      </c>
      <c r="H303" s="189">
        <v>4.5</v>
      </c>
      <c r="I303" s="190"/>
      <c r="J303" s="191">
        <f>ROUND(I303*H303,2)</f>
        <v>0</v>
      </c>
      <c r="K303" s="187" t="s">
        <v>19</v>
      </c>
      <c r="L303" s="44"/>
      <c r="M303" s="192" t="s">
        <v>19</v>
      </c>
      <c r="N303" s="193" t="s">
        <v>43</v>
      </c>
      <c r="O303" s="84"/>
      <c r="P303" s="194">
        <f>O303*H303</f>
        <v>0</v>
      </c>
      <c r="Q303" s="194">
        <v>0</v>
      </c>
      <c r="R303" s="194">
        <f>Q303*H303</f>
        <v>0</v>
      </c>
      <c r="S303" s="194">
        <v>2.41</v>
      </c>
      <c r="T303" s="195">
        <f>S303*H303</f>
        <v>10.845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96" t="s">
        <v>143</v>
      </c>
      <c r="AT303" s="196" t="s">
        <v>139</v>
      </c>
      <c r="AU303" s="196" t="s">
        <v>81</v>
      </c>
      <c r="AY303" s="17" t="s">
        <v>144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7" t="s">
        <v>79</v>
      </c>
      <c r="BK303" s="197">
        <f>ROUND(I303*H303,2)</f>
        <v>0</v>
      </c>
      <c r="BL303" s="17" t="s">
        <v>143</v>
      </c>
      <c r="BM303" s="196" t="s">
        <v>551</v>
      </c>
    </row>
    <row r="304" spans="1:51" s="10" customFormat="1" ht="12">
      <c r="A304" s="10"/>
      <c r="B304" s="218"/>
      <c r="C304" s="219"/>
      <c r="D304" s="198" t="s">
        <v>360</v>
      </c>
      <c r="E304" s="220" t="s">
        <v>19</v>
      </c>
      <c r="F304" s="221" t="s">
        <v>1020</v>
      </c>
      <c r="G304" s="219"/>
      <c r="H304" s="222">
        <v>4.5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T304" s="228" t="s">
        <v>360</v>
      </c>
      <c r="AU304" s="228" t="s">
        <v>81</v>
      </c>
      <c r="AV304" s="10" t="s">
        <v>81</v>
      </c>
      <c r="AW304" s="10" t="s">
        <v>33</v>
      </c>
      <c r="AX304" s="10" t="s">
        <v>72</v>
      </c>
      <c r="AY304" s="228" t="s">
        <v>144</v>
      </c>
    </row>
    <row r="305" spans="1:51" s="11" customFormat="1" ht="12">
      <c r="A305" s="11"/>
      <c r="B305" s="229"/>
      <c r="C305" s="230"/>
      <c r="D305" s="198" t="s">
        <v>360</v>
      </c>
      <c r="E305" s="231" t="s">
        <v>19</v>
      </c>
      <c r="F305" s="232" t="s">
        <v>362</v>
      </c>
      <c r="G305" s="230"/>
      <c r="H305" s="233">
        <v>4.5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T305" s="239" t="s">
        <v>360</v>
      </c>
      <c r="AU305" s="239" t="s">
        <v>81</v>
      </c>
      <c r="AV305" s="11" t="s">
        <v>143</v>
      </c>
      <c r="AW305" s="11" t="s">
        <v>33</v>
      </c>
      <c r="AX305" s="11" t="s">
        <v>79</v>
      </c>
      <c r="AY305" s="239" t="s">
        <v>144</v>
      </c>
    </row>
    <row r="306" spans="1:63" s="14" customFormat="1" ht="22.8" customHeight="1">
      <c r="A306" s="14"/>
      <c r="B306" s="259"/>
      <c r="C306" s="260"/>
      <c r="D306" s="261" t="s">
        <v>71</v>
      </c>
      <c r="E306" s="281" t="s">
        <v>1021</v>
      </c>
      <c r="F306" s="281" t="s">
        <v>1022</v>
      </c>
      <c r="G306" s="260"/>
      <c r="H306" s="260"/>
      <c r="I306" s="263"/>
      <c r="J306" s="282">
        <f>BK306</f>
        <v>0</v>
      </c>
      <c r="K306" s="260"/>
      <c r="L306" s="265"/>
      <c r="M306" s="266"/>
      <c r="N306" s="267"/>
      <c r="O306" s="267"/>
      <c r="P306" s="268">
        <f>SUM(P307:P340)</f>
        <v>0</v>
      </c>
      <c r="Q306" s="267"/>
      <c r="R306" s="268">
        <f>SUM(R307:R340)</f>
        <v>0</v>
      </c>
      <c r="S306" s="267"/>
      <c r="T306" s="269">
        <f>SUM(T307:T340)</f>
        <v>0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R306" s="270" t="s">
        <v>143</v>
      </c>
      <c r="AT306" s="271" t="s">
        <v>71</v>
      </c>
      <c r="AU306" s="271" t="s">
        <v>79</v>
      </c>
      <c r="AY306" s="270" t="s">
        <v>144</v>
      </c>
      <c r="BK306" s="272">
        <f>SUM(BK307:BK340)</f>
        <v>0</v>
      </c>
    </row>
    <row r="307" spans="1:65" s="2" customFormat="1" ht="134.25" customHeight="1">
      <c r="A307" s="38"/>
      <c r="B307" s="39"/>
      <c r="C307" s="185" t="s">
        <v>289</v>
      </c>
      <c r="D307" s="185" t="s">
        <v>139</v>
      </c>
      <c r="E307" s="186" t="s">
        <v>1023</v>
      </c>
      <c r="F307" s="187" t="s">
        <v>1024</v>
      </c>
      <c r="G307" s="188" t="s">
        <v>153</v>
      </c>
      <c r="H307" s="189">
        <v>1</v>
      </c>
      <c r="I307" s="190"/>
      <c r="J307" s="191">
        <f>ROUND(I307*H307,2)</f>
        <v>0</v>
      </c>
      <c r="K307" s="187" t="s">
        <v>154</v>
      </c>
      <c r="L307" s="44"/>
      <c r="M307" s="192" t="s">
        <v>19</v>
      </c>
      <c r="N307" s="193" t="s">
        <v>43</v>
      </c>
      <c r="O307" s="84"/>
      <c r="P307" s="194">
        <f>O307*H307</f>
        <v>0</v>
      </c>
      <c r="Q307" s="194">
        <v>0</v>
      </c>
      <c r="R307" s="194">
        <f>Q307*H307</f>
        <v>0</v>
      </c>
      <c r="S307" s="194">
        <v>0</v>
      </c>
      <c r="T307" s="19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6" t="s">
        <v>1025</v>
      </c>
      <c r="AT307" s="196" t="s">
        <v>139</v>
      </c>
      <c r="AU307" s="196" t="s">
        <v>81</v>
      </c>
      <c r="AY307" s="17" t="s">
        <v>144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7" t="s">
        <v>79</v>
      </c>
      <c r="BK307" s="197">
        <f>ROUND(I307*H307,2)</f>
        <v>0</v>
      </c>
      <c r="BL307" s="17" t="s">
        <v>1025</v>
      </c>
      <c r="BM307" s="196" t="s">
        <v>555</v>
      </c>
    </row>
    <row r="308" spans="1:47" s="2" customFormat="1" ht="12">
      <c r="A308" s="38"/>
      <c r="B308" s="39"/>
      <c r="C308" s="40"/>
      <c r="D308" s="198" t="s">
        <v>145</v>
      </c>
      <c r="E308" s="40"/>
      <c r="F308" s="199" t="s">
        <v>1026</v>
      </c>
      <c r="G308" s="40"/>
      <c r="H308" s="40"/>
      <c r="I308" s="200"/>
      <c r="J308" s="40"/>
      <c r="K308" s="40"/>
      <c r="L308" s="44"/>
      <c r="M308" s="201"/>
      <c r="N308" s="202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145</v>
      </c>
      <c r="AU308" s="17" t="s">
        <v>81</v>
      </c>
    </row>
    <row r="309" spans="1:51" s="10" customFormat="1" ht="12">
      <c r="A309" s="10"/>
      <c r="B309" s="218"/>
      <c r="C309" s="219"/>
      <c r="D309" s="198" t="s">
        <v>360</v>
      </c>
      <c r="E309" s="220" t="s">
        <v>19</v>
      </c>
      <c r="F309" s="221" t="s">
        <v>1027</v>
      </c>
      <c r="G309" s="219"/>
      <c r="H309" s="222">
        <v>1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T309" s="228" t="s">
        <v>360</v>
      </c>
      <c r="AU309" s="228" t="s">
        <v>81</v>
      </c>
      <c r="AV309" s="10" t="s">
        <v>81</v>
      </c>
      <c r="AW309" s="10" t="s">
        <v>33</v>
      </c>
      <c r="AX309" s="10" t="s">
        <v>72</v>
      </c>
      <c r="AY309" s="228" t="s">
        <v>144</v>
      </c>
    </row>
    <row r="310" spans="1:51" s="11" customFormat="1" ht="12">
      <c r="A310" s="11"/>
      <c r="B310" s="229"/>
      <c r="C310" s="230"/>
      <c r="D310" s="198" t="s">
        <v>360</v>
      </c>
      <c r="E310" s="231" t="s">
        <v>19</v>
      </c>
      <c r="F310" s="232" t="s">
        <v>362</v>
      </c>
      <c r="G310" s="230"/>
      <c r="H310" s="233">
        <v>1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T310" s="239" t="s">
        <v>360</v>
      </c>
      <c r="AU310" s="239" t="s">
        <v>81</v>
      </c>
      <c r="AV310" s="11" t="s">
        <v>143</v>
      </c>
      <c r="AW310" s="11" t="s">
        <v>33</v>
      </c>
      <c r="AX310" s="11" t="s">
        <v>79</v>
      </c>
      <c r="AY310" s="239" t="s">
        <v>144</v>
      </c>
    </row>
    <row r="311" spans="1:65" s="2" customFormat="1" ht="134.25" customHeight="1">
      <c r="A311" s="38"/>
      <c r="B311" s="39"/>
      <c r="C311" s="185" t="s">
        <v>625</v>
      </c>
      <c r="D311" s="185" t="s">
        <v>139</v>
      </c>
      <c r="E311" s="186" t="s">
        <v>654</v>
      </c>
      <c r="F311" s="187" t="s">
        <v>655</v>
      </c>
      <c r="G311" s="188" t="s">
        <v>153</v>
      </c>
      <c r="H311" s="189">
        <v>1</v>
      </c>
      <c r="I311" s="190"/>
      <c r="J311" s="191">
        <f>ROUND(I311*H311,2)</f>
        <v>0</v>
      </c>
      <c r="K311" s="187" t="s">
        <v>154</v>
      </c>
      <c r="L311" s="44"/>
      <c r="M311" s="192" t="s">
        <v>19</v>
      </c>
      <c r="N311" s="193" t="s">
        <v>43</v>
      </c>
      <c r="O311" s="84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6" t="s">
        <v>143</v>
      </c>
      <c r="AT311" s="196" t="s">
        <v>139</v>
      </c>
      <c r="AU311" s="196" t="s">
        <v>81</v>
      </c>
      <c r="AY311" s="17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7" t="s">
        <v>79</v>
      </c>
      <c r="BK311" s="197">
        <f>ROUND(I311*H311,2)</f>
        <v>0</v>
      </c>
      <c r="BL311" s="17" t="s">
        <v>143</v>
      </c>
      <c r="BM311" s="196" t="s">
        <v>1028</v>
      </c>
    </row>
    <row r="312" spans="1:51" s="10" customFormat="1" ht="12">
      <c r="A312" s="10"/>
      <c r="B312" s="218"/>
      <c r="C312" s="219"/>
      <c r="D312" s="198" t="s">
        <v>360</v>
      </c>
      <c r="E312" s="220" t="s">
        <v>19</v>
      </c>
      <c r="F312" s="221" t="s">
        <v>657</v>
      </c>
      <c r="G312" s="219"/>
      <c r="H312" s="222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T312" s="228" t="s">
        <v>360</v>
      </c>
      <c r="AU312" s="228" t="s">
        <v>81</v>
      </c>
      <c r="AV312" s="10" t="s">
        <v>81</v>
      </c>
      <c r="AW312" s="10" t="s">
        <v>33</v>
      </c>
      <c r="AX312" s="10" t="s">
        <v>79</v>
      </c>
      <c r="AY312" s="228" t="s">
        <v>144</v>
      </c>
    </row>
    <row r="313" spans="1:65" s="2" customFormat="1" ht="128.55" customHeight="1">
      <c r="A313" s="38"/>
      <c r="B313" s="39"/>
      <c r="C313" s="185" t="s">
        <v>293</v>
      </c>
      <c r="D313" s="185" t="s">
        <v>139</v>
      </c>
      <c r="E313" s="186" t="s">
        <v>443</v>
      </c>
      <c r="F313" s="187" t="s">
        <v>444</v>
      </c>
      <c r="G313" s="188" t="s">
        <v>365</v>
      </c>
      <c r="H313" s="189">
        <v>4080.866</v>
      </c>
      <c r="I313" s="190"/>
      <c r="J313" s="191">
        <f>ROUND(I313*H313,2)</f>
        <v>0</v>
      </c>
      <c r="K313" s="187" t="s">
        <v>154</v>
      </c>
      <c r="L313" s="44"/>
      <c r="M313" s="192" t="s">
        <v>19</v>
      </c>
      <c r="N313" s="193" t="s">
        <v>43</v>
      </c>
      <c r="O313" s="84"/>
      <c r="P313" s="194">
        <f>O313*H313</f>
        <v>0</v>
      </c>
      <c r="Q313" s="194">
        <v>0</v>
      </c>
      <c r="R313" s="194">
        <f>Q313*H313</f>
        <v>0</v>
      </c>
      <c r="S313" s="194">
        <v>0</v>
      </c>
      <c r="T313" s="19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6" t="s">
        <v>1025</v>
      </c>
      <c r="AT313" s="196" t="s">
        <v>139</v>
      </c>
      <c r="AU313" s="196" t="s">
        <v>81</v>
      </c>
      <c r="AY313" s="17" t="s">
        <v>144</v>
      </c>
      <c r="BE313" s="197">
        <f>IF(N313="základní",J313,0)</f>
        <v>0</v>
      </c>
      <c r="BF313" s="197">
        <f>IF(N313="snížená",J313,0)</f>
        <v>0</v>
      </c>
      <c r="BG313" s="197">
        <f>IF(N313="zákl. přenesená",J313,0)</f>
        <v>0</v>
      </c>
      <c r="BH313" s="197">
        <f>IF(N313="sníž. přenesená",J313,0)</f>
        <v>0</v>
      </c>
      <c r="BI313" s="197">
        <f>IF(N313="nulová",J313,0)</f>
        <v>0</v>
      </c>
      <c r="BJ313" s="17" t="s">
        <v>79</v>
      </c>
      <c r="BK313" s="197">
        <f>ROUND(I313*H313,2)</f>
        <v>0</v>
      </c>
      <c r="BL313" s="17" t="s">
        <v>1025</v>
      </c>
      <c r="BM313" s="196" t="s">
        <v>560</v>
      </c>
    </row>
    <row r="314" spans="1:47" s="2" customFormat="1" ht="12">
      <c r="A314" s="38"/>
      <c r="B314" s="39"/>
      <c r="C314" s="40"/>
      <c r="D314" s="198" t="s">
        <v>145</v>
      </c>
      <c r="E314" s="40"/>
      <c r="F314" s="199" t="s">
        <v>445</v>
      </c>
      <c r="G314" s="40"/>
      <c r="H314" s="40"/>
      <c r="I314" s="200"/>
      <c r="J314" s="40"/>
      <c r="K314" s="40"/>
      <c r="L314" s="44"/>
      <c r="M314" s="201"/>
      <c r="N314" s="202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145</v>
      </c>
      <c r="AU314" s="17" t="s">
        <v>81</v>
      </c>
    </row>
    <row r="315" spans="1:51" s="12" customFormat="1" ht="12">
      <c r="A315" s="12"/>
      <c r="B315" s="240"/>
      <c r="C315" s="241"/>
      <c r="D315" s="198" t="s">
        <v>360</v>
      </c>
      <c r="E315" s="242" t="s">
        <v>19</v>
      </c>
      <c r="F315" s="243" t="s">
        <v>1029</v>
      </c>
      <c r="G315" s="241"/>
      <c r="H315" s="242" t="s">
        <v>19</v>
      </c>
      <c r="I315" s="244"/>
      <c r="J315" s="241"/>
      <c r="K315" s="241"/>
      <c r="L315" s="245"/>
      <c r="M315" s="246"/>
      <c r="N315" s="247"/>
      <c r="O315" s="247"/>
      <c r="P315" s="247"/>
      <c r="Q315" s="247"/>
      <c r="R315" s="247"/>
      <c r="S315" s="247"/>
      <c r="T315" s="248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49" t="s">
        <v>360</v>
      </c>
      <c r="AU315" s="249" t="s">
        <v>81</v>
      </c>
      <c r="AV315" s="12" t="s">
        <v>79</v>
      </c>
      <c r="AW315" s="12" t="s">
        <v>33</v>
      </c>
      <c r="AX315" s="12" t="s">
        <v>72</v>
      </c>
      <c r="AY315" s="249" t="s">
        <v>144</v>
      </c>
    </row>
    <row r="316" spans="1:51" s="10" customFormat="1" ht="12">
      <c r="A316" s="10"/>
      <c r="B316" s="218"/>
      <c r="C316" s="219"/>
      <c r="D316" s="198" t="s">
        <v>360</v>
      </c>
      <c r="E316" s="220" t="s">
        <v>19</v>
      </c>
      <c r="F316" s="221" t="s">
        <v>1030</v>
      </c>
      <c r="G316" s="219"/>
      <c r="H316" s="222">
        <v>1312.5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T316" s="228" t="s">
        <v>360</v>
      </c>
      <c r="AU316" s="228" t="s">
        <v>81</v>
      </c>
      <c r="AV316" s="10" t="s">
        <v>81</v>
      </c>
      <c r="AW316" s="10" t="s">
        <v>33</v>
      </c>
      <c r="AX316" s="10" t="s">
        <v>72</v>
      </c>
      <c r="AY316" s="228" t="s">
        <v>144</v>
      </c>
    </row>
    <row r="317" spans="1:51" s="10" customFormat="1" ht="12">
      <c r="A317" s="10"/>
      <c r="B317" s="218"/>
      <c r="C317" s="219"/>
      <c r="D317" s="198" t="s">
        <v>360</v>
      </c>
      <c r="E317" s="220" t="s">
        <v>19</v>
      </c>
      <c r="F317" s="221" t="s">
        <v>1031</v>
      </c>
      <c r="G317" s="219"/>
      <c r="H317" s="222">
        <v>11.25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T317" s="228" t="s">
        <v>360</v>
      </c>
      <c r="AU317" s="228" t="s">
        <v>81</v>
      </c>
      <c r="AV317" s="10" t="s">
        <v>81</v>
      </c>
      <c r="AW317" s="10" t="s">
        <v>33</v>
      </c>
      <c r="AX317" s="10" t="s">
        <v>72</v>
      </c>
      <c r="AY317" s="228" t="s">
        <v>144</v>
      </c>
    </row>
    <row r="318" spans="1:51" s="10" customFormat="1" ht="12">
      <c r="A318" s="10"/>
      <c r="B318" s="218"/>
      <c r="C318" s="219"/>
      <c r="D318" s="198" t="s">
        <v>360</v>
      </c>
      <c r="E318" s="220" t="s">
        <v>19</v>
      </c>
      <c r="F318" s="221" t="s">
        <v>888</v>
      </c>
      <c r="G318" s="219"/>
      <c r="H318" s="222">
        <v>2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T318" s="228" t="s">
        <v>360</v>
      </c>
      <c r="AU318" s="228" t="s">
        <v>81</v>
      </c>
      <c r="AV318" s="10" t="s">
        <v>81</v>
      </c>
      <c r="AW318" s="10" t="s">
        <v>33</v>
      </c>
      <c r="AX318" s="10" t="s">
        <v>72</v>
      </c>
      <c r="AY318" s="228" t="s">
        <v>144</v>
      </c>
    </row>
    <row r="319" spans="1:51" s="10" customFormat="1" ht="12">
      <c r="A319" s="10"/>
      <c r="B319" s="218"/>
      <c r="C319" s="219"/>
      <c r="D319" s="198" t="s">
        <v>360</v>
      </c>
      <c r="E319" s="220" t="s">
        <v>19</v>
      </c>
      <c r="F319" s="221" t="s">
        <v>1032</v>
      </c>
      <c r="G319" s="219"/>
      <c r="H319" s="222">
        <v>2137.5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T319" s="228" t="s">
        <v>360</v>
      </c>
      <c r="AU319" s="228" t="s">
        <v>81</v>
      </c>
      <c r="AV319" s="10" t="s">
        <v>81</v>
      </c>
      <c r="AW319" s="10" t="s">
        <v>33</v>
      </c>
      <c r="AX319" s="10" t="s">
        <v>72</v>
      </c>
      <c r="AY319" s="228" t="s">
        <v>144</v>
      </c>
    </row>
    <row r="320" spans="1:51" s="10" customFormat="1" ht="12">
      <c r="A320" s="10"/>
      <c r="B320" s="218"/>
      <c r="C320" s="219"/>
      <c r="D320" s="198" t="s">
        <v>360</v>
      </c>
      <c r="E320" s="220" t="s">
        <v>19</v>
      </c>
      <c r="F320" s="221" t="s">
        <v>1033</v>
      </c>
      <c r="G320" s="219"/>
      <c r="H320" s="222">
        <v>617.616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T320" s="228" t="s">
        <v>360</v>
      </c>
      <c r="AU320" s="228" t="s">
        <v>81</v>
      </c>
      <c r="AV320" s="10" t="s">
        <v>81</v>
      </c>
      <c r="AW320" s="10" t="s">
        <v>33</v>
      </c>
      <c r="AX320" s="10" t="s">
        <v>72</v>
      </c>
      <c r="AY320" s="228" t="s">
        <v>144</v>
      </c>
    </row>
    <row r="321" spans="1:51" s="11" customFormat="1" ht="12">
      <c r="A321" s="11"/>
      <c r="B321" s="229"/>
      <c r="C321" s="230"/>
      <c r="D321" s="198" t="s">
        <v>360</v>
      </c>
      <c r="E321" s="231" t="s">
        <v>19</v>
      </c>
      <c r="F321" s="232" t="s">
        <v>362</v>
      </c>
      <c r="G321" s="230"/>
      <c r="H321" s="233">
        <v>4080.866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T321" s="239" t="s">
        <v>360</v>
      </c>
      <c r="AU321" s="239" t="s">
        <v>81</v>
      </c>
      <c r="AV321" s="11" t="s">
        <v>143</v>
      </c>
      <c r="AW321" s="11" t="s">
        <v>33</v>
      </c>
      <c r="AX321" s="11" t="s">
        <v>79</v>
      </c>
      <c r="AY321" s="239" t="s">
        <v>144</v>
      </c>
    </row>
    <row r="322" spans="1:65" s="2" customFormat="1" ht="90" customHeight="1">
      <c r="A322" s="38"/>
      <c r="B322" s="39"/>
      <c r="C322" s="185" t="s">
        <v>632</v>
      </c>
      <c r="D322" s="185" t="s">
        <v>139</v>
      </c>
      <c r="E322" s="186" t="s">
        <v>594</v>
      </c>
      <c r="F322" s="187" t="s">
        <v>595</v>
      </c>
      <c r="G322" s="188" t="s">
        <v>365</v>
      </c>
      <c r="H322" s="189">
        <v>92.606</v>
      </c>
      <c r="I322" s="190"/>
      <c r="J322" s="191">
        <f>ROUND(I322*H322,2)</f>
        <v>0</v>
      </c>
      <c r="K322" s="187" t="s">
        <v>154</v>
      </c>
      <c r="L322" s="44"/>
      <c r="M322" s="192" t="s">
        <v>19</v>
      </c>
      <c r="N322" s="193" t="s">
        <v>43</v>
      </c>
      <c r="O322" s="84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6" t="s">
        <v>1025</v>
      </c>
      <c r="AT322" s="196" t="s">
        <v>139</v>
      </c>
      <c r="AU322" s="196" t="s">
        <v>81</v>
      </c>
      <c r="AY322" s="17" t="s">
        <v>144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7" t="s">
        <v>79</v>
      </c>
      <c r="BK322" s="197">
        <f>ROUND(I322*H322,2)</f>
        <v>0</v>
      </c>
      <c r="BL322" s="17" t="s">
        <v>1025</v>
      </c>
      <c r="BM322" s="196" t="s">
        <v>577</v>
      </c>
    </row>
    <row r="323" spans="1:51" s="12" customFormat="1" ht="12">
      <c r="A323" s="12"/>
      <c r="B323" s="240"/>
      <c r="C323" s="241"/>
      <c r="D323" s="198" t="s">
        <v>360</v>
      </c>
      <c r="E323" s="242" t="s">
        <v>19</v>
      </c>
      <c r="F323" s="243" t="s">
        <v>1034</v>
      </c>
      <c r="G323" s="241"/>
      <c r="H323" s="242" t="s">
        <v>19</v>
      </c>
      <c r="I323" s="244"/>
      <c r="J323" s="241"/>
      <c r="K323" s="241"/>
      <c r="L323" s="245"/>
      <c r="M323" s="246"/>
      <c r="N323" s="247"/>
      <c r="O323" s="247"/>
      <c r="P323" s="247"/>
      <c r="Q323" s="247"/>
      <c r="R323" s="247"/>
      <c r="S323" s="247"/>
      <c r="T323" s="248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249" t="s">
        <v>360</v>
      </c>
      <c r="AU323" s="249" t="s">
        <v>81</v>
      </c>
      <c r="AV323" s="12" t="s">
        <v>79</v>
      </c>
      <c r="AW323" s="12" t="s">
        <v>33</v>
      </c>
      <c r="AX323" s="12" t="s">
        <v>72</v>
      </c>
      <c r="AY323" s="249" t="s">
        <v>144</v>
      </c>
    </row>
    <row r="324" spans="1:51" s="10" customFormat="1" ht="12">
      <c r="A324" s="10"/>
      <c r="B324" s="218"/>
      <c r="C324" s="219"/>
      <c r="D324" s="198" t="s">
        <v>360</v>
      </c>
      <c r="E324" s="220" t="s">
        <v>19</v>
      </c>
      <c r="F324" s="221" t="s">
        <v>979</v>
      </c>
      <c r="G324" s="219"/>
      <c r="H324" s="222">
        <v>92.606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T324" s="228" t="s">
        <v>360</v>
      </c>
      <c r="AU324" s="228" t="s">
        <v>81</v>
      </c>
      <c r="AV324" s="10" t="s">
        <v>81</v>
      </c>
      <c r="AW324" s="10" t="s">
        <v>33</v>
      </c>
      <c r="AX324" s="10" t="s">
        <v>72</v>
      </c>
      <c r="AY324" s="228" t="s">
        <v>144</v>
      </c>
    </row>
    <row r="325" spans="1:51" s="11" customFormat="1" ht="12">
      <c r="A325" s="11"/>
      <c r="B325" s="229"/>
      <c r="C325" s="230"/>
      <c r="D325" s="198" t="s">
        <v>360</v>
      </c>
      <c r="E325" s="231" t="s">
        <v>19</v>
      </c>
      <c r="F325" s="232" t="s">
        <v>362</v>
      </c>
      <c r="G325" s="230"/>
      <c r="H325" s="233">
        <v>92.606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T325" s="239" t="s">
        <v>360</v>
      </c>
      <c r="AU325" s="239" t="s">
        <v>81</v>
      </c>
      <c r="AV325" s="11" t="s">
        <v>143</v>
      </c>
      <c r="AW325" s="11" t="s">
        <v>33</v>
      </c>
      <c r="AX325" s="11" t="s">
        <v>79</v>
      </c>
      <c r="AY325" s="239" t="s">
        <v>144</v>
      </c>
    </row>
    <row r="326" spans="1:65" s="2" customFormat="1" ht="142.2" customHeight="1">
      <c r="A326" s="38"/>
      <c r="B326" s="39"/>
      <c r="C326" s="185" t="s">
        <v>298</v>
      </c>
      <c r="D326" s="185" t="s">
        <v>139</v>
      </c>
      <c r="E326" s="186" t="s">
        <v>805</v>
      </c>
      <c r="F326" s="187" t="s">
        <v>806</v>
      </c>
      <c r="G326" s="188" t="s">
        <v>365</v>
      </c>
      <c r="H326" s="189">
        <v>518.477</v>
      </c>
      <c r="I326" s="190"/>
      <c r="J326" s="191">
        <f>ROUND(I326*H326,2)</f>
        <v>0</v>
      </c>
      <c r="K326" s="187" t="s">
        <v>154</v>
      </c>
      <c r="L326" s="44"/>
      <c r="M326" s="192" t="s">
        <v>19</v>
      </c>
      <c r="N326" s="193" t="s">
        <v>43</v>
      </c>
      <c r="O326" s="84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6" t="s">
        <v>1025</v>
      </c>
      <c r="AT326" s="196" t="s">
        <v>139</v>
      </c>
      <c r="AU326" s="196" t="s">
        <v>81</v>
      </c>
      <c r="AY326" s="17" t="s">
        <v>144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7" t="s">
        <v>79</v>
      </c>
      <c r="BK326" s="197">
        <f>ROUND(I326*H326,2)</f>
        <v>0</v>
      </c>
      <c r="BL326" s="17" t="s">
        <v>1025</v>
      </c>
      <c r="BM326" s="196" t="s">
        <v>564</v>
      </c>
    </row>
    <row r="327" spans="1:47" s="2" customFormat="1" ht="12">
      <c r="A327" s="38"/>
      <c r="B327" s="39"/>
      <c r="C327" s="40"/>
      <c r="D327" s="198" t="s">
        <v>145</v>
      </c>
      <c r="E327" s="40"/>
      <c r="F327" s="199" t="s">
        <v>445</v>
      </c>
      <c r="G327" s="40"/>
      <c r="H327" s="40"/>
      <c r="I327" s="200"/>
      <c r="J327" s="40"/>
      <c r="K327" s="40"/>
      <c r="L327" s="44"/>
      <c r="M327" s="201"/>
      <c r="N327" s="202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145</v>
      </c>
      <c r="AU327" s="17" t="s">
        <v>81</v>
      </c>
    </row>
    <row r="328" spans="1:51" s="12" customFormat="1" ht="12">
      <c r="A328" s="12"/>
      <c r="B328" s="240"/>
      <c r="C328" s="241"/>
      <c r="D328" s="198" t="s">
        <v>360</v>
      </c>
      <c r="E328" s="242" t="s">
        <v>19</v>
      </c>
      <c r="F328" s="243" t="s">
        <v>1035</v>
      </c>
      <c r="G328" s="241"/>
      <c r="H328" s="242" t="s">
        <v>19</v>
      </c>
      <c r="I328" s="244"/>
      <c r="J328" s="241"/>
      <c r="K328" s="241"/>
      <c r="L328" s="245"/>
      <c r="M328" s="246"/>
      <c r="N328" s="247"/>
      <c r="O328" s="247"/>
      <c r="P328" s="247"/>
      <c r="Q328" s="247"/>
      <c r="R328" s="247"/>
      <c r="S328" s="247"/>
      <c r="T328" s="248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T328" s="249" t="s">
        <v>360</v>
      </c>
      <c r="AU328" s="249" t="s">
        <v>81</v>
      </c>
      <c r="AV328" s="12" t="s">
        <v>79</v>
      </c>
      <c r="AW328" s="12" t="s">
        <v>33</v>
      </c>
      <c r="AX328" s="12" t="s">
        <v>72</v>
      </c>
      <c r="AY328" s="249" t="s">
        <v>144</v>
      </c>
    </row>
    <row r="329" spans="1:51" s="10" customFormat="1" ht="12">
      <c r="A329" s="10"/>
      <c r="B329" s="218"/>
      <c r="C329" s="219"/>
      <c r="D329" s="198" t="s">
        <v>360</v>
      </c>
      <c r="E329" s="220" t="s">
        <v>19</v>
      </c>
      <c r="F329" s="221" t="s">
        <v>1036</v>
      </c>
      <c r="G329" s="219"/>
      <c r="H329" s="222">
        <v>415.211</v>
      </c>
      <c r="I329" s="223"/>
      <c r="J329" s="219"/>
      <c r="K329" s="219"/>
      <c r="L329" s="224"/>
      <c r="M329" s="225"/>
      <c r="N329" s="226"/>
      <c r="O329" s="226"/>
      <c r="P329" s="226"/>
      <c r="Q329" s="226"/>
      <c r="R329" s="226"/>
      <c r="S329" s="226"/>
      <c r="T329" s="227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T329" s="228" t="s">
        <v>360</v>
      </c>
      <c r="AU329" s="228" t="s">
        <v>81</v>
      </c>
      <c r="AV329" s="10" t="s">
        <v>81</v>
      </c>
      <c r="AW329" s="10" t="s">
        <v>33</v>
      </c>
      <c r="AX329" s="10" t="s">
        <v>72</v>
      </c>
      <c r="AY329" s="228" t="s">
        <v>144</v>
      </c>
    </row>
    <row r="330" spans="1:51" s="10" customFormat="1" ht="12">
      <c r="A330" s="10"/>
      <c r="B330" s="218"/>
      <c r="C330" s="219"/>
      <c r="D330" s="198" t="s">
        <v>360</v>
      </c>
      <c r="E330" s="220" t="s">
        <v>19</v>
      </c>
      <c r="F330" s="221" t="s">
        <v>1037</v>
      </c>
      <c r="G330" s="219"/>
      <c r="H330" s="222">
        <v>10.66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T330" s="228" t="s">
        <v>360</v>
      </c>
      <c r="AU330" s="228" t="s">
        <v>81</v>
      </c>
      <c r="AV330" s="10" t="s">
        <v>81</v>
      </c>
      <c r="AW330" s="10" t="s">
        <v>33</v>
      </c>
      <c r="AX330" s="10" t="s">
        <v>72</v>
      </c>
      <c r="AY330" s="228" t="s">
        <v>144</v>
      </c>
    </row>
    <row r="331" spans="1:51" s="12" customFormat="1" ht="12">
      <c r="A331" s="12"/>
      <c r="B331" s="240"/>
      <c r="C331" s="241"/>
      <c r="D331" s="198" t="s">
        <v>360</v>
      </c>
      <c r="E331" s="242" t="s">
        <v>19</v>
      </c>
      <c r="F331" s="243" t="s">
        <v>1034</v>
      </c>
      <c r="G331" s="241"/>
      <c r="H331" s="242" t="s">
        <v>19</v>
      </c>
      <c r="I331" s="244"/>
      <c r="J331" s="241"/>
      <c r="K331" s="241"/>
      <c r="L331" s="245"/>
      <c r="M331" s="246"/>
      <c r="N331" s="247"/>
      <c r="O331" s="247"/>
      <c r="P331" s="247"/>
      <c r="Q331" s="247"/>
      <c r="R331" s="247"/>
      <c r="S331" s="247"/>
      <c r="T331" s="248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49" t="s">
        <v>360</v>
      </c>
      <c r="AU331" s="249" t="s">
        <v>81</v>
      </c>
      <c r="AV331" s="12" t="s">
        <v>79</v>
      </c>
      <c r="AW331" s="12" t="s">
        <v>33</v>
      </c>
      <c r="AX331" s="12" t="s">
        <v>72</v>
      </c>
      <c r="AY331" s="249" t="s">
        <v>144</v>
      </c>
    </row>
    <row r="332" spans="1:51" s="10" customFormat="1" ht="12">
      <c r="A332" s="10"/>
      <c r="B332" s="218"/>
      <c r="C332" s="219"/>
      <c r="D332" s="198" t="s">
        <v>360</v>
      </c>
      <c r="E332" s="220" t="s">
        <v>19</v>
      </c>
      <c r="F332" s="221" t="s">
        <v>979</v>
      </c>
      <c r="G332" s="219"/>
      <c r="H332" s="222">
        <v>92.606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T332" s="228" t="s">
        <v>360</v>
      </c>
      <c r="AU332" s="228" t="s">
        <v>81</v>
      </c>
      <c r="AV332" s="10" t="s">
        <v>81</v>
      </c>
      <c r="AW332" s="10" t="s">
        <v>33</v>
      </c>
      <c r="AX332" s="10" t="s">
        <v>72</v>
      </c>
      <c r="AY332" s="228" t="s">
        <v>144</v>
      </c>
    </row>
    <row r="333" spans="1:51" s="11" customFormat="1" ht="12">
      <c r="A333" s="11"/>
      <c r="B333" s="229"/>
      <c r="C333" s="230"/>
      <c r="D333" s="198" t="s">
        <v>360</v>
      </c>
      <c r="E333" s="231" t="s">
        <v>19</v>
      </c>
      <c r="F333" s="232" t="s">
        <v>362</v>
      </c>
      <c r="G333" s="230"/>
      <c r="H333" s="233">
        <v>518.477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T333" s="239" t="s">
        <v>360</v>
      </c>
      <c r="AU333" s="239" t="s">
        <v>81</v>
      </c>
      <c r="AV333" s="11" t="s">
        <v>143</v>
      </c>
      <c r="AW333" s="11" t="s">
        <v>33</v>
      </c>
      <c r="AX333" s="11" t="s">
        <v>79</v>
      </c>
      <c r="AY333" s="239" t="s">
        <v>144</v>
      </c>
    </row>
    <row r="334" spans="1:65" s="2" customFormat="1" ht="142.2" customHeight="1">
      <c r="A334" s="38"/>
      <c r="B334" s="39"/>
      <c r="C334" s="185" t="s">
        <v>644</v>
      </c>
      <c r="D334" s="185" t="s">
        <v>139</v>
      </c>
      <c r="E334" s="186" t="s">
        <v>1038</v>
      </c>
      <c r="F334" s="187" t="s">
        <v>1039</v>
      </c>
      <c r="G334" s="188" t="s">
        <v>365</v>
      </c>
      <c r="H334" s="189">
        <v>2.57</v>
      </c>
      <c r="I334" s="190"/>
      <c r="J334" s="191">
        <f>ROUND(I334*H334,2)</f>
        <v>0</v>
      </c>
      <c r="K334" s="187" t="s">
        <v>154</v>
      </c>
      <c r="L334" s="44"/>
      <c r="M334" s="192" t="s">
        <v>19</v>
      </c>
      <c r="N334" s="193" t="s">
        <v>43</v>
      </c>
      <c r="O334" s="84"/>
      <c r="P334" s="194">
        <f>O334*H334</f>
        <v>0</v>
      </c>
      <c r="Q334" s="194">
        <v>0</v>
      </c>
      <c r="R334" s="194">
        <f>Q334*H334</f>
        <v>0</v>
      </c>
      <c r="S334" s="194">
        <v>0</v>
      </c>
      <c r="T334" s="19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96" t="s">
        <v>1025</v>
      </c>
      <c r="AT334" s="196" t="s">
        <v>139</v>
      </c>
      <c r="AU334" s="196" t="s">
        <v>81</v>
      </c>
      <c r="AY334" s="17" t="s">
        <v>144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17" t="s">
        <v>79</v>
      </c>
      <c r="BK334" s="197">
        <f>ROUND(I334*H334,2)</f>
        <v>0</v>
      </c>
      <c r="BL334" s="17" t="s">
        <v>1025</v>
      </c>
      <c r="BM334" s="196" t="s">
        <v>568</v>
      </c>
    </row>
    <row r="335" spans="1:47" s="2" customFormat="1" ht="12">
      <c r="A335" s="38"/>
      <c r="B335" s="39"/>
      <c r="C335" s="40"/>
      <c r="D335" s="198" t="s">
        <v>145</v>
      </c>
      <c r="E335" s="40"/>
      <c r="F335" s="199" t="s">
        <v>445</v>
      </c>
      <c r="G335" s="40"/>
      <c r="H335" s="40"/>
      <c r="I335" s="200"/>
      <c r="J335" s="40"/>
      <c r="K335" s="40"/>
      <c r="L335" s="44"/>
      <c r="M335" s="201"/>
      <c r="N335" s="202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145</v>
      </c>
      <c r="AU335" s="17" t="s">
        <v>81</v>
      </c>
    </row>
    <row r="336" spans="1:51" s="10" customFormat="1" ht="12">
      <c r="A336" s="10"/>
      <c r="B336" s="218"/>
      <c r="C336" s="219"/>
      <c r="D336" s="198" t="s">
        <v>360</v>
      </c>
      <c r="E336" s="220" t="s">
        <v>19</v>
      </c>
      <c r="F336" s="221" t="s">
        <v>1040</v>
      </c>
      <c r="G336" s="219"/>
      <c r="H336" s="222">
        <v>2.57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T336" s="228" t="s">
        <v>360</v>
      </c>
      <c r="AU336" s="228" t="s">
        <v>81</v>
      </c>
      <c r="AV336" s="10" t="s">
        <v>81</v>
      </c>
      <c r="AW336" s="10" t="s">
        <v>33</v>
      </c>
      <c r="AX336" s="10" t="s">
        <v>72</v>
      </c>
      <c r="AY336" s="228" t="s">
        <v>144</v>
      </c>
    </row>
    <row r="337" spans="1:51" s="11" customFormat="1" ht="12">
      <c r="A337" s="11"/>
      <c r="B337" s="229"/>
      <c r="C337" s="230"/>
      <c r="D337" s="198" t="s">
        <v>360</v>
      </c>
      <c r="E337" s="231" t="s">
        <v>19</v>
      </c>
      <c r="F337" s="232" t="s">
        <v>362</v>
      </c>
      <c r="G337" s="230"/>
      <c r="H337" s="233">
        <v>2.57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T337" s="239" t="s">
        <v>360</v>
      </c>
      <c r="AU337" s="239" t="s">
        <v>81</v>
      </c>
      <c r="AV337" s="11" t="s">
        <v>143</v>
      </c>
      <c r="AW337" s="11" t="s">
        <v>33</v>
      </c>
      <c r="AX337" s="11" t="s">
        <v>79</v>
      </c>
      <c r="AY337" s="239" t="s">
        <v>144</v>
      </c>
    </row>
    <row r="338" spans="1:65" s="2" customFormat="1" ht="168" customHeight="1">
      <c r="A338" s="38"/>
      <c r="B338" s="39"/>
      <c r="C338" s="185" t="s">
        <v>302</v>
      </c>
      <c r="D338" s="185" t="s">
        <v>139</v>
      </c>
      <c r="E338" s="186" t="s">
        <v>679</v>
      </c>
      <c r="F338" s="187" t="s">
        <v>680</v>
      </c>
      <c r="G338" s="188" t="s">
        <v>365</v>
      </c>
      <c r="H338" s="189">
        <v>508.485</v>
      </c>
      <c r="I338" s="190"/>
      <c r="J338" s="191">
        <f>ROUND(I338*H338,2)</f>
        <v>0</v>
      </c>
      <c r="K338" s="187" t="s">
        <v>154</v>
      </c>
      <c r="L338" s="44"/>
      <c r="M338" s="192" t="s">
        <v>19</v>
      </c>
      <c r="N338" s="193" t="s">
        <v>43</v>
      </c>
      <c r="O338" s="84"/>
      <c r="P338" s="194">
        <f>O338*H338</f>
        <v>0</v>
      </c>
      <c r="Q338" s="194">
        <v>0</v>
      </c>
      <c r="R338" s="194">
        <f>Q338*H338</f>
        <v>0</v>
      </c>
      <c r="S338" s="194">
        <v>0</v>
      </c>
      <c r="T338" s="19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96" t="s">
        <v>1041</v>
      </c>
      <c r="AT338" s="196" t="s">
        <v>139</v>
      </c>
      <c r="AU338" s="196" t="s">
        <v>81</v>
      </c>
      <c r="AY338" s="17" t="s">
        <v>144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7" t="s">
        <v>79</v>
      </c>
      <c r="BK338" s="197">
        <f>ROUND(I338*H338,2)</f>
        <v>0</v>
      </c>
      <c r="BL338" s="17" t="s">
        <v>1041</v>
      </c>
      <c r="BM338" s="196" t="s">
        <v>1042</v>
      </c>
    </row>
    <row r="339" spans="1:47" s="2" customFormat="1" ht="12">
      <c r="A339" s="38"/>
      <c r="B339" s="39"/>
      <c r="C339" s="40"/>
      <c r="D339" s="198" t="s">
        <v>145</v>
      </c>
      <c r="E339" s="40"/>
      <c r="F339" s="199" t="s">
        <v>445</v>
      </c>
      <c r="G339" s="40"/>
      <c r="H339" s="40"/>
      <c r="I339" s="200"/>
      <c r="J339" s="40"/>
      <c r="K339" s="40"/>
      <c r="L339" s="44"/>
      <c r="M339" s="201"/>
      <c r="N339" s="202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145</v>
      </c>
      <c r="AU339" s="17" t="s">
        <v>81</v>
      </c>
    </row>
    <row r="340" spans="1:51" s="10" customFormat="1" ht="12">
      <c r="A340" s="10"/>
      <c r="B340" s="218"/>
      <c r="C340" s="219"/>
      <c r="D340" s="198" t="s">
        <v>360</v>
      </c>
      <c r="E340" s="220" t="s">
        <v>19</v>
      </c>
      <c r="F340" s="221" t="s">
        <v>1043</v>
      </c>
      <c r="G340" s="219"/>
      <c r="H340" s="222">
        <v>508.485</v>
      </c>
      <c r="I340" s="223"/>
      <c r="J340" s="219"/>
      <c r="K340" s="219"/>
      <c r="L340" s="224"/>
      <c r="M340" s="283"/>
      <c r="N340" s="284"/>
      <c r="O340" s="284"/>
      <c r="P340" s="284"/>
      <c r="Q340" s="284"/>
      <c r="R340" s="284"/>
      <c r="S340" s="284"/>
      <c r="T340" s="285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T340" s="228" t="s">
        <v>360</v>
      </c>
      <c r="AU340" s="228" t="s">
        <v>81</v>
      </c>
      <c r="AV340" s="10" t="s">
        <v>81</v>
      </c>
      <c r="AW340" s="10" t="s">
        <v>33</v>
      </c>
      <c r="AX340" s="10" t="s">
        <v>72</v>
      </c>
      <c r="AY340" s="228" t="s">
        <v>144</v>
      </c>
    </row>
    <row r="341" spans="1:31" s="2" customFormat="1" ht="6.95" customHeight="1">
      <c r="A341" s="38"/>
      <c r="B341" s="59"/>
      <c r="C341" s="60"/>
      <c r="D341" s="60"/>
      <c r="E341" s="60"/>
      <c r="F341" s="60"/>
      <c r="G341" s="60"/>
      <c r="H341" s="60"/>
      <c r="I341" s="60"/>
      <c r="J341" s="60"/>
      <c r="K341" s="60"/>
      <c r="L341" s="44"/>
      <c r="M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</row>
  </sheetData>
  <sheetProtection password="CC35" sheet="1" objects="1" scenarios="1" formatColumns="0" formatRows="0" autoFilter="0"/>
  <autoFilter ref="C94:K3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1044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ROUND((SUM(BE88:BE109)),2)</f>
        <v>0</v>
      </c>
      <c r="G35" s="38"/>
      <c r="H35" s="38"/>
      <c r="I35" s="157">
        <v>0.21</v>
      </c>
      <c r="J35" s="156">
        <f>ROUND(((SUM(BE88:BE109))*I35),2)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ROUND((SUM(BF88:BF109)),2)</f>
        <v>0</v>
      </c>
      <c r="G36" s="38"/>
      <c r="H36" s="38"/>
      <c r="I36" s="157">
        <v>0.15</v>
      </c>
      <c r="J36" s="156">
        <f>ROUND(((SUM(BF88:BF109))*I36),2)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ROUND((SUM(BG88:BG109)),2)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ROUND((SUM(BH88:BH109)),2)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ROUND((SUM(BI88:BI109)),2)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10-01.1 - Následná úprava GPK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J89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860</v>
      </c>
      <c r="E65" s="278"/>
      <c r="F65" s="278"/>
      <c r="G65" s="278"/>
      <c r="H65" s="278"/>
      <c r="I65" s="278"/>
      <c r="J65" s="279">
        <f>J90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3" customFormat="1" ht="24.95" customHeight="1" hidden="1">
      <c r="A66" s="13"/>
      <c r="B66" s="253"/>
      <c r="C66" s="254"/>
      <c r="D66" s="255" t="s">
        <v>1045</v>
      </c>
      <c r="E66" s="256"/>
      <c r="F66" s="256"/>
      <c r="G66" s="256"/>
      <c r="H66" s="256"/>
      <c r="I66" s="256"/>
      <c r="J66" s="257">
        <f>J102</f>
        <v>0</v>
      </c>
      <c r="K66" s="254"/>
      <c r="L66" s="25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2" customFormat="1" ht="21.8" customHeight="1" hidden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 hidden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t="12" hidden="1"/>
    <row r="70" ht="12" hidden="1"/>
    <row r="71" ht="12" hidden="1"/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126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Oprava kolejí a výhybek v žst. Teplice nad Metují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115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850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117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SO 10-01.1 - Následná úprava GPK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>žst. Teplice nad Metují</v>
      </c>
      <c r="G82" s="40"/>
      <c r="H82" s="40"/>
      <c r="I82" s="32" t="s">
        <v>23</v>
      </c>
      <c r="J82" s="72" t="str">
        <f>IF(J14="","",J14)</f>
        <v>7. 10. 2022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Správa železnic, s.o.</v>
      </c>
      <c r="G84" s="40"/>
      <c r="H84" s="40"/>
      <c r="I84" s="32" t="s">
        <v>31</v>
      </c>
      <c r="J84" s="36" t="str">
        <f>E23</f>
        <v>Prodin, a.s.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>ST Hradec Králové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9" customFormat="1" ht="29.25" customHeight="1">
      <c r="A87" s="174"/>
      <c r="B87" s="175"/>
      <c r="C87" s="176" t="s">
        <v>127</v>
      </c>
      <c r="D87" s="177" t="s">
        <v>57</v>
      </c>
      <c r="E87" s="177" t="s">
        <v>53</v>
      </c>
      <c r="F87" s="177" t="s">
        <v>54</v>
      </c>
      <c r="G87" s="177" t="s">
        <v>128</v>
      </c>
      <c r="H87" s="177" t="s">
        <v>129</v>
      </c>
      <c r="I87" s="177" t="s">
        <v>130</v>
      </c>
      <c r="J87" s="177" t="s">
        <v>124</v>
      </c>
      <c r="K87" s="178" t="s">
        <v>131</v>
      </c>
      <c r="L87" s="179"/>
      <c r="M87" s="92" t="s">
        <v>19</v>
      </c>
      <c r="N87" s="93" t="s">
        <v>42</v>
      </c>
      <c r="O87" s="93" t="s">
        <v>132</v>
      </c>
      <c r="P87" s="93" t="s">
        <v>133</v>
      </c>
      <c r="Q87" s="93" t="s">
        <v>134</v>
      </c>
      <c r="R87" s="93" t="s">
        <v>135</v>
      </c>
      <c r="S87" s="93" t="s">
        <v>136</v>
      </c>
      <c r="T87" s="94" t="s">
        <v>137</v>
      </c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</row>
    <row r="88" spans="1:63" s="2" customFormat="1" ht="22.8" customHeight="1">
      <c r="A88" s="38"/>
      <c r="B88" s="39"/>
      <c r="C88" s="99" t="s">
        <v>138</v>
      </c>
      <c r="D88" s="40"/>
      <c r="E88" s="40"/>
      <c r="F88" s="40"/>
      <c r="G88" s="40"/>
      <c r="H88" s="40"/>
      <c r="I88" s="40"/>
      <c r="J88" s="180">
        <f>BK88</f>
        <v>0</v>
      </c>
      <c r="K88" s="40"/>
      <c r="L88" s="44"/>
      <c r="M88" s="95"/>
      <c r="N88" s="181"/>
      <c r="O88" s="96"/>
      <c r="P88" s="182">
        <f>P89+P102</f>
        <v>0</v>
      </c>
      <c r="Q88" s="96"/>
      <c r="R88" s="182">
        <f>R89+R102</f>
        <v>336.955</v>
      </c>
      <c r="S88" s="96"/>
      <c r="T88" s="183">
        <f>T89+T102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125</v>
      </c>
      <c r="BK88" s="184">
        <f>BK89+BK102</f>
        <v>0</v>
      </c>
    </row>
    <row r="89" spans="1:63" s="14" customFormat="1" ht="25.9" customHeight="1">
      <c r="A89" s="14"/>
      <c r="B89" s="259"/>
      <c r="C89" s="260"/>
      <c r="D89" s="261" t="s">
        <v>71</v>
      </c>
      <c r="E89" s="262" t="s">
        <v>862</v>
      </c>
      <c r="F89" s="262" t="s">
        <v>863</v>
      </c>
      <c r="G89" s="260"/>
      <c r="H89" s="260"/>
      <c r="I89" s="263"/>
      <c r="J89" s="264">
        <f>BK89</f>
        <v>0</v>
      </c>
      <c r="K89" s="260"/>
      <c r="L89" s="265"/>
      <c r="M89" s="266"/>
      <c r="N89" s="267"/>
      <c r="O89" s="267"/>
      <c r="P89" s="268">
        <f>P90</f>
        <v>0</v>
      </c>
      <c r="Q89" s="267"/>
      <c r="R89" s="268">
        <f>R90</f>
        <v>336.955</v>
      </c>
      <c r="S89" s="267"/>
      <c r="T89" s="269">
        <f>T90</f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R89" s="270" t="s">
        <v>79</v>
      </c>
      <c r="AT89" s="271" t="s">
        <v>71</v>
      </c>
      <c r="AU89" s="271" t="s">
        <v>72</v>
      </c>
      <c r="AY89" s="270" t="s">
        <v>144</v>
      </c>
      <c r="BK89" s="272">
        <f>BK90</f>
        <v>0</v>
      </c>
    </row>
    <row r="90" spans="1:63" s="14" customFormat="1" ht="22.8" customHeight="1">
      <c r="A90" s="14"/>
      <c r="B90" s="259"/>
      <c r="C90" s="260"/>
      <c r="D90" s="261" t="s">
        <v>71</v>
      </c>
      <c r="E90" s="281" t="s">
        <v>161</v>
      </c>
      <c r="F90" s="281" t="s">
        <v>899</v>
      </c>
      <c r="G90" s="260"/>
      <c r="H90" s="260"/>
      <c r="I90" s="263"/>
      <c r="J90" s="282">
        <f>BK90</f>
        <v>0</v>
      </c>
      <c r="K90" s="260"/>
      <c r="L90" s="265"/>
      <c r="M90" s="266"/>
      <c r="N90" s="267"/>
      <c r="O90" s="267"/>
      <c r="P90" s="268">
        <f>SUM(P91:P101)</f>
        <v>0</v>
      </c>
      <c r="Q90" s="267"/>
      <c r="R90" s="268">
        <f>SUM(R91:R101)</f>
        <v>336.955</v>
      </c>
      <c r="S90" s="267"/>
      <c r="T90" s="269">
        <f>SUM(T91:T101)</f>
        <v>0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R90" s="270" t="s">
        <v>79</v>
      </c>
      <c r="AT90" s="271" t="s">
        <v>71</v>
      </c>
      <c r="AU90" s="271" t="s">
        <v>79</v>
      </c>
      <c r="AY90" s="270" t="s">
        <v>144</v>
      </c>
      <c r="BK90" s="272">
        <f>SUM(BK91:BK101)</f>
        <v>0</v>
      </c>
    </row>
    <row r="91" spans="1:65" s="2" customFormat="1" ht="134.25" customHeight="1">
      <c r="A91" s="38"/>
      <c r="B91" s="39"/>
      <c r="C91" s="185" t="s">
        <v>79</v>
      </c>
      <c r="D91" s="185" t="s">
        <v>139</v>
      </c>
      <c r="E91" s="186" t="s">
        <v>558</v>
      </c>
      <c r="F91" s="187" t="s">
        <v>559</v>
      </c>
      <c r="G91" s="188" t="s">
        <v>369</v>
      </c>
      <c r="H91" s="189">
        <v>0.938</v>
      </c>
      <c r="I91" s="190"/>
      <c r="J91" s="191">
        <f>ROUND(I91*H91,2)</f>
        <v>0</v>
      </c>
      <c r="K91" s="187" t="s">
        <v>154</v>
      </c>
      <c r="L91" s="44"/>
      <c r="M91" s="192" t="s">
        <v>19</v>
      </c>
      <c r="N91" s="193" t="s">
        <v>43</v>
      </c>
      <c r="O91" s="84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6" t="s">
        <v>143</v>
      </c>
      <c r="AT91" s="196" t="s">
        <v>139</v>
      </c>
      <c r="AU91" s="196" t="s">
        <v>81</v>
      </c>
      <c r="AY91" s="17" t="s">
        <v>144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7" t="s">
        <v>79</v>
      </c>
      <c r="BK91" s="197">
        <f>ROUND(I91*H91,2)</f>
        <v>0</v>
      </c>
      <c r="BL91" s="17" t="s">
        <v>143</v>
      </c>
      <c r="BM91" s="196" t="s">
        <v>81</v>
      </c>
    </row>
    <row r="92" spans="1:51" s="10" customFormat="1" ht="12">
      <c r="A92" s="10"/>
      <c r="B92" s="218"/>
      <c r="C92" s="219"/>
      <c r="D92" s="198" t="s">
        <v>360</v>
      </c>
      <c r="E92" s="220" t="s">
        <v>19</v>
      </c>
      <c r="F92" s="221" t="s">
        <v>1046</v>
      </c>
      <c r="G92" s="219"/>
      <c r="H92" s="222">
        <v>0.938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T92" s="228" t="s">
        <v>360</v>
      </c>
      <c r="AU92" s="228" t="s">
        <v>81</v>
      </c>
      <c r="AV92" s="10" t="s">
        <v>81</v>
      </c>
      <c r="AW92" s="10" t="s">
        <v>33</v>
      </c>
      <c r="AX92" s="10" t="s">
        <v>72</v>
      </c>
      <c r="AY92" s="228" t="s">
        <v>144</v>
      </c>
    </row>
    <row r="93" spans="1:51" s="11" customFormat="1" ht="12">
      <c r="A93" s="11"/>
      <c r="B93" s="229"/>
      <c r="C93" s="230"/>
      <c r="D93" s="198" t="s">
        <v>360</v>
      </c>
      <c r="E93" s="231" t="s">
        <v>19</v>
      </c>
      <c r="F93" s="232" t="s">
        <v>362</v>
      </c>
      <c r="G93" s="230"/>
      <c r="H93" s="233">
        <v>0.938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T93" s="239" t="s">
        <v>360</v>
      </c>
      <c r="AU93" s="239" t="s">
        <v>81</v>
      </c>
      <c r="AV93" s="11" t="s">
        <v>143</v>
      </c>
      <c r="AW93" s="11" t="s">
        <v>33</v>
      </c>
      <c r="AX93" s="11" t="s">
        <v>79</v>
      </c>
      <c r="AY93" s="239" t="s">
        <v>144</v>
      </c>
    </row>
    <row r="94" spans="1:65" s="2" customFormat="1" ht="76.35" customHeight="1">
      <c r="A94" s="38"/>
      <c r="B94" s="39"/>
      <c r="C94" s="185" t="s">
        <v>81</v>
      </c>
      <c r="D94" s="185" t="s">
        <v>139</v>
      </c>
      <c r="E94" s="186" t="s">
        <v>455</v>
      </c>
      <c r="F94" s="187" t="s">
        <v>456</v>
      </c>
      <c r="G94" s="188" t="s">
        <v>457</v>
      </c>
      <c r="H94" s="189">
        <v>165.58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81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1047</v>
      </c>
    </row>
    <row r="95" spans="1:51" s="12" customFormat="1" ht="12">
      <c r="A95" s="12"/>
      <c r="B95" s="240"/>
      <c r="C95" s="241"/>
      <c r="D95" s="198" t="s">
        <v>360</v>
      </c>
      <c r="E95" s="242" t="s">
        <v>19</v>
      </c>
      <c r="F95" s="243" t="s">
        <v>902</v>
      </c>
      <c r="G95" s="241"/>
      <c r="H95" s="242" t="s">
        <v>19</v>
      </c>
      <c r="I95" s="244"/>
      <c r="J95" s="241"/>
      <c r="K95" s="241"/>
      <c r="L95" s="245"/>
      <c r="M95" s="246"/>
      <c r="N95" s="247"/>
      <c r="O95" s="247"/>
      <c r="P95" s="247"/>
      <c r="Q95" s="247"/>
      <c r="R95" s="247"/>
      <c r="S95" s="247"/>
      <c r="T95" s="248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49" t="s">
        <v>360</v>
      </c>
      <c r="AU95" s="249" t="s">
        <v>81</v>
      </c>
      <c r="AV95" s="12" t="s">
        <v>79</v>
      </c>
      <c r="AW95" s="12" t="s">
        <v>33</v>
      </c>
      <c r="AX95" s="12" t="s">
        <v>72</v>
      </c>
      <c r="AY95" s="249" t="s">
        <v>144</v>
      </c>
    </row>
    <row r="96" spans="1:51" s="10" customFormat="1" ht="12">
      <c r="A96" s="10"/>
      <c r="B96" s="218"/>
      <c r="C96" s="219"/>
      <c r="D96" s="198" t="s">
        <v>360</v>
      </c>
      <c r="E96" s="220" t="s">
        <v>19</v>
      </c>
      <c r="F96" s="221" t="s">
        <v>1048</v>
      </c>
      <c r="G96" s="219"/>
      <c r="H96" s="222">
        <v>165.58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T96" s="228" t="s">
        <v>360</v>
      </c>
      <c r="AU96" s="228" t="s">
        <v>81</v>
      </c>
      <c r="AV96" s="10" t="s">
        <v>81</v>
      </c>
      <c r="AW96" s="10" t="s">
        <v>33</v>
      </c>
      <c r="AX96" s="10" t="s">
        <v>72</v>
      </c>
      <c r="AY96" s="228" t="s">
        <v>144</v>
      </c>
    </row>
    <row r="97" spans="1:51" s="11" customFormat="1" ht="12">
      <c r="A97" s="11"/>
      <c r="B97" s="229"/>
      <c r="C97" s="230"/>
      <c r="D97" s="198" t="s">
        <v>360</v>
      </c>
      <c r="E97" s="231" t="s">
        <v>19</v>
      </c>
      <c r="F97" s="232" t="s">
        <v>362</v>
      </c>
      <c r="G97" s="230"/>
      <c r="H97" s="233">
        <v>165.58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T97" s="239" t="s">
        <v>360</v>
      </c>
      <c r="AU97" s="239" t="s">
        <v>81</v>
      </c>
      <c r="AV97" s="11" t="s">
        <v>143</v>
      </c>
      <c r="AW97" s="11" t="s">
        <v>33</v>
      </c>
      <c r="AX97" s="11" t="s">
        <v>79</v>
      </c>
      <c r="AY97" s="239" t="s">
        <v>144</v>
      </c>
    </row>
    <row r="98" spans="1:65" s="2" customFormat="1" ht="16.5" customHeight="1">
      <c r="A98" s="38"/>
      <c r="B98" s="39"/>
      <c r="C98" s="203" t="s">
        <v>150</v>
      </c>
      <c r="D98" s="203" t="s">
        <v>253</v>
      </c>
      <c r="E98" s="204" t="s">
        <v>658</v>
      </c>
      <c r="F98" s="205" t="s">
        <v>659</v>
      </c>
      <c r="G98" s="206" t="s">
        <v>365</v>
      </c>
      <c r="H98" s="207">
        <v>336.955</v>
      </c>
      <c r="I98" s="208"/>
      <c r="J98" s="209">
        <f>ROUND(I98*H98,2)</f>
        <v>0</v>
      </c>
      <c r="K98" s="205" t="s">
        <v>154</v>
      </c>
      <c r="L98" s="210"/>
      <c r="M98" s="211" t="s">
        <v>19</v>
      </c>
      <c r="N98" s="212" t="s">
        <v>43</v>
      </c>
      <c r="O98" s="84"/>
      <c r="P98" s="194">
        <f>O98*H98</f>
        <v>0</v>
      </c>
      <c r="Q98" s="194">
        <v>1</v>
      </c>
      <c r="R98" s="194">
        <f>Q98*H98</f>
        <v>336.955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159</v>
      </c>
      <c r="AT98" s="196" t="s">
        <v>253</v>
      </c>
      <c r="AU98" s="196" t="s">
        <v>81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1049</v>
      </c>
    </row>
    <row r="99" spans="1:51" s="12" customFormat="1" ht="12">
      <c r="A99" s="12"/>
      <c r="B99" s="240"/>
      <c r="C99" s="241"/>
      <c r="D99" s="198" t="s">
        <v>360</v>
      </c>
      <c r="E99" s="242" t="s">
        <v>19</v>
      </c>
      <c r="F99" s="243" t="s">
        <v>902</v>
      </c>
      <c r="G99" s="241"/>
      <c r="H99" s="242" t="s">
        <v>19</v>
      </c>
      <c r="I99" s="244"/>
      <c r="J99" s="241"/>
      <c r="K99" s="241"/>
      <c r="L99" s="245"/>
      <c r="M99" s="246"/>
      <c r="N99" s="247"/>
      <c r="O99" s="247"/>
      <c r="P99" s="247"/>
      <c r="Q99" s="247"/>
      <c r="R99" s="247"/>
      <c r="S99" s="247"/>
      <c r="T99" s="248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49" t="s">
        <v>360</v>
      </c>
      <c r="AU99" s="249" t="s">
        <v>81</v>
      </c>
      <c r="AV99" s="12" t="s">
        <v>79</v>
      </c>
      <c r="AW99" s="12" t="s">
        <v>33</v>
      </c>
      <c r="AX99" s="12" t="s">
        <v>72</v>
      </c>
      <c r="AY99" s="249" t="s">
        <v>144</v>
      </c>
    </row>
    <row r="100" spans="1:51" s="10" customFormat="1" ht="12">
      <c r="A100" s="10"/>
      <c r="B100" s="218"/>
      <c r="C100" s="219"/>
      <c r="D100" s="198" t="s">
        <v>360</v>
      </c>
      <c r="E100" s="220" t="s">
        <v>19</v>
      </c>
      <c r="F100" s="221" t="s">
        <v>1050</v>
      </c>
      <c r="G100" s="219"/>
      <c r="H100" s="222">
        <v>336.955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T100" s="228" t="s">
        <v>360</v>
      </c>
      <c r="AU100" s="228" t="s">
        <v>81</v>
      </c>
      <c r="AV100" s="10" t="s">
        <v>81</v>
      </c>
      <c r="AW100" s="10" t="s">
        <v>33</v>
      </c>
      <c r="AX100" s="10" t="s">
        <v>72</v>
      </c>
      <c r="AY100" s="228" t="s">
        <v>144</v>
      </c>
    </row>
    <row r="101" spans="1:51" s="11" customFormat="1" ht="12">
      <c r="A101" s="11"/>
      <c r="B101" s="229"/>
      <c r="C101" s="230"/>
      <c r="D101" s="198" t="s">
        <v>360</v>
      </c>
      <c r="E101" s="231" t="s">
        <v>19</v>
      </c>
      <c r="F101" s="232" t="s">
        <v>362</v>
      </c>
      <c r="G101" s="230"/>
      <c r="H101" s="233">
        <v>336.955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T101" s="239" t="s">
        <v>360</v>
      </c>
      <c r="AU101" s="239" t="s">
        <v>81</v>
      </c>
      <c r="AV101" s="11" t="s">
        <v>143</v>
      </c>
      <c r="AW101" s="11" t="s">
        <v>33</v>
      </c>
      <c r="AX101" s="11" t="s">
        <v>79</v>
      </c>
      <c r="AY101" s="239" t="s">
        <v>144</v>
      </c>
    </row>
    <row r="102" spans="1:63" s="14" customFormat="1" ht="25.9" customHeight="1">
      <c r="A102" s="14"/>
      <c r="B102" s="259"/>
      <c r="C102" s="260"/>
      <c r="D102" s="261" t="s">
        <v>71</v>
      </c>
      <c r="E102" s="262" t="s">
        <v>1021</v>
      </c>
      <c r="F102" s="262" t="s">
        <v>1022</v>
      </c>
      <c r="G102" s="260"/>
      <c r="H102" s="260"/>
      <c r="I102" s="263"/>
      <c r="J102" s="264">
        <f>BK102</f>
        <v>0</v>
      </c>
      <c r="K102" s="260"/>
      <c r="L102" s="265"/>
      <c r="M102" s="266"/>
      <c r="N102" s="267"/>
      <c r="O102" s="267"/>
      <c r="P102" s="268">
        <f>SUM(P103:P109)</f>
        <v>0</v>
      </c>
      <c r="Q102" s="267"/>
      <c r="R102" s="268">
        <f>SUM(R103:R109)</f>
        <v>0</v>
      </c>
      <c r="S102" s="267"/>
      <c r="T102" s="269">
        <f>SUM(T103:T109)</f>
        <v>0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R102" s="270" t="s">
        <v>143</v>
      </c>
      <c r="AT102" s="271" t="s">
        <v>71</v>
      </c>
      <c r="AU102" s="271" t="s">
        <v>72</v>
      </c>
      <c r="AY102" s="270" t="s">
        <v>144</v>
      </c>
      <c r="BK102" s="272">
        <f>SUM(BK103:BK109)</f>
        <v>0</v>
      </c>
    </row>
    <row r="103" spans="1:65" s="2" customFormat="1" ht="90" customHeight="1">
      <c r="A103" s="38"/>
      <c r="B103" s="39"/>
      <c r="C103" s="185" t="s">
        <v>143</v>
      </c>
      <c r="D103" s="185" t="s">
        <v>139</v>
      </c>
      <c r="E103" s="186" t="s">
        <v>1051</v>
      </c>
      <c r="F103" s="187" t="s">
        <v>1052</v>
      </c>
      <c r="G103" s="188" t="s">
        <v>153</v>
      </c>
      <c r="H103" s="189">
        <v>2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1025</v>
      </c>
      <c r="AT103" s="196" t="s">
        <v>139</v>
      </c>
      <c r="AU103" s="196" t="s">
        <v>79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1025</v>
      </c>
      <c r="BM103" s="196" t="s">
        <v>159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1053</v>
      </c>
      <c r="G104" s="219"/>
      <c r="H104" s="222">
        <v>2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79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2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79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156.75" customHeight="1">
      <c r="A106" s="38"/>
      <c r="B106" s="39"/>
      <c r="C106" s="185" t="s">
        <v>161</v>
      </c>
      <c r="D106" s="185" t="s">
        <v>139</v>
      </c>
      <c r="E106" s="186" t="s">
        <v>984</v>
      </c>
      <c r="F106" s="187" t="s">
        <v>985</v>
      </c>
      <c r="G106" s="188" t="s">
        <v>365</v>
      </c>
      <c r="H106" s="189">
        <v>336.955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1054</v>
      </c>
    </row>
    <row r="107" spans="1:51" s="12" customFormat="1" ht="12">
      <c r="A107" s="12"/>
      <c r="B107" s="240"/>
      <c r="C107" s="241"/>
      <c r="D107" s="198" t="s">
        <v>360</v>
      </c>
      <c r="E107" s="242" t="s">
        <v>19</v>
      </c>
      <c r="F107" s="243" t="s">
        <v>902</v>
      </c>
      <c r="G107" s="241"/>
      <c r="H107" s="242" t="s">
        <v>19</v>
      </c>
      <c r="I107" s="244"/>
      <c r="J107" s="241"/>
      <c r="K107" s="241"/>
      <c r="L107" s="245"/>
      <c r="M107" s="246"/>
      <c r="N107" s="247"/>
      <c r="O107" s="247"/>
      <c r="P107" s="247"/>
      <c r="Q107" s="247"/>
      <c r="R107" s="247"/>
      <c r="S107" s="247"/>
      <c r="T107" s="248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49" t="s">
        <v>360</v>
      </c>
      <c r="AU107" s="249" t="s">
        <v>79</v>
      </c>
      <c r="AV107" s="12" t="s">
        <v>79</v>
      </c>
      <c r="AW107" s="12" t="s">
        <v>33</v>
      </c>
      <c r="AX107" s="12" t="s">
        <v>72</v>
      </c>
      <c r="AY107" s="249" t="s">
        <v>144</v>
      </c>
    </row>
    <row r="108" spans="1:51" s="10" customFormat="1" ht="12">
      <c r="A108" s="10"/>
      <c r="B108" s="218"/>
      <c r="C108" s="219"/>
      <c r="D108" s="198" t="s">
        <v>360</v>
      </c>
      <c r="E108" s="220" t="s">
        <v>19</v>
      </c>
      <c r="F108" s="221" t="s">
        <v>1050</v>
      </c>
      <c r="G108" s="219"/>
      <c r="H108" s="222">
        <v>336.955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T108" s="228" t="s">
        <v>360</v>
      </c>
      <c r="AU108" s="228" t="s">
        <v>79</v>
      </c>
      <c r="AV108" s="10" t="s">
        <v>81</v>
      </c>
      <c r="AW108" s="10" t="s">
        <v>33</v>
      </c>
      <c r="AX108" s="10" t="s">
        <v>72</v>
      </c>
      <c r="AY108" s="228" t="s">
        <v>144</v>
      </c>
    </row>
    <row r="109" spans="1:51" s="11" customFormat="1" ht="12">
      <c r="A109" s="11"/>
      <c r="B109" s="229"/>
      <c r="C109" s="230"/>
      <c r="D109" s="198" t="s">
        <v>360</v>
      </c>
      <c r="E109" s="231" t="s">
        <v>19</v>
      </c>
      <c r="F109" s="232" t="s">
        <v>362</v>
      </c>
      <c r="G109" s="230"/>
      <c r="H109" s="233">
        <v>336.955</v>
      </c>
      <c r="I109" s="234"/>
      <c r="J109" s="230"/>
      <c r="K109" s="230"/>
      <c r="L109" s="235"/>
      <c r="M109" s="250"/>
      <c r="N109" s="251"/>
      <c r="O109" s="251"/>
      <c r="P109" s="251"/>
      <c r="Q109" s="251"/>
      <c r="R109" s="251"/>
      <c r="S109" s="251"/>
      <c r="T109" s="25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T109" s="239" t="s">
        <v>360</v>
      </c>
      <c r="AU109" s="239" t="s">
        <v>79</v>
      </c>
      <c r="AV109" s="11" t="s">
        <v>143</v>
      </c>
      <c r="AW109" s="11" t="s">
        <v>33</v>
      </c>
      <c r="AX109" s="11" t="s">
        <v>79</v>
      </c>
      <c r="AY109" s="239" t="s">
        <v>144</v>
      </c>
    </row>
    <row r="110" spans="1:31" s="2" customFormat="1" ht="6.95" customHeight="1">
      <c r="A110" s="38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44"/>
      <c r="M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</sheetData>
  <sheetProtection password="CC35" sheet="1" objects="1" scenarios="1" formatColumns="0" formatRows="0" autoFilter="0"/>
  <autoFilter ref="C87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1055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ROUND((SUM(BE91:BE198)),2)</f>
        <v>0</v>
      </c>
      <c r="G35" s="38"/>
      <c r="H35" s="38"/>
      <c r="I35" s="157">
        <v>0.21</v>
      </c>
      <c r="J35" s="156">
        <f>ROUND(((SUM(BE91:BE198))*I35),2)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ROUND((SUM(BF91:BF198)),2)</f>
        <v>0</v>
      </c>
      <c r="G36" s="38"/>
      <c r="H36" s="38"/>
      <c r="I36" s="157">
        <v>0.15</v>
      </c>
      <c r="J36" s="156">
        <f>ROUND(((SUM(BF91:BF198))*I36),2)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ROUND((SUM(BG91:BG198)),2)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ROUND((SUM(BH91:BH198)),2)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ROUND((SUM(BI91:BI198)),2)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11-01 - Železniční spodek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1056</v>
      </c>
      <c r="E64" s="256"/>
      <c r="F64" s="256"/>
      <c r="G64" s="256"/>
      <c r="H64" s="256"/>
      <c r="I64" s="256"/>
      <c r="J64" s="257">
        <f>J92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854</v>
      </c>
      <c r="E65" s="278"/>
      <c r="F65" s="278"/>
      <c r="G65" s="278"/>
      <c r="H65" s="278"/>
      <c r="I65" s="278"/>
      <c r="J65" s="279">
        <f>J93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3" customFormat="1" ht="24.95" customHeight="1" hidden="1">
      <c r="A66" s="13"/>
      <c r="B66" s="253"/>
      <c r="C66" s="254"/>
      <c r="D66" s="255" t="s">
        <v>852</v>
      </c>
      <c r="E66" s="256"/>
      <c r="F66" s="256"/>
      <c r="G66" s="256"/>
      <c r="H66" s="256"/>
      <c r="I66" s="256"/>
      <c r="J66" s="257">
        <f>J100</f>
        <v>0</v>
      </c>
      <c r="K66" s="254"/>
      <c r="L66" s="25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15" customFormat="1" ht="19.9" customHeight="1" hidden="1">
      <c r="A67" s="15"/>
      <c r="B67" s="276"/>
      <c r="C67" s="125"/>
      <c r="D67" s="277" t="s">
        <v>860</v>
      </c>
      <c r="E67" s="278"/>
      <c r="F67" s="278"/>
      <c r="G67" s="278"/>
      <c r="H67" s="278"/>
      <c r="I67" s="278"/>
      <c r="J67" s="279">
        <f>J101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1057</v>
      </c>
      <c r="E68" s="278"/>
      <c r="F68" s="278"/>
      <c r="G68" s="278"/>
      <c r="H68" s="278"/>
      <c r="I68" s="278"/>
      <c r="J68" s="279">
        <f>J148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3" customFormat="1" ht="24.95" customHeight="1" hidden="1">
      <c r="A69" s="13"/>
      <c r="B69" s="253"/>
      <c r="C69" s="254"/>
      <c r="D69" s="255" t="s">
        <v>1045</v>
      </c>
      <c r="E69" s="256"/>
      <c r="F69" s="256"/>
      <c r="G69" s="256"/>
      <c r="H69" s="256"/>
      <c r="I69" s="256"/>
      <c r="J69" s="257">
        <f>J180</f>
        <v>0</v>
      </c>
      <c r="K69" s="254"/>
      <c r="L69" s="25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Oprava kolejí a výhybek v žst. Teplice nad Metují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115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850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SO 11-01 - Železniční spodek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žst. Teplice nad Metují</v>
      </c>
      <c r="G85" s="40"/>
      <c r="H85" s="40"/>
      <c r="I85" s="32" t="s">
        <v>23</v>
      </c>
      <c r="J85" s="72" t="str">
        <f>IF(J14="","",J14)</f>
        <v>7. 10. 2022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Správa železnic, s.o.</v>
      </c>
      <c r="G87" s="40"/>
      <c r="H87" s="40"/>
      <c r="I87" s="32" t="s">
        <v>31</v>
      </c>
      <c r="J87" s="36" t="str">
        <f>E23</f>
        <v>Prodin,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>ST Hradec Králové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9" customFormat="1" ht="29.25" customHeight="1">
      <c r="A90" s="174"/>
      <c r="B90" s="175"/>
      <c r="C90" s="176" t="s">
        <v>127</v>
      </c>
      <c r="D90" s="177" t="s">
        <v>57</v>
      </c>
      <c r="E90" s="177" t="s">
        <v>53</v>
      </c>
      <c r="F90" s="177" t="s">
        <v>54</v>
      </c>
      <c r="G90" s="177" t="s">
        <v>128</v>
      </c>
      <c r="H90" s="177" t="s">
        <v>129</v>
      </c>
      <c r="I90" s="177" t="s">
        <v>130</v>
      </c>
      <c r="J90" s="177" t="s">
        <v>124</v>
      </c>
      <c r="K90" s="178" t="s">
        <v>131</v>
      </c>
      <c r="L90" s="179"/>
      <c r="M90" s="92" t="s">
        <v>19</v>
      </c>
      <c r="N90" s="93" t="s">
        <v>42</v>
      </c>
      <c r="O90" s="93" t="s">
        <v>132</v>
      </c>
      <c r="P90" s="93" t="s">
        <v>133</v>
      </c>
      <c r="Q90" s="93" t="s">
        <v>134</v>
      </c>
      <c r="R90" s="93" t="s">
        <v>135</v>
      </c>
      <c r="S90" s="93" t="s">
        <v>136</v>
      </c>
      <c r="T90" s="94" t="s">
        <v>137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8"/>
      <c r="B91" s="39"/>
      <c r="C91" s="99" t="s">
        <v>138</v>
      </c>
      <c r="D91" s="40"/>
      <c r="E91" s="40"/>
      <c r="F91" s="40"/>
      <c r="G91" s="40"/>
      <c r="H91" s="40"/>
      <c r="I91" s="40"/>
      <c r="J91" s="180">
        <f>BK91</f>
        <v>0</v>
      </c>
      <c r="K91" s="40"/>
      <c r="L91" s="44"/>
      <c r="M91" s="95"/>
      <c r="N91" s="181"/>
      <c r="O91" s="96"/>
      <c r="P91" s="182">
        <f>P92+P100+P180</f>
        <v>0</v>
      </c>
      <c r="Q91" s="96"/>
      <c r="R91" s="182">
        <f>R92+R100+R180</f>
        <v>713.6297068</v>
      </c>
      <c r="S91" s="96"/>
      <c r="T91" s="183">
        <f>T92+T100+T180</f>
        <v>0.26880000000000004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125</v>
      </c>
      <c r="BK91" s="184">
        <f>BK92+BK100+BK180</f>
        <v>0</v>
      </c>
    </row>
    <row r="92" spans="1:63" s="14" customFormat="1" ht="25.9" customHeight="1">
      <c r="A92" s="14"/>
      <c r="B92" s="259"/>
      <c r="C92" s="260"/>
      <c r="D92" s="261" t="s">
        <v>71</v>
      </c>
      <c r="E92" s="262" t="s">
        <v>864</v>
      </c>
      <c r="F92" s="262" t="s">
        <v>865</v>
      </c>
      <c r="G92" s="260"/>
      <c r="H92" s="260"/>
      <c r="I92" s="263"/>
      <c r="J92" s="264">
        <f>BK92</f>
        <v>0</v>
      </c>
      <c r="K92" s="260"/>
      <c r="L92" s="265"/>
      <c r="M92" s="266"/>
      <c r="N92" s="267"/>
      <c r="O92" s="267"/>
      <c r="P92" s="268">
        <f>P93</f>
        <v>0</v>
      </c>
      <c r="Q92" s="267"/>
      <c r="R92" s="268">
        <f>R93</f>
        <v>0</v>
      </c>
      <c r="S92" s="267"/>
      <c r="T92" s="269">
        <f>T93</f>
        <v>0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R92" s="270" t="s">
        <v>79</v>
      </c>
      <c r="AT92" s="271" t="s">
        <v>71</v>
      </c>
      <c r="AU92" s="271" t="s">
        <v>72</v>
      </c>
      <c r="AY92" s="270" t="s">
        <v>144</v>
      </c>
      <c r="BK92" s="272">
        <f>BK93</f>
        <v>0</v>
      </c>
    </row>
    <row r="93" spans="1:63" s="14" customFormat="1" ht="22.8" customHeight="1">
      <c r="A93" s="14"/>
      <c r="B93" s="259"/>
      <c r="C93" s="260"/>
      <c r="D93" s="261" t="s">
        <v>71</v>
      </c>
      <c r="E93" s="281" t="s">
        <v>866</v>
      </c>
      <c r="F93" s="281" t="s">
        <v>867</v>
      </c>
      <c r="G93" s="260"/>
      <c r="H93" s="260"/>
      <c r="I93" s="263"/>
      <c r="J93" s="282">
        <f>BK93</f>
        <v>0</v>
      </c>
      <c r="K93" s="260"/>
      <c r="L93" s="265"/>
      <c r="M93" s="266"/>
      <c r="N93" s="267"/>
      <c r="O93" s="267"/>
      <c r="P93" s="268">
        <f>SUM(P94:P99)</f>
        <v>0</v>
      </c>
      <c r="Q93" s="267"/>
      <c r="R93" s="268">
        <f>SUM(R94:R99)</f>
        <v>0</v>
      </c>
      <c r="S93" s="267"/>
      <c r="T93" s="269">
        <f>SUM(T94:T99)</f>
        <v>0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R93" s="270" t="s">
        <v>79</v>
      </c>
      <c r="AT93" s="271" t="s">
        <v>71</v>
      </c>
      <c r="AU93" s="271" t="s">
        <v>79</v>
      </c>
      <c r="AY93" s="270" t="s">
        <v>144</v>
      </c>
      <c r="BK93" s="272">
        <f>SUM(BK94:BK99)</f>
        <v>0</v>
      </c>
    </row>
    <row r="94" spans="1:65" s="2" customFormat="1" ht="128.55" customHeight="1">
      <c r="A94" s="38"/>
      <c r="B94" s="39"/>
      <c r="C94" s="185" t="s">
        <v>79</v>
      </c>
      <c r="D94" s="185" t="s">
        <v>139</v>
      </c>
      <c r="E94" s="186" t="s">
        <v>450</v>
      </c>
      <c r="F94" s="187" t="s">
        <v>451</v>
      </c>
      <c r="G94" s="188" t="s">
        <v>365</v>
      </c>
      <c r="H94" s="189">
        <v>3775.95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81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81</v>
      </c>
    </row>
    <row r="95" spans="1:51" s="10" customFormat="1" ht="12">
      <c r="A95" s="10"/>
      <c r="B95" s="218"/>
      <c r="C95" s="219"/>
      <c r="D95" s="198" t="s">
        <v>360</v>
      </c>
      <c r="E95" s="220" t="s">
        <v>19</v>
      </c>
      <c r="F95" s="221" t="s">
        <v>1058</v>
      </c>
      <c r="G95" s="219"/>
      <c r="H95" s="222">
        <v>3775.95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T95" s="228" t="s">
        <v>360</v>
      </c>
      <c r="AU95" s="228" t="s">
        <v>81</v>
      </c>
      <c r="AV95" s="10" t="s">
        <v>81</v>
      </c>
      <c r="AW95" s="10" t="s">
        <v>33</v>
      </c>
      <c r="AX95" s="10" t="s">
        <v>72</v>
      </c>
      <c r="AY95" s="228" t="s">
        <v>144</v>
      </c>
    </row>
    <row r="96" spans="1:51" s="11" customFormat="1" ht="12">
      <c r="A96" s="11"/>
      <c r="B96" s="229"/>
      <c r="C96" s="230"/>
      <c r="D96" s="198" t="s">
        <v>360</v>
      </c>
      <c r="E96" s="231" t="s">
        <v>19</v>
      </c>
      <c r="F96" s="232" t="s">
        <v>362</v>
      </c>
      <c r="G96" s="230"/>
      <c r="H96" s="233">
        <v>3775.95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T96" s="239" t="s">
        <v>360</v>
      </c>
      <c r="AU96" s="239" t="s">
        <v>81</v>
      </c>
      <c r="AV96" s="11" t="s">
        <v>143</v>
      </c>
      <c r="AW96" s="11" t="s">
        <v>33</v>
      </c>
      <c r="AX96" s="11" t="s">
        <v>79</v>
      </c>
      <c r="AY96" s="239" t="s">
        <v>144</v>
      </c>
    </row>
    <row r="97" spans="1:65" s="2" customFormat="1" ht="90" customHeight="1">
      <c r="A97" s="38"/>
      <c r="B97" s="39"/>
      <c r="C97" s="185" t="s">
        <v>81</v>
      </c>
      <c r="D97" s="185" t="s">
        <v>139</v>
      </c>
      <c r="E97" s="186" t="s">
        <v>589</v>
      </c>
      <c r="F97" s="187" t="s">
        <v>590</v>
      </c>
      <c r="G97" s="188" t="s">
        <v>365</v>
      </c>
      <c r="H97" s="189">
        <v>3775.95</v>
      </c>
      <c r="I97" s="190"/>
      <c r="J97" s="191">
        <f>ROUND(I97*H97,2)</f>
        <v>0</v>
      </c>
      <c r="K97" s="187" t="s">
        <v>154</v>
      </c>
      <c r="L97" s="44"/>
      <c r="M97" s="192" t="s">
        <v>19</v>
      </c>
      <c r="N97" s="193" t="s">
        <v>43</v>
      </c>
      <c r="O97" s="84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6" t="s">
        <v>143</v>
      </c>
      <c r="AT97" s="196" t="s">
        <v>139</v>
      </c>
      <c r="AU97" s="196" t="s">
        <v>81</v>
      </c>
      <c r="AY97" s="17" t="s">
        <v>144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17" t="s">
        <v>79</v>
      </c>
      <c r="BK97" s="197">
        <f>ROUND(I97*H97,2)</f>
        <v>0</v>
      </c>
      <c r="BL97" s="17" t="s">
        <v>143</v>
      </c>
      <c r="BM97" s="196" t="s">
        <v>155</v>
      </c>
    </row>
    <row r="98" spans="1:51" s="10" customFormat="1" ht="12">
      <c r="A98" s="10"/>
      <c r="B98" s="218"/>
      <c r="C98" s="219"/>
      <c r="D98" s="198" t="s">
        <v>360</v>
      </c>
      <c r="E98" s="220" t="s">
        <v>19</v>
      </c>
      <c r="F98" s="221" t="s">
        <v>1058</v>
      </c>
      <c r="G98" s="219"/>
      <c r="H98" s="222">
        <v>3775.95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T98" s="228" t="s">
        <v>360</v>
      </c>
      <c r="AU98" s="228" t="s">
        <v>81</v>
      </c>
      <c r="AV98" s="10" t="s">
        <v>81</v>
      </c>
      <c r="AW98" s="10" t="s">
        <v>33</v>
      </c>
      <c r="AX98" s="10" t="s">
        <v>72</v>
      </c>
      <c r="AY98" s="228" t="s">
        <v>144</v>
      </c>
    </row>
    <row r="99" spans="1:51" s="11" customFormat="1" ht="12">
      <c r="A99" s="11"/>
      <c r="B99" s="229"/>
      <c r="C99" s="230"/>
      <c r="D99" s="198" t="s">
        <v>360</v>
      </c>
      <c r="E99" s="231" t="s">
        <v>19</v>
      </c>
      <c r="F99" s="232" t="s">
        <v>362</v>
      </c>
      <c r="G99" s="230"/>
      <c r="H99" s="233">
        <v>3775.95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T99" s="239" t="s">
        <v>360</v>
      </c>
      <c r="AU99" s="239" t="s">
        <v>81</v>
      </c>
      <c r="AV99" s="11" t="s">
        <v>143</v>
      </c>
      <c r="AW99" s="11" t="s">
        <v>33</v>
      </c>
      <c r="AX99" s="11" t="s">
        <v>79</v>
      </c>
      <c r="AY99" s="239" t="s">
        <v>144</v>
      </c>
    </row>
    <row r="100" spans="1:63" s="14" customFormat="1" ht="25.9" customHeight="1">
      <c r="A100" s="14"/>
      <c r="B100" s="259"/>
      <c r="C100" s="260"/>
      <c r="D100" s="261" t="s">
        <v>71</v>
      </c>
      <c r="E100" s="262" t="s">
        <v>862</v>
      </c>
      <c r="F100" s="262" t="s">
        <v>863</v>
      </c>
      <c r="G100" s="260"/>
      <c r="H100" s="260"/>
      <c r="I100" s="263"/>
      <c r="J100" s="264">
        <f>BK100</f>
        <v>0</v>
      </c>
      <c r="K100" s="260"/>
      <c r="L100" s="265"/>
      <c r="M100" s="266"/>
      <c r="N100" s="267"/>
      <c r="O100" s="267"/>
      <c r="P100" s="268">
        <f>P101+P148</f>
        <v>0</v>
      </c>
      <c r="Q100" s="267"/>
      <c r="R100" s="268">
        <f>R101+R148</f>
        <v>713.6297068</v>
      </c>
      <c r="S100" s="267"/>
      <c r="T100" s="269">
        <f>T101+T148</f>
        <v>0.26880000000000004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R100" s="270" t="s">
        <v>79</v>
      </c>
      <c r="AT100" s="271" t="s">
        <v>71</v>
      </c>
      <c r="AU100" s="271" t="s">
        <v>72</v>
      </c>
      <c r="AY100" s="270" t="s">
        <v>144</v>
      </c>
      <c r="BK100" s="272">
        <f>BK101+BK148</f>
        <v>0</v>
      </c>
    </row>
    <row r="101" spans="1:63" s="14" customFormat="1" ht="22.8" customHeight="1">
      <c r="A101" s="14"/>
      <c r="B101" s="259"/>
      <c r="C101" s="260"/>
      <c r="D101" s="261" t="s">
        <v>71</v>
      </c>
      <c r="E101" s="281" t="s">
        <v>161</v>
      </c>
      <c r="F101" s="281" t="s">
        <v>899</v>
      </c>
      <c r="G101" s="260"/>
      <c r="H101" s="260"/>
      <c r="I101" s="263"/>
      <c r="J101" s="282">
        <f>BK101</f>
        <v>0</v>
      </c>
      <c r="K101" s="260"/>
      <c r="L101" s="265"/>
      <c r="M101" s="266"/>
      <c r="N101" s="267"/>
      <c r="O101" s="267"/>
      <c r="P101" s="268">
        <f>SUM(P102:P147)</f>
        <v>0</v>
      </c>
      <c r="Q101" s="267"/>
      <c r="R101" s="268">
        <f>SUM(R102:R147)</f>
        <v>0</v>
      </c>
      <c r="S101" s="267"/>
      <c r="T101" s="269">
        <f>SUM(T102:T147)</f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R101" s="270" t="s">
        <v>79</v>
      </c>
      <c r="AT101" s="271" t="s">
        <v>71</v>
      </c>
      <c r="AU101" s="271" t="s">
        <v>79</v>
      </c>
      <c r="AY101" s="270" t="s">
        <v>144</v>
      </c>
      <c r="BK101" s="272">
        <f>SUM(BK102:BK147)</f>
        <v>0</v>
      </c>
    </row>
    <row r="102" spans="1:65" s="2" customFormat="1" ht="90" customHeight="1">
      <c r="A102" s="38"/>
      <c r="B102" s="39"/>
      <c r="C102" s="185" t="s">
        <v>150</v>
      </c>
      <c r="D102" s="185" t="s">
        <v>139</v>
      </c>
      <c r="E102" s="186" t="s">
        <v>1059</v>
      </c>
      <c r="F102" s="187" t="s">
        <v>1060</v>
      </c>
      <c r="G102" s="188" t="s">
        <v>153</v>
      </c>
      <c r="H102" s="189">
        <v>320</v>
      </c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143</v>
      </c>
      <c r="AT102" s="196" t="s">
        <v>139</v>
      </c>
      <c r="AU102" s="196" t="s">
        <v>81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143</v>
      </c>
      <c r="BM102" s="196" t="s">
        <v>159</v>
      </c>
    </row>
    <row r="103" spans="1:65" s="2" customFormat="1" ht="21.75" customHeight="1">
      <c r="A103" s="38"/>
      <c r="B103" s="39"/>
      <c r="C103" s="203" t="s">
        <v>143</v>
      </c>
      <c r="D103" s="203" t="s">
        <v>253</v>
      </c>
      <c r="E103" s="204" t="s">
        <v>1061</v>
      </c>
      <c r="F103" s="205" t="s">
        <v>1062</v>
      </c>
      <c r="G103" s="206" t="s">
        <v>457</v>
      </c>
      <c r="H103" s="207">
        <v>166.175</v>
      </c>
      <c r="I103" s="208"/>
      <c r="J103" s="209">
        <f>ROUND(I103*H103,2)</f>
        <v>0</v>
      </c>
      <c r="K103" s="205" t="s">
        <v>154</v>
      </c>
      <c r="L103" s="210"/>
      <c r="M103" s="211" t="s">
        <v>19</v>
      </c>
      <c r="N103" s="212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159</v>
      </c>
      <c r="AT103" s="196" t="s">
        <v>253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164</v>
      </c>
    </row>
    <row r="104" spans="1:51" s="12" customFormat="1" ht="12">
      <c r="A104" s="12"/>
      <c r="B104" s="240"/>
      <c r="C104" s="241"/>
      <c r="D104" s="198" t="s">
        <v>360</v>
      </c>
      <c r="E104" s="242" t="s">
        <v>19</v>
      </c>
      <c r="F104" s="243" t="s">
        <v>1063</v>
      </c>
      <c r="G104" s="241"/>
      <c r="H104" s="242" t="s">
        <v>19</v>
      </c>
      <c r="I104" s="244"/>
      <c r="J104" s="241"/>
      <c r="K104" s="241"/>
      <c r="L104" s="245"/>
      <c r="M104" s="246"/>
      <c r="N104" s="247"/>
      <c r="O104" s="247"/>
      <c r="P104" s="247"/>
      <c r="Q104" s="247"/>
      <c r="R104" s="247"/>
      <c r="S104" s="247"/>
      <c r="T104" s="248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49" t="s">
        <v>360</v>
      </c>
      <c r="AU104" s="249" t="s">
        <v>81</v>
      </c>
      <c r="AV104" s="12" t="s">
        <v>79</v>
      </c>
      <c r="AW104" s="12" t="s">
        <v>33</v>
      </c>
      <c r="AX104" s="12" t="s">
        <v>72</v>
      </c>
      <c r="AY104" s="249" t="s">
        <v>144</v>
      </c>
    </row>
    <row r="105" spans="1:51" s="10" customFormat="1" ht="12">
      <c r="A105" s="10"/>
      <c r="B105" s="218"/>
      <c r="C105" s="219"/>
      <c r="D105" s="198" t="s">
        <v>360</v>
      </c>
      <c r="E105" s="220" t="s">
        <v>19</v>
      </c>
      <c r="F105" s="221" t="s">
        <v>1064</v>
      </c>
      <c r="G105" s="219"/>
      <c r="H105" s="222">
        <v>1.125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T105" s="228" t="s">
        <v>360</v>
      </c>
      <c r="AU105" s="228" t="s">
        <v>81</v>
      </c>
      <c r="AV105" s="10" t="s">
        <v>81</v>
      </c>
      <c r="AW105" s="10" t="s">
        <v>33</v>
      </c>
      <c r="AX105" s="10" t="s">
        <v>72</v>
      </c>
      <c r="AY105" s="228" t="s">
        <v>144</v>
      </c>
    </row>
    <row r="106" spans="1:51" s="12" customFormat="1" ht="12">
      <c r="A106" s="12"/>
      <c r="B106" s="240"/>
      <c r="C106" s="241"/>
      <c r="D106" s="198" t="s">
        <v>360</v>
      </c>
      <c r="E106" s="242" t="s">
        <v>19</v>
      </c>
      <c r="F106" s="243" t="s">
        <v>1065</v>
      </c>
      <c r="G106" s="241"/>
      <c r="H106" s="242" t="s">
        <v>19</v>
      </c>
      <c r="I106" s="244"/>
      <c r="J106" s="241"/>
      <c r="K106" s="241"/>
      <c r="L106" s="245"/>
      <c r="M106" s="246"/>
      <c r="N106" s="247"/>
      <c r="O106" s="247"/>
      <c r="P106" s="247"/>
      <c r="Q106" s="247"/>
      <c r="R106" s="247"/>
      <c r="S106" s="247"/>
      <c r="T106" s="248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49" t="s">
        <v>360</v>
      </c>
      <c r="AU106" s="249" t="s">
        <v>81</v>
      </c>
      <c r="AV106" s="12" t="s">
        <v>79</v>
      </c>
      <c r="AW106" s="12" t="s">
        <v>33</v>
      </c>
      <c r="AX106" s="12" t="s">
        <v>72</v>
      </c>
      <c r="AY106" s="249" t="s">
        <v>144</v>
      </c>
    </row>
    <row r="107" spans="1:51" s="10" customFormat="1" ht="12">
      <c r="A107" s="10"/>
      <c r="B107" s="218"/>
      <c r="C107" s="219"/>
      <c r="D107" s="198" t="s">
        <v>360</v>
      </c>
      <c r="E107" s="220" t="s">
        <v>19</v>
      </c>
      <c r="F107" s="221" t="s">
        <v>1066</v>
      </c>
      <c r="G107" s="219"/>
      <c r="H107" s="222">
        <v>75.45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T107" s="228" t="s">
        <v>360</v>
      </c>
      <c r="AU107" s="228" t="s">
        <v>81</v>
      </c>
      <c r="AV107" s="10" t="s">
        <v>81</v>
      </c>
      <c r="AW107" s="10" t="s">
        <v>33</v>
      </c>
      <c r="AX107" s="10" t="s">
        <v>72</v>
      </c>
      <c r="AY107" s="228" t="s">
        <v>144</v>
      </c>
    </row>
    <row r="108" spans="1:51" s="12" customFormat="1" ht="12">
      <c r="A108" s="12"/>
      <c r="B108" s="240"/>
      <c r="C108" s="241"/>
      <c r="D108" s="198" t="s">
        <v>360</v>
      </c>
      <c r="E108" s="242" t="s">
        <v>19</v>
      </c>
      <c r="F108" s="243" t="s">
        <v>1067</v>
      </c>
      <c r="G108" s="241"/>
      <c r="H108" s="242" t="s">
        <v>19</v>
      </c>
      <c r="I108" s="244"/>
      <c r="J108" s="241"/>
      <c r="K108" s="241"/>
      <c r="L108" s="245"/>
      <c r="M108" s="246"/>
      <c r="N108" s="247"/>
      <c r="O108" s="247"/>
      <c r="P108" s="247"/>
      <c r="Q108" s="247"/>
      <c r="R108" s="247"/>
      <c r="S108" s="247"/>
      <c r="T108" s="248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49" t="s">
        <v>360</v>
      </c>
      <c r="AU108" s="249" t="s">
        <v>81</v>
      </c>
      <c r="AV108" s="12" t="s">
        <v>79</v>
      </c>
      <c r="AW108" s="12" t="s">
        <v>33</v>
      </c>
      <c r="AX108" s="12" t="s">
        <v>72</v>
      </c>
      <c r="AY108" s="249" t="s">
        <v>144</v>
      </c>
    </row>
    <row r="109" spans="1:51" s="10" customFormat="1" ht="12">
      <c r="A109" s="10"/>
      <c r="B109" s="218"/>
      <c r="C109" s="219"/>
      <c r="D109" s="198" t="s">
        <v>360</v>
      </c>
      <c r="E109" s="220" t="s">
        <v>19</v>
      </c>
      <c r="F109" s="221" t="s">
        <v>1068</v>
      </c>
      <c r="G109" s="219"/>
      <c r="H109" s="222">
        <v>89.6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T109" s="228" t="s">
        <v>360</v>
      </c>
      <c r="AU109" s="228" t="s">
        <v>81</v>
      </c>
      <c r="AV109" s="10" t="s">
        <v>81</v>
      </c>
      <c r="AW109" s="10" t="s">
        <v>33</v>
      </c>
      <c r="AX109" s="10" t="s">
        <v>72</v>
      </c>
      <c r="AY109" s="228" t="s">
        <v>144</v>
      </c>
    </row>
    <row r="110" spans="1:51" s="11" customFormat="1" ht="12">
      <c r="A110" s="11"/>
      <c r="B110" s="229"/>
      <c r="C110" s="230"/>
      <c r="D110" s="198" t="s">
        <v>360</v>
      </c>
      <c r="E110" s="231" t="s">
        <v>19</v>
      </c>
      <c r="F110" s="232" t="s">
        <v>362</v>
      </c>
      <c r="G110" s="230"/>
      <c r="H110" s="233">
        <v>166.175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T110" s="239" t="s">
        <v>360</v>
      </c>
      <c r="AU110" s="239" t="s">
        <v>81</v>
      </c>
      <c r="AV110" s="11" t="s">
        <v>143</v>
      </c>
      <c r="AW110" s="11" t="s">
        <v>33</v>
      </c>
      <c r="AX110" s="11" t="s">
        <v>79</v>
      </c>
      <c r="AY110" s="239" t="s">
        <v>144</v>
      </c>
    </row>
    <row r="111" spans="1:65" s="2" customFormat="1" ht="90" customHeight="1">
      <c r="A111" s="38"/>
      <c r="B111" s="39"/>
      <c r="C111" s="185" t="s">
        <v>161</v>
      </c>
      <c r="D111" s="185" t="s">
        <v>139</v>
      </c>
      <c r="E111" s="186" t="s">
        <v>1069</v>
      </c>
      <c r="F111" s="187" t="s">
        <v>1070</v>
      </c>
      <c r="G111" s="188" t="s">
        <v>142</v>
      </c>
      <c r="H111" s="189">
        <v>3</v>
      </c>
      <c r="I111" s="190"/>
      <c r="J111" s="191">
        <f>ROUND(I111*H111,2)</f>
        <v>0</v>
      </c>
      <c r="K111" s="187" t="s">
        <v>154</v>
      </c>
      <c r="L111" s="44"/>
      <c r="M111" s="192" t="s">
        <v>19</v>
      </c>
      <c r="N111" s="193" t="s">
        <v>43</v>
      </c>
      <c r="O111" s="84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96" t="s">
        <v>143</v>
      </c>
      <c r="AT111" s="196" t="s">
        <v>139</v>
      </c>
      <c r="AU111" s="196" t="s">
        <v>81</v>
      </c>
      <c r="AY111" s="17" t="s">
        <v>144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7" t="s">
        <v>79</v>
      </c>
      <c r="BK111" s="197">
        <f>ROUND(I111*H111,2)</f>
        <v>0</v>
      </c>
      <c r="BL111" s="17" t="s">
        <v>143</v>
      </c>
      <c r="BM111" s="196" t="s">
        <v>168</v>
      </c>
    </row>
    <row r="112" spans="1:51" s="10" customFormat="1" ht="12">
      <c r="A112" s="10"/>
      <c r="B112" s="218"/>
      <c r="C112" s="219"/>
      <c r="D112" s="198" t="s">
        <v>360</v>
      </c>
      <c r="E112" s="220" t="s">
        <v>19</v>
      </c>
      <c r="F112" s="221" t="s">
        <v>1071</v>
      </c>
      <c r="G112" s="219"/>
      <c r="H112" s="222">
        <v>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T112" s="228" t="s">
        <v>360</v>
      </c>
      <c r="AU112" s="228" t="s">
        <v>81</v>
      </c>
      <c r="AV112" s="10" t="s">
        <v>81</v>
      </c>
      <c r="AW112" s="10" t="s">
        <v>33</v>
      </c>
      <c r="AX112" s="10" t="s">
        <v>72</v>
      </c>
      <c r="AY112" s="228" t="s">
        <v>144</v>
      </c>
    </row>
    <row r="113" spans="1:51" s="11" customFormat="1" ht="12">
      <c r="A113" s="11"/>
      <c r="B113" s="229"/>
      <c r="C113" s="230"/>
      <c r="D113" s="198" t="s">
        <v>360</v>
      </c>
      <c r="E113" s="231" t="s">
        <v>19</v>
      </c>
      <c r="F113" s="232" t="s">
        <v>362</v>
      </c>
      <c r="G113" s="230"/>
      <c r="H113" s="233">
        <v>3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T113" s="239" t="s">
        <v>360</v>
      </c>
      <c r="AU113" s="239" t="s">
        <v>81</v>
      </c>
      <c r="AV113" s="11" t="s">
        <v>143</v>
      </c>
      <c r="AW113" s="11" t="s">
        <v>33</v>
      </c>
      <c r="AX113" s="11" t="s">
        <v>79</v>
      </c>
      <c r="AY113" s="239" t="s">
        <v>144</v>
      </c>
    </row>
    <row r="114" spans="1:65" s="2" customFormat="1" ht="90" customHeight="1">
      <c r="A114" s="38"/>
      <c r="B114" s="39"/>
      <c r="C114" s="185" t="s">
        <v>155</v>
      </c>
      <c r="D114" s="185" t="s">
        <v>139</v>
      </c>
      <c r="E114" s="186" t="s">
        <v>1072</v>
      </c>
      <c r="F114" s="187" t="s">
        <v>1073</v>
      </c>
      <c r="G114" s="188" t="s">
        <v>142</v>
      </c>
      <c r="H114" s="189">
        <v>503</v>
      </c>
      <c r="I114" s="190"/>
      <c r="J114" s="191">
        <f>ROUND(I114*H114,2)</f>
        <v>0</v>
      </c>
      <c r="K114" s="187" t="s">
        <v>154</v>
      </c>
      <c r="L114" s="44"/>
      <c r="M114" s="192" t="s">
        <v>19</v>
      </c>
      <c r="N114" s="193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143</v>
      </c>
      <c r="AT114" s="196" t="s">
        <v>139</v>
      </c>
      <c r="AU114" s="196" t="s">
        <v>81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143</v>
      </c>
      <c r="BM114" s="196" t="s">
        <v>173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1074</v>
      </c>
      <c r="G115" s="219"/>
      <c r="H115" s="222">
        <v>503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81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1" customFormat="1" ht="12">
      <c r="A116" s="11"/>
      <c r="B116" s="229"/>
      <c r="C116" s="230"/>
      <c r="D116" s="198" t="s">
        <v>360</v>
      </c>
      <c r="E116" s="231" t="s">
        <v>19</v>
      </c>
      <c r="F116" s="232" t="s">
        <v>362</v>
      </c>
      <c r="G116" s="230"/>
      <c r="H116" s="233">
        <v>503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T116" s="239" t="s">
        <v>360</v>
      </c>
      <c r="AU116" s="239" t="s">
        <v>81</v>
      </c>
      <c r="AV116" s="11" t="s">
        <v>143</v>
      </c>
      <c r="AW116" s="11" t="s">
        <v>33</v>
      </c>
      <c r="AX116" s="11" t="s">
        <v>79</v>
      </c>
      <c r="AY116" s="239" t="s">
        <v>144</v>
      </c>
    </row>
    <row r="117" spans="1:65" s="2" customFormat="1" ht="16.5" customHeight="1">
      <c r="A117" s="38"/>
      <c r="B117" s="39"/>
      <c r="C117" s="203" t="s">
        <v>170</v>
      </c>
      <c r="D117" s="203" t="s">
        <v>253</v>
      </c>
      <c r="E117" s="204" t="s">
        <v>1075</v>
      </c>
      <c r="F117" s="205" t="s">
        <v>1076</v>
      </c>
      <c r="G117" s="206" t="s">
        <v>365</v>
      </c>
      <c r="H117" s="207">
        <v>887.794</v>
      </c>
      <c r="I117" s="208"/>
      <c r="J117" s="209">
        <f>ROUND(I117*H117,2)</f>
        <v>0</v>
      </c>
      <c r="K117" s="205" t="s">
        <v>19</v>
      </c>
      <c r="L117" s="210"/>
      <c r="M117" s="211" t="s">
        <v>19</v>
      </c>
      <c r="N117" s="212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159</v>
      </c>
      <c r="AT117" s="196" t="s">
        <v>253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177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1077</v>
      </c>
      <c r="G118" s="219"/>
      <c r="H118" s="222">
        <v>401.394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81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0" customFormat="1" ht="12">
      <c r="A119" s="10"/>
      <c r="B119" s="218"/>
      <c r="C119" s="219"/>
      <c r="D119" s="198" t="s">
        <v>360</v>
      </c>
      <c r="E119" s="220" t="s">
        <v>19</v>
      </c>
      <c r="F119" s="221" t="s">
        <v>1078</v>
      </c>
      <c r="G119" s="219"/>
      <c r="H119" s="222">
        <v>486.4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T119" s="228" t="s">
        <v>360</v>
      </c>
      <c r="AU119" s="228" t="s">
        <v>81</v>
      </c>
      <c r="AV119" s="10" t="s">
        <v>81</v>
      </c>
      <c r="AW119" s="10" t="s">
        <v>33</v>
      </c>
      <c r="AX119" s="10" t="s">
        <v>72</v>
      </c>
      <c r="AY119" s="228" t="s">
        <v>144</v>
      </c>
    </row>
    <row r="120" spans="1:51" s="11" customFormat="1" ht="12">
      <c r="A120" s="11"/>
      <c r="B120" s="229"/>
      <c r="C120" s="230"/>
      <c r="D120" s="198" t="s">
        <v>360</v>
      </c>
      <c r="E120" s="231" t="s">
        <v>19</v>
      </c>
      <c r="F120" s="232" t="s">
        <v>362</v>
      </c>
      <c r="G120" s="230"/>
      <c r="H120" s="233">
        <v>887.794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T120" s="239" t="s">
        <v>360</v>
      </c>
      <c r="AU120" s="239" t="s">
        <v>81</v>
      </c>
      <c r="AV120" s="11" t="s">
        <v>143</v>
      </c>
      <c r="AW120" s="11" t="s">
        <v>33</v>
      </c>
      <c r="AX120" s="11" t="s">
        <v>79</v>
      </c>
      <c r="AY120" s="239" t="s">
        <v>144</v>
      </c>
    </row>
    <row r="121" spans="1:65" s="2" customFormat="1" ht="21.75" customHeight="1">
      <c r="A121" s="38"/>
      <c r="B121" s="39"/>
      <c r="C121" s="185" t="s">
        <v>159</v>
      </c>
      <c r="D121" s="185" t="s">
        <v>139</v>
      </c>
      <c r="E121" s="186" t="s">
        <v>1079</v>
      </c>
      <c r="F121" s="187" t="s">
        <v>1080</v>
      </c>
      <c r="G121" s="188" t="s">
        <v>153</v>
      </c>
      <c r="H121" s="189">
        <v>18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143</v>
      </c>
      <c r="AT121" s="196" t="s">
        <v>139</v>
      </c>
      <c r="AU121" s="196" t="s">
        <v>81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143</v>
      </c>
      <c r="BM121" s="196" t="s">
        <v>182</v>
      </c>
    </row>
    <row r="122" spans="1:65" s="2" customFormat="1" ht="24.15" customHeight="1">
      <c r="A122" s="38"/>
      <c r="B122" s="39"/>
      <c r="C122" s="203" t="s">
        <v>179</v>
      </c>
      <c r="D122" s="203" t="s">
        <v>253</v>
      </c>
      <c r="E122" s="204" t="s">
        <v>1081</v>
      </c>
      <c r="F122" s="205" t="s">
        <v>1082</v>
      </c>
      <c r="G122" s="206" t="s">
        <v>153</v>
      </c>
      <c r="H122" s="207">
        <v>17</v>
      </c>
      <c r="I122" s="208"/>
      <c r="J122" s="209">
        <f>ROUND(I122*H122,2)</f>
        <v>0</v>
      </c>
      <c r="K122" s="205" t="s">
        <v>154</v>
      </c>
      <c r="L122" s="210"/>
      <c r="M122" s="211" t="s">
        <v>19</v>
      </c>
      <c r="N122" s="212" t="s">
        <v>43</v>
      </c>
      <c r="O122" s="84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6" t="s">
        <v>159</v>
      </c>
      <c r="AT122" s="196" t="s">
        <v>253</v>
      </c>
      <c r="AU122" s="196" t="s">
        <v>81</v>
      </c>
      <c r="AY122" s="17" t="s">
        <v>144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7" t="s">
        <v>79</v>
      </c>
      <c r="BK122" s="197">
        <f>ROUND(I122*H122,2)</f>
        <v>0</v>
      </c>
      <c r="BL122" s="17" t="s">
        <v>143</v>
      </c>
      <c r="BM122" s="196" t="s">
        <v>186</v>
      </c>
    </row>
    <row r="123" spans="1:65" s="2" customFormat="1" ht="24.15" customHeight="1">
      <c r="A123" s="38"/>
      <c r="B123" s="39"/>
      <c r="C123" s="203" t="s">
        <v>164</v>
      </c>
      <c r="D123" s="203" t="s">
        <v>253</v>
      </c>
      <c r="E123" s="204" t="s">
        <v>1083</v>
      </c>
      <c r="F123" s="205" t="s">
        <v>1084</v>
      </c>
      <c r="G123" s="206" t="s">
        <v>153</v>
      </c>
      <c r="H123" s="207">
        <v>18</v>
      </c>
      <c r="I123" s="208"/>
      <c r="J123" s="209">
        <f>ROUND(I123*H123,2)</f>
        <v>0</v>
      </c>
      <c r="K123" s="205" t="s">
        <v>154</v>
      </c>
      <c r="L123" s="210"/>
      <c r="M123" s="211" t="s">
        <v>19</v>
      </c>
      <c r="N123" s="212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159</v>
      </c>
      <c r="AT123" s="196" t="s">
        <v>253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191</v>
      </c>
    </row>
    <row r="124" spans="1:65" s="2" customFormat="1" ht="21.75" customHeight="1">
      <c r="A124" s="38"/>
      <c r="B124" s="39"/>
      <c r="C124" s="203" t="s">
        <v>188</v>
      </c>
      <c r="D124" s="203" t="s">
        <v>253</v>
      </c>
      <c r="E124" s="204" t="s">
        <v>1085</v>
      </c>
      <c r="F124" s="205" t="s">
        <v>1086</v>
      </c>
      <c r="G124" s="206" t="s">
        <v>153</v>
      </c>
      <c r="H124" s="207">
        <v>18</v>
      </c>
      <c r="I124" s="208"/>
      <c r="J124" s="209">
        <f>ROUND(I124*H124,2)</f>
        <v>0</v>
      </c>
      <c r="K124" s="205" t="s">
        <v>154</v>
      </c>
      <c r="L124" s="210"/>
      <c r="M124" s="211" t="s">
        <v>19</v>
      </c>
      <c r="N124" s="212" t="s">
        <v>43</v>
      </c>
      <c r="O124" s="84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6" t="s">
        <v>159</v>
      </c>
      <c r="AT124" s="196" t="s">
        <v>253</v>
      </c>
      <c r="AU124" s="196" t="s">
        <v>81</v>
      </c>
      <c r="AY124" s="17" t="s">
        <v>144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7" t="s">
        <v>79</v>
      </c>
      <c r="BK124" s="197">
        <f>ROUND(I124*H124,2)</f>
        <v>0</v>
      </c>
      <c r="BL124" s="17" t="s">
        <v>143</v>
      </c>
      <c r="BM124" s="196" t="s">
        <v>195</v>
      </c>
    </row>
    <row r="125" spans="1:65" s="2" customFormat="1" ht="24.15" customHeight="1">
      <c r="A125" s="38"/>
      <c r="B125" s="39"/>
      <c r="C125" s="203" t="s">
        <v>168</v>
      </c>
      <c r="D125" s="203" t="s">
        <v>253</v>
      </c>
      <c r="E125" s="204" t="s">
        <v>1087</v>
      </c>
      <c r="F125" s="205" t="s">
        <v>1088</v>
      </c>
      <c r="G125" s="206" t="s">
        <v>153</v>
      </c>
      <c r="H125" s="207">
        <v>1</v>
      </c>
      <c r="I125" s="208"/>
      <c r="J125" s="209">
        <f>ROUND(I125*H125,2)</f>
        <v>0</v>
      </c>
      <c r="K125" s="205" t="s">
        <v>154</v>
      </c>
      <c r="L125" s="210"/>
      <c r="M125" s="211" t="s">
        <v>19</v>
      </c>
      <c r="N125" s="212" t="s">
        <v>43</v>
      </c>
      <c r="O125" s="84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6" t="s">
        <v>159</v>
      </c>
      <c r="AT125" s="196" t="s">
        <v>253</v>
      </c>
      <c r="AU125" s="196" t="s">
        <v>81</v>
      </c>
      <c r="AY125" s="17" t="s">
        <v>144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7" t="s">
        <v>79</v>
      </c>
      <c r="BK125" s="197">
        <f>ROUND(I125*H125,2)</f>
        <v>0</v>
      </c>
      <c r="BL125" s="17" t="s">
        <v>143</v>
      </c>
      <c r="BM125" s="196" t="s">
        <v>200</v>
      </c>
    </row>
    <row r="126" spans="1:65" s="2" customFormat="1" ht="90" customHeight="1">
      <c r="A126" s="38"/>
      <c r="B126" s="39"/>
      <c r="C126" s="185" t="s">
        <v>197</v>
      </c>
      <c r="D126" s="185" t="s">
        <v>139</v>
      </c>
      <c r="E126" s="186" t="s">
        <v>1089</v>
      </c>
      <c r="F126" s="187" t="s">
        <v>1090</v>
      </c>
      <c r="G126" s="188" t="s">
        <v>142</v>
      </c>
      <c r="H126" s="189">
        <v>10.6</v>
      </c>
      <c r="I126" s="190"/>
      <c r="J126" s="191">
        <f>ROUND(I126*H126,2)</f>
        <v>0</v>
      </c>
      <c r="K126" s="187" t="s">
        <v>154</v>
      </c>
      <c r="L126" s="44"/>
      <c r="M126" s="192" t="s">
        <v>19</v>
      </c>
      <c r="N126" s="193" t="s">
        <v>43</v>
      </c>
      <c r="O126" s="84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6" t="s">
        <v>143</v>
      </c>
      <c r="AT126" s="196" t="s">
        <v>139</v>
      </c>
      <c r="AU126" s="196" t="s">
        <v>81</v>
      </c>
      <c r="AY126" s="17" t="s">
        <v>144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7" t="s">
        <v>79</v>
      </c>
      <c r="BK126" s="197">
        <f>ROUND(I126*H126,2)</f>
        <v>0</v>
      </c>
      <c r="BL126" s="17" t="s">
        <v>143</v>
      </c>
      <c r="BM126" s="196" t="s">
        <v>204</v>
      </c>
    </row>
    <row r="127" spans="1:51" s="10" customFormat="1" ht="12">
      <c r="A127" s="10"/>
      <c r="B127" s="218"/>
      <c r="C127" s="219"/>
      <c r="D127" s="198" t="s">
        <v>360</v>
      </c>
      <c r="E127" s="220" t="s">
        <v>19</v>
      </c>
      <c r="F127" s="221" t="s">
        <v>1091</v>
      </c>
      <c r="G127" s="219"/>
      <c r="H127" s="222">
        <v>10.6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T127" s="228" t="s">
        <v>360</v>
      </c>
      <c r="AU127" s="228" t="s">
        <v>81</v>
      </c>
      <c r="AV127" s="10" t="s">
        <v>81</v>
      </c>
      <c r="AW127" s="10" t="s">
        <v>33</v>
      </c>
      <c r="AX127" s="10" t="s">
        <v>72</v>
      </c>
      <c r="AY127" s="228" t="s">
        <v>144</v>
      </c>
    </row>
    <row r="128" spans="1:51" s="11" customFormat="1" ht="12">
      <c r="A128" s="11"/>
      <c r="B128" s="229"/>
      <c r="C128" s="230"/>
      <c r="D128" s="198" t="s">
        <v>360</v>
      </c>
      <c r="E128" s="231" t="s">
        <v>19</v>
      </c>
      <c r="F128" s="232" t="s">
        <v>362</v>
      </c>
      <c r="G128" s="230"/>
      <c r="H128" s="233">
        <v>10.6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T128" s="239" t="s">
        <v>360</v>
      </c>
      <c r="AU128" s="239" t="s">
        <v>81</v>
      </c>
      <c r="AV128" s="11" t="s">
        <v>143</v>
      </c>
      <c r="AW128" s="11" t="s">
        <v>33</v>
      </c>
      <c r="AX128" s="11" t="s">
        <v>79</v>
      </c>
      <c r="AY128" s="239" t="s">
        <v>144</v>
      </c>
    </row>
    <row r="129" spans="1:65" s="2" customFormat="1" ht="16.5" customHeight="1">
      <c r="A129" s="38"/>
      <c r="B129" s="39"/>
      <c r="C129" s="203" t="s">
        <v>173</v>
      </c>
      <c r="D129" s="203" t="s">
        <v>253</v>
      </c>
      <c r="E129" s="204" t="s">
        <v>1092</v>
      </c>
      <c r="F129" s="205" t="s">
        <v>1093</v>
      </c>
      <c r="G129" s="206" t="s">
        <v>365</v>
      </c>
      <c r="H129" s="207">
        <v>616.55</v>
      </c>
      <c r="I129" s="208"/>
      <c r="J129" s="209">
        <f>ROUND(I129*H129,2)</f>
        <v>0</v>
      </c>
      <c r="K129" s="205" t="s">
        <v>154</v>
      </c>
      <c r="L129" s="210"/>
      <c r="M129" s="211" t="s">
        <v>19</v>
      </c>
      <c r="N129" s="212" t="s">
        <v>43</v>
      </c>
      <c r="O129" s="84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6" t="s">
        <v>159</v>
      </c>
      <c r="AT129" s="196" t="s">
        <v>253</v>
      </c>
      <c r="AU129" s="196" t="s">
        <v>81</v>
      </c>
      <c r="AY129" s="17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7" t="s">
        <v>79</v>
      </c>
      <c r="BK129" s="197">
        <f>ROUND(I129*H129,2)</f>
        <v>0</v>
      </c>
      <c r="BL129" s="17" t="s">
        <v>143</v>
      </c>
      <c r="BM129" s="196" t="s">
        <v>208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1094</v>
      </c>
      <c r="G130" s="219"/>
      <c r="H130" s="222">
        <v>8.55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81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1095</v>
      </c>
      <c r="G131" s="219"/>
      <c r="H131" s="222">
        <v>608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81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1" customFormat="1" ht="12">
      <c r="A132" s="11"/>
      <c r="B132" s="229"/>
      <c r="C132" s="230"/>
      <c r="D132" s="198" t="s">
        <v>360</v>
      </c>
      <c r="E132" s="231" t="s">
        <v>19</v>
      </c>
      <c r="F132" s="232" t="s">
        <v>362</v>
      </c>
      <c r="G132" s="230"/>
      <c r="H132" s="233">
        <v>616.55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T132" s="239" t="s">
        <v>360</v>
      </c>
      <c r="AU132" s="239" t="s">
        <v>81</v>
      </c>
      <c r="AV132" s="11" t="s">
        <v>143</v>
      </c>
      <c r="AW132" s="11" t="s">
        <v>33</v>
      </c>
      <c r="AX132" s="11" t="s">
        <v>79</v>
      </c>
      <c r="AY132" s="239" t="s">
        <v>144</v>
      </c>
    </row>
    <row r="133" spans="1:65" s="2" customFormat="1" ht="66.75" customHeight="1">
      <c r="A133" s="38"/>
      <c r="B133" s="39"/>
      <c r="C133" s="185" t="s">
        <v>8</v>
      </c>
      <c r="D133" s="185" t="s">
        <v>139</v>
      </c>
      <c r="E133" s="186" t="s">
        <v>1096</v>
      </c>
      <c r="F133" s="187" t="s">
        <v>1097</v>
      </c>
      <c r="G133" s="188" t="s">
        <v>449</v>
      </c>
      <c r="H133" s="189">
        <v>2945</v>
      </c>
      <c r="I133" s="190"/>
      <c r="J133" s="191">
        <f>ROUND(I133*H133,2)</f>
        <v>0</v>
      </c>
      <c r="K133" s="187" t="s">
        <v>154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81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212</v>
      </c>
    </row>
    <row r="134" spans="1:51" s="10" customFormat="1" ht="12">
      <c r="A134" s="10"/>
      <c r="B134" s="218"/>
      <c r="C134" s="219"/>
      <c r="D134" s="198" t="s">
        <v>360</v>
      </c>
      <c r="E134" s="220" t="s">
        <v>19</v>
      </c>
      <c r="F134" s="221" t="s">
        <v>1098</v>
      </c>
      <c r="G134" s="219"/>
      <c r="H134" s="222">
        <v>2945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T134" s="228" t="s">
        <v>360</v>
      </c>
      <c r="AU134" s="228" t="s">
        <v>81</v>
      </c>
      <c r="AV134" s="10" t="s">
        <v>81</v>
      </c>
      <c r="AW134" s="10" t="s">
        <v>33</v>
      </c>
      <c r="AX134" s="10" t="s">
        <v>72</v>
      </c>
      <c r="AY134" s="228" t="s">
        <v>144</v>
      </c>
    </row>
    <row r="135" spans="1:51" s="11" customFormat="1" ht="12">
      <c r="A135" s="11"/>
      <c r="B135" s="229"/>
      <c r="C135" s="230"/>
      <c r="D135" s="198" t="s">
        <v>360</v>
      </c>
      <c r="E135" s="231" t="s">
        <v>19</v>
      </c>
      <c r="F135" s="232" t="s">
        <v>362</v>
      </c>
      <c r="G135" s="230"/>
      <c r="H135" s="233">
        <v>2945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T135" s="239" t="s">
        <v>360</v>
      </c>
      <c r="AU135" s="239" t="s">
        <v>81</v>
      </c>
      <c r="AV135" s="11" t="s">
        <v>143</v>
      </c>
      <c r="AW135" s="11" t="s">
        <v>33</v>
      </c>
      <c r="AX135" s="11" t="s">
        <v>79</v>
      </c>
      <c r="AY135" s="239" t="s">
        <v>144</v>
      </c>
    </row>
    <row r="136" spans="1:65" s="2" customFormat="1" ht="66.75" customHeight="1">
      <c r="A136" s="38"/>
      <c r="B136" s="39"/>
      <c r="C136" s="185" t="s">
        <v>177</v>
      </c>
      <c r="D136" s="185" t="s">
        <v>139</v>
      </c>
      <c r="E136" s="186" t="s">
        <v>1099</v>
      </c>
      <c r="F136" s="187" t="s">
        <v>1100</v>
      </c>
      <c r="G136" s="188" t="s">
        <v>449</v>
      </c>
      <c r="H136" s="189">
        <v>2375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81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216</v>
      </c>
    </row>
    <row r="137" spans="1:51" s="10" customFormat="1" ht="12">
      <c r="A137" s="10"/>
      <c r="B137" s="218"/>
      <c r="C137" s="219"/>
      <c r="D137" s="198" t="s">
        <v>360</v>
      </c>
      <c r="E137" s="220" t="s">
        <v>19</v>
      </c>
      <c r="F137" s="221" t="s">
        <v>1101</v>
      </c>
      <c r="G137" s="219"/>
      <c r="H137" s="222">
        <v>2375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T137" s="228" t="s">
        <v>360</v>
      </c>
      <c r="AU137" s="228" t="s">
        <v>81</v>
      </c>
      <c r="AV137" s="10" t="s">
        <v>81</v>
      </c>
      <c r="AW137" s="10" t="s">
        <v>33</v>
      </c>
      <c r="AX137" s="10" t="s">
        <v>72</v>
      </c>
      <c r="AY137" s="228" t="s">
        <v>144</v>
      </c>
    </row>
    <row r="138" spans="1:51" s="11" customFormat="1" ht="12">
      <c r="A138" s="11"/>
      <c r="B138" s="229"/>
      <c r="C138" s="230"/>
      <c r="D138" s="198" t="s">
        <v>360</v>
      </c>
      <c r="E138" s="231" t="s">
        <v>19</v>
      </c>
      <c r="F138" s="232" t="s">
        <v>362</v>
      </c>
      <c r="G138" s="230"/>
      <c r="H138" s="233">
        <v>2375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T138" s="239" t="s">
        <v>360</v>
      </c>
      <c r="AU138" s="239" t="s">
        <v>81</v>
      </c>
      <c r="AV138" s="11" t="s">
        <v>143</v>
      </c>
      <c r="AW138" s="11" t="s">
        <v>33</v>
      </c>
      <c r="AX138" s="11" t="s">
        <v>79</v>
      </c>
      <c r="AY138" s="239" t="s">
        <v>144</v>
      </c>
    </row>
    <row r="139" spans="1:65" s="2" customFormat="1" ht="62.7" customHeight="1">
      <c r="A139" s="38"/>
      <c r="B139" s="39"/>
      <c r="C139" s="185" t="s">
        <v>213</v>
      </c>
      <c r="D139" s="185" t="s">
        <v>139</v>
      </c>
      <c r="E139" s="186" t="s">
        <v>1102</v>
      </c>
      <c r="F139" s="187" t="s">
        <v>1103</v>
      </c>
      <c r="G139" s="188" t="s">
        <v>449</v>
      </c>
      <c r="H139" s="189">
        <v>637.484</v>
      </c>
      <c r="I139" s="190"/>
      <c r="J139" s="191">
        <f>ROUND(I139*H139,2)</f>
        <v>0</v>
      </c>
      <c r="K139" s="187" t="s">
        <v>154</v>
      </c>
      <c r="L139" s="44"/>
      <c r="M139" s="192" t="s">
        <v>19</v>
      </c>
      <c r="N139" s="193" t="s">
        <v>43</v>
      </c>
      <c r="O139" s="84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6" t="s">
        <v>143</v>
      </c>
      <c r="AT139" s="196" t="s">
        <v>139</v>
      </c>
      <c r="AU139" s="196" t="s">
        <v>81</v>
      </c>
      <c r="AY139" s="17" t="s">
        <v>144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7" t="s">
        <v>79</v>
      </c>
      <c r="BK139" s="197">
        <f>ROUND(I139*H139,2)</f>
        <v>0</v>
      </c>
      <c r="BL139" s="17" t="s">
        <v>143</v>
      </c>
      <c r="BM139" s="196" t="s">
        <v>220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1104</v>
      </c>
      <c r="G140" s="219"/>
      <c r="H140" s="222">
        <v>637.484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81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1" customFormat="1" ht="12">
      <c r="A141" s="11"/>
      <c r="B141" s="229"/>
      <c r="C141" s="230"/>
      <c r="D141" s="198" t="s">
        <v>360</v>
      </c>
      <c r="E141" s="231" t="s">
        <v>19</v>
      </c>
      <c r="F141" s="232" t="s">
        <v>362</v>
      </c>
      <c r="G141" s="230"/>
      <c r="H141" s="233">
        <v>637.484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T141" s="239" t="s">
        <v>360</v>
      </c>
      <c r="AU141" s="239" t="s">
        <v>81</v>
      </c>
      <c r="AV141" s="11" t="s">
        <v>143</v>
      </c>
      <c r="AW141" s="11" t="s">
        <v>33</v>
      </c>
      <c r="AX141" s="11" t="s">
        <v>79</v>
      </c>
      <c r="AY141" s="239" t="s">
        <v>144</v>
      </c>
    </row>
    <row r="142" spans="1:65" s="2" customFormat="1" ht="66.75" customHeight="1">
      <c r="A142" s="38"/>
      <c r="B142" s="39"/>
      <c r="C142" s="185" t="s">
        <v>182</v>
      </c>
      <c r="D142" s="185" t="s">
        <v>139</v>
      </c>
      <c r="E142" s="186" t="s">
        <v>1015</v>
      </c>
      <c r="F142" s="187" t="s">
        <v>1016</v>
      </c>
      <c r="G142" s="188" t="s">
        <v>457</v>
      </c>
      <c r="H142" s="189">
        <v>1308.45</v>
      </c>
      <c r="I142" s="190"/>
      <c r="J142" s="191">
        <f>ROUND(I142*H142,2)</f>
        <v>0</v>
      </c>
      <c r="K142" s="187" t="s">
        <v>154</v>
      </c>
      <c r="L142" s="44"/>
      <c r="M142" s="192" t="s">
        <v>19</v>
      </c>
      <c r="N142" s="193" t="s">
        <v>43</v>
      </c>
      <c r="O142" s="8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6" t="s">
        <v>143</v>
      </c>
      <c r="AT142" s="196" t="s">
        <v>139</v>
      </c>
      <c r="AU142" s="196" t="s">
        <v>81</v>
      </c>
      <c r="AY142" s="17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7" t="s">
        <v>79</v>
      </c>
      <c r="BK142" s="197">
        <f>ROUND(I142*H142,2)</f>
        <v>0</v>
      </c>
      <c r="BL142" s="17" t="s">
        <v>143</v>
      </c>
      <c r="BM142" s="196" t="s">
        <v>225</v>
      </c>
    </row>
    <row r="143" spans="1:51" s="10" customFormat="1" ht="12">
      <c r="A143" s="10"/>
      <c r="B143" s="218"/>
      <c r="C143" s="219"/>
      <c r="D143" s="198" t="s">
        <v>360</v>
      </c>
      <c r="E143" s="220" t="s">
        <v>19</v>
      </c>
      <c r="F143" s="221" t="s">
        <v>1105</v>
      </c>
      <c r="G143" s="219"/>
      <c r="H143" s="222">
        <v>1308.45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T143" s="228" t="s">
        <v>360</v>
      </c>
      <c r="AU143" s="228" t="s">
        <v>81</v>
      </c>
      <c r="AV143" s="10" t="s">
        <v>81</v>
      </c>
      <c r="AW143" s="10" t="s">
        <v>33</v>
      </c>
      <c r="AX143" s="10" t="s">
        <v>72</v>
      </c>
      <c r="AY143" s="228" t="s">
        <v>144</v>
      </c>
    </row>
    <row r="144" spans="1:51" s="11" customFormat="1" ht="12">
      <c r="A144" s="11"/>
      <c r="B144" s="229"/>
      <c r="C144" s="230"/>
      <c r="D144" s="198" t="s">
        <v>360</v>
      </c>
      <c r="E144" s="231" t="s">
        <v>19</v>
      </c>
      <c r="F144" s="232" t="s">
        <v>362</v>
      </c>
      <c r="G144" s="230"/>
      <c r="H144" s="233">
        <v>1308.45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T144" s="239" t="s">
        <v>360</v>
      </c>
      <c r="AU144" s="239" t="s">
        <v>81</v>
      </c>
      <c r="AV144" s="11" t="s">
        <v>143</v>
      </c>
      <c r="AW144" s="11" t="s">
        <v>33</v>
      </c>
      <c r="AX144" s="11" t="s">
        <v>79</v>
      </c>
      <c r="AY144" s="239" t="s">
        <v>144</v>
      </c>
    </row>
    <row r="145" spans="1:65" s="2" customFormat="1" ht="66.75" customHeight="1">
      <c r="A145" s="38"/>
      <c r="B145" s="39"/>
      <c r="C145" s="185" t="s">
        <v>222</v>
      </c>
      <c r="D145" s="185" t="s">
        <v>139</v>
      </c>
      <c r="E145" s="186" t="s">
        <v>1106</v>
      </c>
      <c r="F145" s="187" t="s">
        <v>1107</v>
      </c>
      <c r="G145" s="188" t="s">
        <v>457</v>
      </c>
      <c r="H145" s="189">
        <v>789.3</v>
      </c>
      <c r="I145" s="190"/>
      <c r="J145" s="191">
        <f>ROUND(I145*H145,2)</f>
        <v>0</v>
      </c>
      <c r="K145" s="187" t="s">
        <v>154</v>
      </c>
      <c r="L145" s="44"/>
      <c r="M145" s="192" t="s">
        <v>19</v>
      </c>
      <c r="N145" s="193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143</v>
      </c>
      <c r="AT145" s="196" t="s">
        <v>139</v>
      </c>
      <c r="AU145" s="196" t="s">
        <v>81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229</v>
      </c>
    </row>
    <row r="146" spans="1:51" s="10" customFormat="1" ht="12">
      <c r="A146" s="10"/>
      <c r="B146" s="218"/>
      <c r="C146" s="219"/>
      <c r="D146" s="198" t="s">
        <v>360</v>
      </c>
      <c r="E146" s="220" t="s">
        <v>19</v>
      </c>
      <c r="F146" s="221" t="s">
        <v>1108</v>
      </c>
      <c r="G146" s="219"/>
      <c r="H146" s="222">
        <v>789.3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T146" s="228" t="s">
        <v>360</v>
      </c>
      <c r="AU146" s="228" t="s">
        <v>81</v>
      </c>
      <c r="AV146" s="10" t="s">
        <v>81</v>
      </c>
      <c r="AW146" s="10" t="s">
        <v>33</v>
      </c>
      <c r="AX146" s="10" t="s">
        <v>72</v>
      </c>
      <c r="AY146" s="228" t="s">
        <v>144</v>
      </c>
    </row>
    <row r="147" spans="1:51" s="11" customFormat="1" ht="12">
      <c r="A147" s="11"/>
      <c r="B147" s="229"/>
      <c r="C147" s="230"/>
      <c r="D147" s="198" t="s">
        <v>360</v>
      </c>
      <c r="E147" s="231" t="s">
        <v>19</v>
      </c>
      <c r="F147" s="232" t="s">
        <v>362</v>
      </c>
      <c r="G147" s="230"/>
      <c r="H147" s="233">
        <v>789.3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T147" s="239" t="s">
        <v>360</v>
      </c>
      <c r="AU147" s="239" t="s">
        <v>81</v>
      </c>
      <c r="AV147" s="11" t="s">
        <v>143</v>
      </c>
      <c r="AW147" s="11" t="s">
        <v>33</v>
      </c>
      <c r="AX147" s="11" t="s">
        <v>79</v>
      </c>
      <c r="AY147" s="239" t="s">
        <v>144</v>
      </c>
    </row>
    <row r="148" spans="1:63" s="14" customFormat="1" ht="22.8" customHeight="1">
      <c r="A148" s="14"/>
      <c r="B148" s="259"/>
      <c r="C148" s="260"/>
      <c r="D148" s="261" t="s">
        <v>71</v>
      </c>
      <c r="E148" s="281" t="s">
        <v>1109</v>
      </c>
      <c r="F148" s="281" t="s">
        <v>1110</v>
      </c>
      <c r="G148" s="260"/>
      <c r="H148" s="260"/>
      <c r="I148" s="263"/>
      <c r="J148" s="282">
        <f>BK148</f>
        <v>0</v>
      </c>
      <c r="K148" s="260"/>
      <c r="L148" s="265"/>
      <c r="M148" s="266"/>
      <c r="N148" s="267"/>
      <c r="O148" s="267"/>
      <c r="P148" s="268">
        <f>SUM(P149:P179)</f>
        <v>0</v>
      </c>
      <c r="Q148" s="267"/>
      <c r="R148" s="268">
        <f>SUM(R149:R179)</f>
        <v>713.6297068</v>
      </c>
      <c r="S148" s="267"/>
      <c r="T148" s="269">
        <f>SUM(T149:T179)</f>
        <v>0.26880000000000004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270" t="s">
        <v>79</v>
      </c>
      <c r="AT148" s="271" t="s">
        <v>71</v>
      </c>
      <c r="AU148" s="271" t="s">
        <v>79</v>
      </c>
      <c r="AY148" s="270" t="s">
        <v>144</v>
      </c>
      <c r="BK148" s="272">
        <f>SUM(BK149:BK179)</f>
        <v>0</v>
      </c>
    </row>
    <row r="149" spans="1:65" s="2" customFormat="1" ht="44.25" customHeight="1">
      <c r="A149" s="38"/>
      <c r="B149" s="39"/>
      <c r="C149" s="185" t="s">
        <v>186</v>
      </c>
      <c r="D149" s="185" t="s">
        <v>139</v>
      </c>
      <c r="E149" s="186" t="s">
        <v>1111</v>
      </c>
      <c r="F149" s="187" t="s">
        <v>1112</v>
      </c>
      <c r="G149" s="188" t="s">
        <v>457</v>
      </c>
      <c r="H149" s="189">
        <v>256</v>
      </c>
      <c r="I149" s="190"/>
      <c r="J149" s="191">
        <f>ROUND(I149*H149,2)</f>
        <v>0</v>
      </c>
      <c r="K149" s="187" t="s">
        <v>19</v>
      </c>
      <c r="L149" s="44"/>
      <c r="M149" s="192" t="s">
        <v>19</v>
      </c>
      <c r="N149" s="193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143</v>
      </c>
      <c r="AT149" s="196" t="s">
        <v>139</v>
      </c>
      <c r="AU149" s="196" t="s">
        <v>81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233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1113</v>
      </c>
      <c r="G150" s="219"/>
      <c r="H150" s="222">
        <v>256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81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256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81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37.8" customHeight="1">
      <c r="A152" s="38"/>
      <c r="B152" s="39"/>
      <c r="C152" s="185" t="s">
        <v>7</v>
      </c>
      <c r="D152" s="185" t="s">
        <v>139</v>
      </c>
      <c r="E152" s="186" t="s">
        <v>1114</v>
      </c>
      <c r="F152" s="187" t="s">
        <v>1115</v>
      </c>
      <c r="G152" s="188" t="s">
        <v>449</v>
      </c>
      <c r="H152" s="189">
        <v>134.4</v>
      </c>
      <c r="I152" s="190"/>
      <c r="J152" s="191">
        <f>ROUND(I152*H152,2)</f>
        <v>0</v>
      </c>
      <c r="K152" s="187" t="s">
        <v>19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0.00022</v>
      </c>
      <c r="R152" s="194">
        <f>Q152*H152</f>
        <v>0.029568000000000004</v>
      </c>
      <c r="S152" s="194">
        <v>0.002</v>
      </c>
      <c r="T152" s="195">
        <f>S152*H152</f>
        <v>0.26880000000000004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81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237</v>
      </c>
    </row>
    <row r="153" spans="1:51" s="12" customFormat="1" ht="12">
      <c r="A153" s="12"/>
      <c r="B153" s="240"/>
      <c r="C153" s="241"/>
      <c r="D153" s="198" t="s">
        <v>360</v>
      </c>
      <c r="E153" s="242" t="s">
        <v>19</v>
      </c>
      <c r="F153" s="243" t="s">
        <v>1116</v>
      </c>
      <c r="G153" s="241"/>
      <c r="H153" s="242" t="s">
        <v>19</v>
      </c>
      <c r="I153" s="244"/>
      <c r="J153" s="241"/>
      <c r="K153" s="241"/>
      <c r="L153" s="245"/>
      <c r="M153" s="246"/>
      <c r="N153" s="247"/>
      <c r="O153" s="247"/>
      <c r="P153" s="247"/>
      <c r="Q153" s="247"/>
      <c r="R153" s="247"/>
      <c r="S153" s="247"/>
      <c r="T153" s="248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9" t="s">
        <v>360</v>
      </c>
      <c r="AU153" s="249" t="s">
        <v>81</v>
      </c>
      <c r="AV153" s="12" t="s">
        <v>79</v>
      </c>
      <c r="AW153" s="12" t="s">
        <v>33</v>
      </c>
      <c r="AX153" s="12" t="s">
        <v>72</v>
      </c>
      <c r="AY153" s="249" t="s">
        <v>144</v>
      </c>
    </row>
    <row r="154" spans="1:51" s="10" customFormat="1" ht="12">
      <c r="A154" s="10"/>
      <c r="B154" s="218"/>
      <c r="C154" s="219"/>
      <c r="D154" s="198" t="s">
        <v>360</v>
      </c>
      <c r="E154" s="220" t="s">
        <v>19</v>
      </c>
      <c r="F154" s="221" t="s">
        <v>1117</v>
      </c>
      <c r="G154" s="219"/>
      <c r="H154" s="222">
        <v>134.4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T154" s="228" t="s">
        <v>360</v>
      </c>
      <c r="AU154" s="228" t="s">
        <v>81</v>
      </c>
      <c r="AV154" s="10" t="s">
        <v>81</v>
      </c>
      <c r="AW154" s="10" t="s">
        <v>33</v>
      </c>
      <c r="AX154" s="10" t="s">
        <v>72</v>
      </c>
      <c r="AY154" s="228" t="s">
        <v>144</v>
      </c>
    </row>
    <row r="155" spans="1:51" s="11" customFormat="1" ht="12">
      <c r="A155" s="11"/>
      <c r="B155" s="229"/>
      <c r="C155" s="230"/>
      <c r="D155" s="198" t="s">
        <v>360</v>
      </c>
      <c r="E155" s="231" t="s">
        <v>19</v>
      </c>
      <c r="F155" s="232" t="s">
        <v>362</v>
      </c>
      <c r="G155" s="230"/>
      <c r="H155" s="233">
        <v>134.4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T155" s="239" t="s">
        <v>360</v>
      </c>
      <c r="AU155" s="239" t="s">
        <v>81</v>
      </c>
      <c r="AV155" s="11" t="s">
        <v>143</v>
      </c>
      <c r="AW155" s="11" t="s">
        <v>33</v>
      </c>
      <c r="AX155" s="11" t="s">
        <v>79</v>
      </c>
      <c r="AY155" s="239" t="s">
        <v>144</v>
      </c>
    </row>
    <row r="156" spans="1:65" s="2" customFormat="1" ht="16.5" customHeight="1">
      <c r="A156" s="38"/>
      <c r="B156" s="39"/>
      <c r="C156" s="203" t="s">
        <v>191</v>
      </c>
      <c r="D156" s="203" t="s">
        <v>253</v>
      </c>
      <c r="E156" s="204" t="s">
        <v>1118</v>
      </c>
      <c r="F156" s="205" t="s">
        <v>1119</v>
      </c>
      <c r="G156" s="206" t="s">
        <v>365</v>
      </c>
      <c r="H156" s="207">
        <v>712.5</v>
      </c>
      <c r="I156" s="208"/>
      <c r="J156" s="209">
        <f>ROUND(I156*H156,2)</f>
        <v>0</v>
      </c>
      <c r="K156" s="205" t="s">
        <v>19</v>
      </c>
      <c r="L156" s="210"/>
      <c r="M156" s="211" t="s">
        <v>19</v>
      </c>
      <c r="N156" s="212" t="s">
        <v>43</v>
      </c>
      <c r="O156" s="84"/>
      <c r="P156" s="194">
        <f>O156*H156</f>
        <v>0</v>
      </c>
      <c r="Q156" s="194">
        <v>1</v>
      </c>
      <c r="R156" s="194">
        <f>Q156*H156</f>
        <v>712.5</v>
      </c>
      <c r="S156" s="194">
        <v>0</v>
      </c>
      <c r="T156" s="19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6" t="s">
        <v>159</v>
      </c>
      <c r="AT156" s="196" t="s">
        <v>253</v>
      </c>
      <c r="AU156" s="196" t="s">
        <v>81</v>
      </c>
      <c r="AY156" s="17" t="s">
        <v>144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7" t="s">
        <v>79</v>
      </c>
      <c r="BK156" s="197">
        <f>ROUND(I156*H156,2)</f>
        <v>0</v>
      </c>
      <c r="BL156" s="17" t="s">
        <v>143</v>
      </c>
      <c r="BM156" s="196" t="s">
        <v>1120</v>
      </c>
    </row>
    <row r="157" spans="1:51" s="10" customFormat="1" ht="12">
      <c r="A157" s="10"/>
      <c r="B157" s="218"/>
      <c r="C157" s="219"/>
      <c r="D157" s="198" t="s">
        <v>360</v>
      </c>
      <c r="E157" s="220" t="s">
        <v>19</v>
      </c>
      <c r="F157" s="221" t="s">
        <v>1121</v>
      </c>
      <c r="G157" s="219"/>
      <c r="H157" s="222">
        <v>712.5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T157" s="228" t="s">
        <v>360</v>
      </c>
      <c r="AU157" s="228" t="s">
        <v>81</v>
      </c>
      <c r="AV157" s="10" t="s">
        <v>81</v>
      </c>
      <c r="AW157" s="10" t="s">
        <v>33</v>
      </c>
      <c r="AX157" s="10" t="s">
        <v>79</v>
      </c>
      <c r="AY157" s="228" t="s">
        <v>144</v>
      </c>
    </row>
    <row r="158" spans="1:65" s="2" customFormat="1" ht="16.5" customHeight="1">
      <c r="A158" s="38"/>
      <c r="B158" s="39"/>
      <c r="C158" s="203" t="s">
        <v>239</v>
      </c>
      <c r="D158" s="203" t="s">
        <v>253</v>
      </c>
      <c r="E158" s="204" t="s">
        <v>1122</v>
      </c>
      <c r="F158" s="205" t="s">
        <v>1123</v>
      </c>
      <c r="G158" s="206" t="s">
        <v>365</v>
      </c>
      <c r="H158" s="207">
        <v>1472.5</v>
      </c>
      <c r="I158" s="208"/>
      <c r="J158" s="209">
        <f>ROUND(I158*H158,2)</f>
        <v>0</v>
      </c>
      <c r="K158" s="205" t="s">
        <v>154</v>
      </c>
      <c r="L158" s="210"/>
      <c r="M158" s="211" t="s">
        <v>19</v>
      </c>
      <c r="N158" s="212" t="s">
        <v>43</v>
      </c>
      <c r="O158" s="84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6" t="s">
        <v>159</v>
      </c>
      <c r="AT158" s="196" t="s">
        <v>253</v>
      </c>
      <c r="AU158" s="196" t="s">
        <v>81</v>
      </c>
      <c r="AY158" s="17" t="s">
        <v>144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7" t="s">
        <v>79</v>
      </c>
      <c r="BK158" s="197">
        <f>ROUND(I158*H158,2)</f>
        <v>0</v>
      </c>
      <c r="BL158" s="17" t="s">
        <v>143</v>
      </c>
      <c r="BM158" s="196" t="s">
        <v>246</v>
      </c>
    </row>
    <row r="159" spans="1:51" s="10" customFormat="1" ht="12">
      <c r="A159" s="10"/>
      <c r="B159" s="218"/>
      <c r="C159" s="219"/>
      <c r="D159" s="198" t="s">
        <v>360</v>
      </c>
      <c r="E159" s="220" t="s">
        <v>19</v>
      </c>
      <c r="F159" s="221" t="s">
        <v>1124</v>
      </c>
      <c r="G159" s="219"/>
      <c r="H159" s="222">
        <v>1472.5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T159" s="228" t="s">
        <v>360</v>
      </c>
      <c r="AU159" s="228" t="s">
        <v>81</v>
      </c>
      <c r="AV159" s="10" t="s">
        <v>81</v>
      </c>
      <c r="AW159" s="10" t="s">
        <v>33</v>
      </c>
      <c r="AX159" s="10" t="s">
        <v>72</v>
      </c>
      <c r="AY159" s="228" t="s">
        <v>144</v>
      </c>
    </row>
    <row r="160" spans="1:51" s="11" customFormat="1" ht="12">
      <c r="A160" s="11"/>
      <c r="B160" s="229"/>
      <c r="C160" s="230"/>
      <c r="D160" s="198" t="s">
        <v>360</v>
      </c>
      <c r="E160" s="231" t="s">
        <v>19</v>
      </c>
      <c r="F160" s="232" t="s">
        <v>362</v>
      </c>
      <c r="G160" s="230"/>
      <c r="H160" s="233">
        <v>1472.5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T160" s="239" t="s">
        <v>360</v>
      </c>
      <c r="AU160" s="239" t="s">
        <v>81</v>
      </c>
      <c r="AV160" s="11" t="s">
        <v>143</v>
      </c>
      <c r="AW160" s="11" t="s">
        <v>33</v>
      </c>
      <c r="AX160" s="11" t="s">
        <v>79</v>
      </c>
      <c r="AY160" s="239" t="s">
        <v>144</v>
      </c>
    </row>
    <row r="161" spans="1:65" s="2" customFormat="1" ht="37.8" customHeight="1">
      <c r="A161" s="38"/>
      <c r="B161" s="39"/>
      <c r="C161" s="203" t="s">
        <v>195</v>
      </c>
      <c r="D161" s="203" t="s">
        <v>253</v>
      </c>
      <c r="E161" s="204" t="s">
        <v>1125</v>
      </c>
      <c r="F161" s="205" t="s">
        <v>1126</v>
      </c>
      <c r="G161" s="206" t="s">
        <v>142</v>
      </c>
      <c r="H161" s="207">
        <v>503</v>
      </c>
      <c r="I161" s="208"/>
      <c r="J161" s="209">
        <f>ROUND(I161*H161,2)</f>
        <v>0</v>
      </c>
      <c r="K161" s="205" t="s">
        <v>19</v>
      </c>
      <c r="L161" s="210"/>
      <c r="M161" s="211" t="s">
        <v>19</v>
      </c>
      <c r="N161" s="212" t="s">
        <v>43</v>
      </c>
      <c r="O161" s="84"/>
      <c r="P161" s="194">
        <f>O161*H161</f>
        <v>0</v>
      </c>
      <c r="Q161" s="194">
        <v>0.0013</v>
      </c>
      <c r="R161" s="194">
        <f>Q161*H161</f>
        <v>0.6538999999999999</v>
      </c>
      <c r="S161" s="194">
        <v>0</v>
      </c>
      <c r="T161" s="19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6" t="s">
        <v>159</v>
      </c>
      <c r="AT161" s="196" t="s">
        <v>253</v>
      </c>
      <c r="AU161" s="196" t="s">
        <v>81</v>
      </c>
      <c r="AY161" s="17" t="s">
        <v>144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7" t="s">
        <v>79</v>
      </c>
      <c r="BK161" s="197">
        <f>ROUND(I161*H161,2)</f>
        <v>0</v>
      </c>
      <c r="BL161" s="17" t="s">
        <v>143</v>
      </c>
      <c r="BM161" s="196" t="s">
        <v>251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1127</v>
      </c>
      <c r="G162" s="219"/>
      <c r="H162" s="222">
        <v>503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81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503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81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16.5" customHeight="1">
      <c r="A164" s="38"/>
      <c r="B164" s="39"/>
      <c r="C164" s="203" t="s">
        <v>248</v>
      </c>
      <c r="D164" s="203" t="s">
        <v>253</v>
      </c>
      <c r="E164" s="204" t="s">
        <v>1128</v>
      </c>
      <c r="F164" s="205" t="s">
        <v>1129</v>
      </c>
      <c r="G164" s="206" t="s">
        <v>153</v>
      </c>
      <c r="H164" s="207">
        <v>3</v>
      </c>
      <c r="I164" s="208"/>
      <c r="J164" s="209">
        <f>ROUND(I164*H164,2)</f>
        <v>0</v>
      </c>
      <c r="K164" s="205" t="s">
        <v>19</v>
      </c>
      <c r="L164" s="210"/>
      <c r="M164" s="211" t="s">
        <v>19</v>
      </c>
      <c r="N164" s="212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159</v>
      </c>
      <c r="AT164" s="196" t="s">
        <v>253</v>
      </c>
      <c r="AU164" s="196" t="s">
        <v>81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256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1071</v>
      </c>
      <c r="G165" s="219"/>
      <c r="H165" s="222">
        <v>3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81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3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81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.5" customHeight="1">
      <c r="A167" s="38"/>
      <c r="B167" s="39"/>
      <c r="C167" s="203" t="s">
        <v>200</v>
      </c>
      <c r="D167" s="203" t="s">
        <v>253</v>
      </c>
      <c r="E167" s="204" t="s">
        <v>787</v>
      </c>
      <c r="F167" s="205" t="s">
        <v>788</v>
      </c>
      <c r="G167" s="206" t="s">
        <v>449</v>
      </c>
      <c r="H167" s="207">
        <v>3981.75</v>
      </c>
      <c r="I167" s="208"/>
      <c r="J167" s="209">
        <f>ROUND(I167*H167,2)</f>
        <v>0</v>
      </c>
      <c r="K167" s="205" t="s">
        <v>154</v>
      </c>
      <c r="L167" s="210"/>
      <c r="M167" s="211" t="s">
        <v>19</v>
      </c>
      <c r="N167" s="212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159</v>
      </c>
      <c r="AT167" s="196" t="s">
        <v>253</v>
      </c>
      <c r="AU167" s="196" t="s">
        <v>81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261</v>
      </c>
    </row>
    <row r="168" spans="1:51" s="12" customFormat="1" ht="12">
      <c r="A168" s="12"/>
      <c r="B168" s="240"/>
      <c r="C168" s="241"/>
      <c r="D168" s="198" t="s">
        <v>360</v>
      </c>
      <c r="E168" s="242" t="s">
        <v>19</v>
      </c>
      <c r="F168" s="243" t="s">
        <v>1130</v>
      </c>
      <c r="G168" s="241"/>
      <c r="H168" s="242" t="s">
        <v>19</v>
      </c>
      <c r="I168" s="244"/>
      <c r="J168" s="241"/>
      <c r="K168" s="241"/>
      <c r="L168" s="245"/>
      <c r="M168" s="246"/>
      <c r="N168" s="247"/>
      <c r="O168" s="247"/>
      <c r="P168" s="247"/>
      <c r="Q168" s="247"/>
      <c r="R168" s="247"/>
      <c r="S168" s="247"/>
      <c r="T168" s="248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9" t="s">
        <v>360</v>
      </c>
      <c r="AU168" s="249" t="s">
        <v>81</v>
      </c>
      <c r="AV168" s="12" t="s">
        <v>79</v>
      </c>
      <c r="AW168" s="12" t="s">
        <v>33</v>
      </c>
      <c r="AX168" s="12" t="s">
        <v>72</v>
      </c>
      <c r="AY168" s="249" t="s">
        <v>144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1131</v>
      </c>
      <c r="G169" s="219"/>
      <c r="H169" s="222">
        <v>1131.75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0" customFormat="1" ht="12">
      <c r="A170" s="10"/>
      <c r="B170" s="218"/>
      <c r="C170" s="219"/>
      <c r="D170" s="198" t="s">
        <v>360</v>
      </c>
      <c r="E170" s="220" t="s">
        <v>19</v>
      </c>
      <c r="F170" s="221" t="s">
        <v>1132</v>
      </c>
      <c r="G170" s="219"/>
      <c r="H170" s="222">
        <v>2850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T170" s="228" t="s">
        <v>360</v>
      </c>
      <c r="AU170" s="228" t="s">
        <v>81</v>
      </c>
      <c r="AV170" s="10" t="s">
        <v>81</v>
      </c>
      <c r="AW170" s="10" t="s">
        <v>33</v>
      </c>
      <c r="AX170" s="10" t="s">
        <v>72</v>
      </c>
      <c r="AY170" s="228" t="s">
        <v>144</v>
      </c>
    </row>
    <row r="171" spans="1:51" s="11" customFormat="1" ht="12">
      <c r="A171" s="11"/>
      <c r="B171" s="229"/>
      <c r="C171" s="230"/>
      <c r="D171" s="198" t="s">
        <v>360</v>
      </c>
      <c r="E171" s="231" t="s">
        <v>19</v>
      </c>
      <c r="F171" s="232" t="s">
        <v>362</v>
      </c>
      <c r="G171" s="230"/>
      <c r="H171" s="233">
        <v>3981.75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T171" s="239" t="s">
        <v>360</v>
      </c>
      <c r="AU171" s="239" t="s">
        <v>81</v>
      </c>
      <c r="AV171" s="11" t="s">
        <v>143</v>
      </c>
      <c r="AW171" s="11" t="s">
        <v>33</v>
      </c>
      <c r="AX171" s="11" t="s">
        <v>79</v>
      </c>
      <c r="AY171" s="239" t="s">
        <v>144</v>
      </c>
    </row>
    <row r="172" spans="1:65" s="2" customFormat="1" ht="21.75" customHeight="1">
      <c r="A172" s="38"/>
      <c r="B172" s="39"/>
      <c r="C172" s="203" t="s">
        <v>258</v>
      </c>
      <c r="D172" s="203" t="s">
        <v>253</v>
      </c>
      <c r="E172" s="204" t="s">
        <v>1133</v>
      </c>
      <c r="F172" s="205" t="s">
        <v>1134</v>
      </c>
      <c r="G172" s="206" t="s">
        <v>142</v>
      </c>
      <c r="H172" s="207">
        <v>10.6</v>
      </c>
      <c r="I172" s="208"/>
      <c r="J172" s="209">
        <f>ROUND(I172*H172,2)</f>
        <v>0</v>
      </c>
      <c r="K172" s="205" t="s">
        <v>19</v>
      </c>
      <c r="L172" s="210"/>
      <c r="M172" s="211" t="s">
        <v>19</v>
      </c>
      <c r="N172" s="212" t="s">
        <v>43</v>
      </c>
      <c r="O172" s="84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6" t="s">
        <v>159</v>
      </c>
      <c r="AT172" s="196" t="s">
        <v>253</v>
      </c>
      <c r="AU172" s="196" t="s">
        <v>81</v>
      </c>
      <c r="AY172" s="17" t="s">
        <v>144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7" t="s">
        <v>79</v>
      </c>
      <c r="BK172" s="197">
        <f>ROUND(I172*H172,2)</f>
        <v>0</v>
      </c>
      <c r="BL172" s="17" t="s">
        <v>143</v>
      </c>
      <c r="BM172" s="196" t="s">
        <v>265</v>
      </c>
    </row>
    <row r="173" spans="1:51" s="10" customFormat="1" ht="12">
      <c r="A173" s="10"/>
      <c r="B173" s="218"/>
      <c r="C173" s="219"/>
      <c r="D173" s="198" t="s">
        <v>360</v>
      </c>
      <c r="E173" s="220" t="s">
        <v>19</v>
      </c>
      <c r="F173" s="221" t="s">
        <v>1091</v>
      </c>
      <c r="G173" s="219"/>
      <c r="H173" s="222">
        <v>10.6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T173" s="228" t="s">
        <v>360</v>
      </c>
      <c r="AU173" s="228" t="s">
        <v>81</v>
      </c>
      <c r="AV173" s="10" t="s">
        <v>81</v>
      </c>
      <c r="AW173" s="10" t="s">
        <v>33</v>
      </c>
      <c r="AX173" s="10" t="s">
        <v>72</v>
      </c>
      <c r="AY173" s="228" t="s">
        <v>144</v>
      </c>
    </row>
    <row r="174" spans="1:51" s="11" customFormat="1" ht="12">
      <c r="A174" s="11"/>
      <c r="B174" s="229"/>
      <c r="C174" s="230"/>
      <c r="D174" s="198" t="s">
        <v>360</v>
      </c>
      <c r="E174" s="231" t="s">
        <v>19</v>
      </c>
      <c r="F174" s="232" t="s">
        <v>362</v>
      </c>
      <c r="G174" s="230"/>
      <c r="H174" s="233">
        <v>10.6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T174" s="239" t="s">
        <v>360</v>
      </c>
      <c r="AU174" s="239" t="s">
        <v>81</v>
      </c>
      <c r="AV174" s="11" t="s">
        <v>143</v>
      </c>
      <c r="AW174" s="11" t="s">
        <v>33</v>
      </c>
      <c r="AX174" s="11" t="s">
        <v>79</v>
      </c>
      <c r="AY174" s="239" t="s">
        <v>144</v>
      </c>
    </row>
    <row r="175" spans="1:65" s="2" customFormat="1" ht="24.15" customHeight="1">
      <c r="A175" s="38"/>
      <c r="B175" s="39"/>
      <c r="C175" s="203" t="s">
        <v>204</v>
      </c>
      <c r="D175" s="203" t="s">
        <v>253</v>
      </c>
      <c r="E175" s="204" t="s">
        <v>1135</v>
      </c>
      <c r="F175" s="205" t="s">
        <v>1136</v>
      </c>
      <c r="G175" s="206" t="s">
        <v>153</v>
      </c>
      <c r="H175" s="207">
        <v>320</v>
      </c>
      <c r="I175" s="208"/>
      <c r="J175" s="209">
        <f>ROUND(I175*H175,2)</f>
        <v>0</v>
      </c>
      <c r="K175" s="205" t="s">
        <v>154</v>
      </c>
      <c r="L175" s="210"/>
      <c r="M175" s="211" t="s">
        <v>19</v>
      </c>
      <c r="N175" s="212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159</v>
      </c>
      <c r="AT175" s="196" t="s">
        <v>253</v>
      </c>
      <c r="AU175" s="196" t="s">
        <v>81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270</v>
      </c>
    </row>
    <row r="176" spans="1:65" s="2" customFormat="1" ht="16.5" customHeight="1">
      <c r="A176" s="38"/>
      <c r="B176" s="39"/>
      <c r="C176" s="203" t="s">
        <v>267</v>
      </c>
      <c r="D176" s="203" t="s">
        <v>253</v>
      </c>
      <c r="E176" s="204" t="s">
        <v>1137</v>
      </c>
      <c r="F176" s="205" t="s">
        <v>1138</v>
      </c>
      <c r="G176" s="206" t="s">
        <v>449</v>
      </c>
      <c r="H176" s="207">
        <v>637.484</v>
      </c>
      <c r="I176" s="208"/>
      <c r="J176" s="209">
        <f>ROUND(I176*H176,2)</f>
        <v>0</v>
      </c>
      <c r="K176" s="205" t="s">
        <v>19</v>
      </c>
      <c r="L176" s="210"/>
      <c r="M176" s="211" t="s">
        <v>19</v>
      </c>
      <c r="N176" s="212" t="s">
        <v>43</v>
      </c>
      <c r="O176" s="84"/>
      <c r="P176" s="194">
        <f>O176*H176</f>
        <v>0</v>
      </c>
      <c r="Q176" s="194">
        <v>0.0007</v>
      </c>
      <c r="R176" s="194">
        <f>Q176*H176</f>
        <v>0.44623880000000005</v>
      </c>
      <c r="S176" s="194">
        <v>0</v>
      </c>
      <c r="T176" s="19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6" t="s">
        <v>159</v>
      </c>
      <c r="AT176" s="196" t="s">
        <v>253</v>
      </c>
      <c r="AU176" s="196" t="s">
        <v>81</v>
      </c>
      <c r="AY176" s="17" t="s">
        <v>144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7" t="s">
        <v>79</v>
      </c>
      <c r="BK176" s="197">
        <f>ROUND(I176*H176,2)</f>
        <v>0</v>
      </c>
      <c r="BL176" s="17" t="s">
        <v>143</v>
      </c>
      <c r="BM176" s="196" t="s">
        <v>274</v>
      </c>
    </row>
    <row r="177" spans="1:65" s="2" customFormat="1" ht="33" customHeight="1">
      <c r="A177" s="38"/>
      <c r="B177" s="39"/>
      <c r="C177" s="185" t="s">
        <v>208</v>
      </c>
      <c r="D177" s="185" t="s">
        <v>139</v>
      </c>
      <c r="E177" s="186" t="s">
        <v>1139</v>
      </c>
      <c r="F177" s="187" t="s">
        <v>1140</v>
      </c>
      <c r="G177" s="188" t="s">
        <v>142</v>
      </c>
      <c r="H177" s="189">
        <v>78</v>
      </c>
      <c r="I177" s="190"/>
      <c r="J177" s="191">
        <f>ROUND(I177*H177,2)</f>
        <v>0</v>
      </c>
      <c r="K177" s="187" t="s">
        <v>19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81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279</v>
      </c>
    </row>
    <row r="178" spans="1:65" s="2" customFormat="1" ht="204.9" customHeight="1">
      <c r="A178" s="38"/>
      <c r="B178" s="39"/>
      <c r="C178" s="185" t="s">
        <v>216</v>
      </c>
      <c r="D178" s="185" t="s">
        <v>139</v>
      </c>
      <c r="E178" s="186" t="s">
        <v>1141</v>
      </c>
      <c r="F178" s="187" t="s">
        <v>1142</v>
      </c>
      <c r="G178" s="188" t="s">
        <v>142</v>
      </c>
      <c r="H178" s="189">
        <v>325</v>
      </c>
      <c r="I178" s="190"/>
      <c r="J178" s="191">
        <f>ROUND(I178*H178,2)</f>
        <v>0</v>
      </c>
      <c r="K178" s="187" t="s">
        <v>19</v>
      </c>
      <c r="L178" s="44"/>
      <c r="M178" s="192" t="s">
        <v>19</v>
      </c>
      <c r="N178" s="193" t="s">
        <v>43</v>
      </c>
      <c r="O178" s="84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6" t="s">
        <v>143</v>
      </c>
      <c r="AT178" s="196" t="s">
        <v>139</v>
      </c>
      <c r="AU178" s="196" t="s">
        <v>81</v>
      </c>
      <c r="AY178" s="17" t="s">
        <v>144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7" t="s">
        <v>79</v>
      </c>
      <c r="BK178" s="197">
        <f>ROUND(I178*H178,2)</f>
        <v>0</v>
      </c>
      <c r="BL178" s="17" t="s">
        <v>143</v>
      </c>
      <c r="BM178" s="196" t="s">
        <v>1143</v>
      </c>
    </row>
    <row r="179" spans="1:51" s="10" customFormat="1" ht="12">
      <c r="A179" s="10"/>
      <c r="B179" s="218"/>
      <c r="C179" s="219"/>
      <c r="D179" s="198" t="s">
        <v>360</v>
      </c>
      <c r="E179" s="220" t="s">
        <v>19</v>
      </c>
      <c r="F179" s="221" t="s">
        <v>1144</v>
      </c>
      <c r="G179" s="219"/>
      <c r="H179" s="222">
        <v>325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T179" s="228" t="s">
        <v>360</v>
      </c>
      <c r="AU179" s="228" t="s">
        <v>81</v>
      </c>
      <c r="AV179" s="10" t="s">
        <v>81</v>
      </c>
      <c r="AW179" s="10" t="s">
        <v>33</v>
      </c>
      <c r="AX179" s="10" t="s">
        <v>79</v>
      </c>
      <c r="AY179" s="228" t="s">
        <v>144</v>
      </c>
    </row>
    <row r="180" spans="1:63" s="14" customFormat="1" ht="25.9" customHeight="1">
      <c r="A180" s="14"/>
      <c r="B180" s="259"/>
      <c r="C180" s="260"/>
      <c r="D180" s="261" t="s">
        <v>71</v>
      </c>
      <c r="E180" s="262" t="s">
        <v>1021</v>
      </c>
      <c r="F180" s="262" t="s">
        <v>1022</v>
      </c>
      <c r="G180" s="260"/>
      <c r="H180" s="260"/>
      <c r="I180" s="263"/>
      <c r="J180" s="264">
        <f>BK180</f>
        <v>0</v>
      </c>
      <c r="K180" s="260"/>
      <c r="L180" s="265"/>
      <c r="M180" s="266"/>
      <c r="N180" s="267"/>
      <c r="O180" s="267"/>
      <c r="P180" s="268">
        <f>SUM(P181:P198)</f>
        <v>0</v>
      </c>
      <c r="Q180" s="267"/>
      <c r="R180" s="268">
        <f>SUM(R181:R198)</f>
        <v>0</v>
      </c>
      <c r="S180" s="267"/>
      <c r="T180" s="269">
        <f>SUM(T181:T198)</f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270" t="s">
        <v>143</v>
      </c>
      <c r="AT180" s="271" t="s">
        <v>71</v>
      </c>
      <c r="AU180" s="271" t="s">
        <v>72</v>
      </c>
      <c r="AY180" s="270" t="s">
        <v>144</v>
      </c>
      <c r="BK180" s="272">
        <f>SUM(BK181:BK198)</f>
        <v>0</v>
      </c>
    </row>
    <row r="181" spans="1:65" s="2" customFormat="1" ht="128.55" customHeight="1">
      <c r="A181" s="38"/>
      <c r="B181" s="39"/>
      <c r="C181" s="185" t="s">
        <v>276</v>
      </c>
      <c r="D181" s="185" t="s">
        <v>139</v>
      </c>
      <c r="E181" s="186" t="s">
        <v>1145</v>
      </c>
      <c r="F181" s="187" t="s">
        <v>1146</v>
      </c>
      <c r="G181" s="188" t="s">
        <v>365</v>
      </c>
      <c r="H181" s="189">
        <v>377.304</v>
      </c>
      <c r="I181" s="190"/>
      <c r="J181" s="191">
        <f>ROUND(I181*H181,2)</f>
        <v>0</v>
      </c>
      <c r="K181" s="187" t="s">
        <v>154</v>
      </c>
      <c r="L181" s="44"/>
      <c r="M181" s="192" t="s">
        <v>19</v>
      </c>
      <c r="N181" s="193" t="s">
        <v>43</v>
      </c>
      <c r="O181" s="84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6" t="s">
        <v>1025</v>
      </c>
      <c r="AT181" s="196" t="s">
        <v>139</v>
      </c>
      <c r="AU181" s="196" t="s">
        <v>79</v>
      </c>
      <c r="AY181" s="17" t="s">
        <v>144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7" t="s">
        <v>79</v>
      </c>
      <c r="BK181" s="197">
        <f>ROUND(I181*H181,2)</f>
        <v>0</v>
      </c>
      <c r="BL181" s="17" t="s">
        <v>1025</v>
      </c>
      <c r="BM181" s="196" t="s">
        <v>289</v>
      </c>
    </row>
    <row r="182" spans="1:51" s="10" customFormat="1" ht="12">
      <c r="A182" s="10"/>
      <c r="B182" s="218"/>
      <c r="C182" s="219"/>
      <c r="D182" s="198" t="s">
        <v>360</v>
      </c>
      <c r="E182" s="220" t="s">
        <v>19</v>
      </c>
      <c r="F182" s="221" t="s">
        <v>1147</v>
      </c>
      <c r="G182" s="219"/>
      <c r="H182" s="222">
        <v>371.235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T182" s="228" t="s">
        <v>360</v>
      </c>
      <c r="AU182" s="228" t="s">
        <v>79</v>
      </c>
      <c r="AV182" s="10" t="s">
        <v>81</v>
      </c>
      <c r="AW182" s="10" t="s">
        <v>33</v>
      </c>
      <c r="AX182" s="10" t="s">
        <v>72</v>
      </c>
      <c r="AY182" s="228" t="s">
        <v>144</v>
      </c>
    </row>
    <row r="183" spans="1:51" s="10" customFormat="1" ht="12">
      <c r="A183" s="10"/>
      <c r="B183" s="218"/>
      <c r="C183" s="219"/>
      <c r="D183" s="198" t="s">
        <v>360</v>
      </c>
      <c r="E183" s="220" t="s">
        <v>19</v>
      </c>
      <c r="F183" s="221" t="s">
        <v>1148</v>
      </c>
      <c r="G183" s="219"/>
      <c r="H183" s="222">
        <v>0.654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T183" s="228" t="s">
        <v>360</v>
      </c>
      <c r="AU183" s="228" t="s">
        <v>79</v>
      </c>
      <c r="AV183" s="10" t="s">
        <v>81</v>
      </c>
      <c r="AW183" s="10" t="s">
        <v>33</v>
      </c>
      <c r="AX183" s="10" t="s">
        <v>72</v>
      </c>
      <c r="AY183" s="228" t="s">
        <v>144</v>
      </c>
    </row>
    <row r="184" spans="1:51" s="10" customFormat="1" ht="12">
      <c r="A184" s="10"/>
      <c r="B184" s="218"/>
      <c r="C184" s="219"/>
      <c r="D184" s="198" t="s">
        <v>360</v>
      </c>
      <c r="E184" s="220" t="s">
        <v>19</v>
      </c>
      <c r="F184" s="221" t="s">
        <v>1149</v>
      </c>
      <c r="G184" s="219"/>
      <c r="H184" s="222">
        <v>0.169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T184" s="228" t="s">
        <v>360</v>
      </c>
      <c r="AU184" s="228" t="s">
        <v>79</v>
      </c>
      <c r="AV184" s="10" t="s">
        <v>81</v>
      </c>
      <c r="AW184" s="10" t="s">
        <v>33</v>
      </c>
      <c r="AX184" s="10" t="s">
        <v>72</v>
      </c>
      <c r="AY184" s="228" t="s">
        <v>144</v>
      </c>
    </row>
    <row r="185" spans="1:51" s="10" customFormat="1" ht="12">
      <c r="A185" s="10"/>
      <c r="B185" s="218"/>
      <c r="C185" s="219"/>
      <c r="D185" s="198" t="s">
        <v>360</v>
      </c>
      <c r="E185" s="220" t="s">
        <v>19</v>
      </c>
      <c r="F185" s="221" t="s">
        <v>1150</v>
      </c>
      <c r="G185" s="219"/>
      <c r="H185" s="222">
        <v>4.8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T185" s="228" t="s">
        <v>360</v>
      </c>
      <c r="AU185" s="228" t="s">
        <v>79</v>
      </c>
      <c r="AV185" s="10" t="s">
        <v>81</v>
      </c>
      <c r="AW185" s="10" t="s">
        <v>33</v>
      </c>
      <c r="AX185" s="10" t="s">
        <v>72</v>
      </c>
      <c r="AY185" s="228" t="s">
        <v>144</v>
      </c>
    </row>
    <row r="186" spans="1:51" s="10" customFormat="1" ht="12">
      <c r="A186" s="10"/>
      <c r="B186" s="218"/>
      <c r="C186" s="219"/>
      <c r="D186" s="198" t="s">
        <v>360</v>
      </c>
      <c r="E186" s="220" t="s">
        <v>19</v>
      </c>
      <c r="F186" s="221" t="s">
        <v>1151</v>
      </c>
      <c r="G186" s="219"/>
      <c r="H186" s="222">
        <v>0.446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T186" s="228" t="s">
        <v>360</v>
      </c>
      <c r="AU186" s="228" t="s">
        <v>79</v>
      </c>
      <c r="AV186" s="10" t="s">
        <v>81</v>
      </c>
      <c r="AW186" s="10" t="s">
        <v>33</v>
      </c>
      <c r="AX186" s="10" t="s">
        <v>72</v>
      </c>
      <c r="AY186" s="228" t="s">
        <v>144</v>
      </c>
    </row>
    <row r="187" spans="1:51" s="11" customFormat="1" ht="12">
      <c r="A187" s="11"/>
      <c r="B187" s="229"/>
      <c r="C187" s="230"/>
      <c r="D187" s="198" t="s">
        <v>360</v>
      </c>
      <c r="E187" s="231" t="s">
        <v>19</v>
      </c>
      <c r="F187" s="232" t="s">
        <v>362</v>
      </c>
      <c r="G187" s="230"/>
      <c r="H187" s="233">
        <v>377.304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T187" s="239" t="s">
        <v>360</v>
      </c>
      <c r="AU187" s="239" t="s">
        <v>79</v>
      </c>
      <c r="AV187" s="11" t="s">
        <v>143</v>
      </c>
      <c r="AW187" s="11" t="s">
        <v>33</v>
      </c>
      <c r="AX187" s="11" t="s">
        <v>79</v>
      </c>
      <c r="AY187" s="239" t="s">
        <v>144</v>
      </c>
    </row>
    <row r="188" spans="1:65" s="2" customFormat="1" ht="128.55" customHeight="1">
      <c r="A188" s="38"/>
      <c r="B188" s="39"/>
      <c r="C188" s="185" t="s">
        <v>212</v>
      </c>
      <c r="D188" s="185" t="s">
        <v>139</v>
      </c>
      <c r="E188" s="186" t="s">
        <v>868</v>
      </c>
      <c r="F188" s="187" t="s">
        <v>869</v>
      </c>
      <c r="G188" s="188" t="s">
        <v>365</v>
      </c>
      <c r="H188" s="189">
        <v>3689.344</v>
      </c>
      <c r="I188" s="190"/>
      <c r="J188" s="191">
        <f>ROUND(I188*H188,2)</f>
        <v>0</v>
      </c>
      <c r="K188" s="187" t="s">
        <v>154</v>
      </c>
      <c r="L188" s="44"/>
      <c r="M188" s="192" t="s">
        <v>19</v>
      </c>
      <c r="N188" s="193" t="s">
        <v>43</v>
      </c>
      <c r="O188" s="84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6" t="s">
        <v>1025</v>
      </c>
      <c r="AT188" s="196" t="s">
        <v>139</v>
      </c>
      <c r="AU188" s="196" t="s">
        <v>79</v>
      </c>
      <c r="AY188" s="17" t="s">
        <v>144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7" t="s">
        <v>79</v>
      </c>
      <c r="BK188" s="197">
        <f>ROUND(I188*H188,2)</f>
        <v>0</v>
      </c>
      <c r="BL188" s="17" t="s">
        <v>1025</v>
      </c>
      <c r="BM188" s="196" t="s">
        <v>293</v>
      </c>
    </row>
    <row r="189" spans="1:51" s="10" customFormat="1" ht="12">
      <c r="A189" s="10"/>
      <c r="B189" s="218"/>
      <c r="C189" s="219"/>
      <c r="D189" s="198" t="s">
        <v>360</v>
      </c>
      <c r="E189" s="220" t="s">
        <v>19</v>
      </c>
      <c r="F189" s="221" t="s">
        <v>1152</v>
      </c>
      <c r="G189" s="219"/>
      <c r="H189" s="222">
        <v>8.55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T189" s="228" t="s">
        <v>360</v>
      </c>
      <c r="AU189" s="228" t="s">
        <v>79</v>
      </c>
      <c r="AV189" s="10" t="s">
        <v>81</v>
      </c>
      <c r="AW189" s="10" t="s">
        <v>33</v>
      </c>
      <c r="AX189" s="10" t="s">
        <v>72</v>
      </c>
      <c r="AY189" s="228" t="s">
        <v>144</v>
      </c>
    </row>
    <row r="190" spans="1:51" s="10" customFormat="1" ht="12">
      <c r="A190" s="10"/>
      <c r="B190" s="218"/>
      <c r="C190" s="219"/>
      <c r="D190" s="198" t="s">
        <v>360</v>
      </c>
      <c r="E190" s="220" t="s">
        <v>19</v>
      </c>
      <c r="F190" s="221" t="s">
        <v>1153</v>
      </c>
      <c r="G190" s="219"/>
      <c r="H190" s="222">
        <v>401.394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T190" s="228" t="s">
        <v>360</v>
      </c>
      <c r="AU190" s="228" t="s">
        <v>79</v>
      </c>
      <c r="AV190" s="10" t="s">
        <v>81</v>
      </c>
      <c r="AW190" s="10" t="s">
        <v>33</v>
      </c>
      <c r="AX190" s="10" t="s">
        <v>72</v>
      </c>
      <c r="AY190" s="228" t="s">
        <v>144</v>
      </c>
    </row>
    <row r="191" spans="1:51" s="10" customFormat="1" ht="12">
      <c r="A191" s="10"/>
      <c r="B191" s="218"/>
      <c r="C191" s="219"/>
      <c r="D191" s="198" t="s">
        <v>360</v>
      </c>
      <c r="E191" s="220" t="s">
        <v>19</v>
      </c>
      <c r="F191" s="221" t="s">
        <v>1154</v>
      </c>
      <c r="G191" s="219"/>
      <c r="H191" s="222">
        <v>1472.5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T191" s="228" t="s">
        <v>360</v>
      </c>
      <c r="AU191" s="228" t="s">
        <v>79</v>
      </c>
      <c r="AV191" s="10" t="s">
        <v>81</v>
      </c>
      <c r="AW191" s="10" t="s">
        <v>33</v>
      </c>
      <c r="AX191" s="10" t="s">
        <v>72</v>
      </c>
      <c r="AY191" s="228" t="s">
        <v>144</v>
      </c>
    </row>
    <row r="192" spans="1:51" s="10" customFormat="1" ht="12">
      <c r="A192" s="10"/>
      <c r="B192" s="218"/>
      <c r="C192" s="219"/>
      <c r="D192" s="198" t="s">
        <v>360</v>
      </c>
      <c r="E192" s="220" t="s">
        <v>19</v>
      </c>
      <c r="F192" s="221" t="s">
        <v>1095</v>
      </c>
      <c r="G192" s="219"/>
      <c r="H192" s="222">
        <v>608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T192" s="228" t="s">
        <v>360</v>
      </c>
      <c r="AU192" s="228" t="s">
        <v>79</v>
      </c>
      <c r="AV192" s="10" t="s">
        <v>81</v>
      </c>
      <c r="AW192" s="10" t="s">
        <v>33</v>
      </c>
      <c r="AX192" s="10" t="s">
        <v>72</v>
      </c>
      <c r="AY192" s="228" t="s">
        <v>144</v>
      </c>
    </row>
    <row r="193" spans="1:51" s="10" customFormat="1" ht="12">
      <c r="A193" s="10"/>
      <c r="B193" s="218"/>
      <c r="C193" s="219"/>
      <c r="D193" s="198" t="s">
        <v>360</v>
      </c>
      <c r="E193" s="220" t="s">
        <v>19</v>
      </c>
      <c r="F193" s="221" t="s">
        <v>1078</v>
      </c>
      <c r="G193" s="219"/>
      <c r="H193" s="222">
        <v>486.4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T193" s="228" t="s">
        <v>360</v>
      </c>
      <c r="AU193" s="228" t="s">
        <v>79</v>
      </c>
      <c r="AV193" s="10" t="s">
        <v>81</v>
      </c>
      <c r="AW193" s="10" t="s">
        <v>33</v>
      </c>
      <c r="AX193" s="10" t="s">
        <v>72</v>
      </c>
      <c r="AY193" s="228" t="s">
        <v>144</v>
      </c>
    </row>
    <row r="194" spans="1:51" s="10" customFormat="1" ht="12">
      <c r="A194" s="10"/>
      <c r="B194" s="218"/>
      <c r="C194" s="219"/>
      <c r="D194" s="198" t="s">
        <v>360</v>
      </c>
      <c r="E194" s="220" t="s">
        <v>19</v>
      </c>
      <c r="F194" s="221" t="s">
        <v>1121</v>
      </c>
      <c r="G194" s="219"/>
      <c r="H194" s="222">
        <v>712.5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T194" s="228" t="s">
        <v>360</v>
      </c>
      <c r="AU194" s="228" t="s">
        <v>79</v>
      </c>
      <c r="AV194" s="10" t="s">
        <v>81</v>
      </c>
      <c r="AW194" s="10" t="s">
        <v>33</v>
      </c>
      <c r="AX194" s="10" t="s">
        <v>72</v>
      </c>
      <c r="AY194" s="228" t="s">
        <v>144</v>
      </c>
    </row>
    <row r="195" spans="1:51" s="11" customFormat="1" ht="12">
      <c r="A195" s="11"/>
      <c r="B195" s="229"/>
      <c r="C195" s="230"/>
      <c r="D195" s="198" t="s">
        <v>360</v>
      </c>
      <c r="E195" s="231" t="s">
        <v>19</v>
      </c>
      <c r="F195" s="232" t="s">
        <v>362</v>
      </c>
      <c r="G195" s="230"/>
      <c r="H195" s="233">
        <v>3689.344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T195" s="239" t="s">
        <v>360</v>
      </c>
      <c r="AU195" s="239" t="s">
        <v>79</v>
      </c>
      <c r="AV195" s="11" t="s">
        <v>143</v>
      </c>
      <c r="AW195" s="11" t="s">
        <v>33</v>
      </c>
      <c r="AX195" s="11" t="s">
        <v>79</v>
      </c>
      <c r="AY195" s="239" t="s">
        <v>144</v>
      </c>
    </row>
    <row r="196" spans="1:65" s="2" customFormat="1" ht="37.8" customHeight="1">
      <c r="A196" s="38"/>
      <c r="B196" s="39"/>
      <c r="C196" s="185" t="s">
        <v>285</v>
      </c>
      <c r="D196" s="185" t="s">
        <v>139</v>
      </c>
      <c r="E196" s="186" t="s">
        <v>1155</v>
      </c>
      <c r="F196" s="187" t="s">
        <v>1156</v>
      </c>
      <c r="G196" s="188" t="s">
        <v>365</v>
      </c>
      <c r="H196" s="189">
        <v>8.55</v>
      </c>
      <c r="I196" s="190"/>
      <c r="J196" s="191">
        <f>ROUND(I196*H196,2)</f>
        <v>0</v>
      </c>
      <c r="K196" s="187" t="s">
        <v>154</v>
      </c>
      <c r="L196" s="44"/>
      <c r="M196" s="192" t="s">
        <v>19</v>
      </c>
      <c r="N196" s="193" t="s">
        <v>43</v>
      </c>
      <c r="O196" s="84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6" t="s">
        <v>1025</v>
      </c>
      <c r="AT196" s="196" t="s">
        <v>139</v>
      </c>
      <c r="AU196" s="196" t="s">
        <v>79</v>
      </c>
      <c r="AY196" s="17" t="s">
        <v>144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7" t="s">
        <v>79</v>
      </c>
      <c r="BK196" s="197">
        <f>ROUND(I196*H196,2)</f>
        <v>0</v>
      </c>
      <c r="BL196" s="17" t="s">
        <v>1025</v>
      </c>
      <c r="BM196" s="196" t="s">
        <v>298</v>
      </c>
    </row>
    <row r="197" spans="1:51" s="10" customFormat="1" ht="12">
      <c r="A197" s="10"/>
      <c r="B197" s="218"/>
      <c r="C197" s="219"/>
      <c r="D197" s="198" t="s">
        <v>360</v>
      </c>
      <c r="E197" s="220" t="s">
        <v>19</v>
      </c>
      <c r="F197" s="221" t="s">
        <v>1157</v>
      </c>
      <c r="G197" s="219"/>
      <c r="H197" s="222">
        <v>8.55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T197" s="228" t="s">
        <v>360</v>
      </c>
      <c r="AU197" s="228" t="s">
        <v>79</v>
      </c>
      <c r="AV197" s="10" t="s">
        <v>81</v>
      </c>
      <c r="AW197" s="10" t="s">
        <v>33</v>
      </c>
      <c r="AX197" s="10" t="s">
        <v>72</v>
      </c>
      <c r="AY197" s="228" t="s">
        <v>144</v>
      </c>
    </row>
    <row r="198" spans="1:51" s="11" customFormat="1" ht="12">
      <c r="A198" s="11"/>
      <c r="B198" s="229"/>
      <c r="C198" s="230"/>
      <c r="D198" s="198" t="s">
        <v>360</v>
      </c>
      <c r="E198" s="231" t="s">
        <v>19</v>
      </c>
      <c r="F198" s="232" t="s">
        <v>362</v>
      </c>
      <c r="G198" s="230"/>
      <c r="H198" s="233">
        <v>8.55</v>
      </c>
      <c r="I198" s="234"/>
      <c r="J198" s="230"/>
      <c r="K198" s="230"/>
      <c r="L198" s="235"/>
      <c r="M198" s="250"/>
      <c r="N198" s="251"/>
      <c r="O198" s="251"/>
      <c r="P198" s="251"/>
      <c r="Q198" s="251"/>
      <c r="R198" s="251"/>
      <c r="S198" s="251"/>
      <c r="T198" s="252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T198" s="239" t="s">
        <v>360</v>
      </c>
      <c r="AU198" s="239" t="s">
        <v>79</v>
      </c>
      <c r="AV198" s="11" t="s">
        <v>143</v>
      </c>
      <c r="AW198" s="11" t="s">
        <v>33</v>
      </c>
      <c r="AX198" s="11" t="s">
        <v>79</v>
      </c>
      <c r="AY198" s="239" t="s">
        <v>144</v>
      </c>
    </row>
    <row r="199" spans="1:31" s="2" customFormat="1" ht="6.95" customHeight="1">
      <c r="A199" s="38"/>
      <c r="B199" s="59"/>
      <c r="C199" s="60"/>
      <c r="D199" s="60"/>
      <c r="E199" s="60"/>
      <c r="F199" s="60"/>
      <c r="G199" s="60"/>
      <c r="H199" s="60"/>
      <c r="I199" s="60"/>
      <c r="J199" s="60"/>
      <c r="K199" s="60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password="CC35" sheet="1" objects="1" scenarios="1" formatColumns="0" formatRows="0" autoFilter="0"/>
  <autoFilter ref="C90:K1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1158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ROUND((SUM(BE95:BE331)),2)</f>
        <v>0</v>
      </c>
      <c r="G35" s="38"/>
      <c r="H35" s="38"/>
      <c r="I35" s="157">
        <v>0.21</v>
      </c>
      <c r="J35" s="156">
        <f>ROUND(((SUM(BE95:BE331))*I35),2)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ROUND((SUM(BF95:BF331)),2)</f>
        <v>0</v>
      </c>
      <c r="G36" s="38"/>
      <c r="H36" s="38"/>
      <c r="I36" s="157">
        <v>0.15</v>
      </c>
      <c r="J36" s="156">
        <f>ROUND(((SUM(BF95:BF331))*I36),2)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ROUND((SUM(BG95:BG331)),2)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ROUND((SUM(BH95:BH331)),2)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ROUND((SUM(BI95:BI331)),2)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21-06 - Propustek v ev. km 80,833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J96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1159</v>
      </c>
      <c r="E65" s="278"/>
      <c r="F65" s="278"/>
      <c r="G65" s="278"/>
      <c r="H65" s="278"/>
      <c r="I65" s="278"/>
      <c r="J65" s="279">
        <f>J97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5" customFormat="1" ht="19.9" customHeight="1" hidden="1">
      <c r="A66" s="15"/>
      <c r="B66" s="276"/>
      <c r="C66" s="125"/>
      <c r="D66" s="277" t="s">
        <v>1160</v>
      </c>
      <c r="E66" s="278"/>
      <c r="F66" s="278"/>
      <c r="G66" s="278"/>
      <c r="H66" s="278"/>
      <c r="I66" s="278"/>
      <c r="J66" s="279">
        <f>J183</f>
        <v>0</v>
      </c>
      <c r="K66" s="125"/>
      <c r="L66" s="28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5" customFormat="1" ht="19.9" customHeight="1" hidden="1">
      <c r="A67" s="15"/>
      <c r="B67" s="276"/>
      <c r="C67" s="125"/>
      <c r="D67" s="277" t="s">
        <v>1161</v>
      </c>
      <c r="E67" s="278"/>
      <c r="F67" s="278"/>
      <c r="G67" s="278"/>
      <c r="H67" s="278"/>
      <c r="I67" s="278"/>
      <c r="J67" s="279">
        <f>J212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1162</v>
      </c>
      <c r="E68" s="278"/>
      <c r="F68" s="278"/>
      <c r="G68" s="278"/>
      <c r="H68" s="278"/>
      <c r="I68" s="278"/>
      <c r="J68" s="279">
        <f>J233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5" customFormat="1" ht="19.9" customHeight="1" hidden="1">
      <c r="A69" s="15"/>
      <c r="B69" s="276"/>
      <c r="C69" s="125"/>
      <c r="D69" s="277" t="s">
        <v>1163</v>
      </c>
      <c r="E69" s="278"/>
      <c r="F69" s="278"/>
      <c r="G69" s="278"/>
      <c r="H69" s="278"/>
      <c r="I69" s="278"/>
      <c r="J69" s="279">
        <f>J244</f>
        <v>0</v>
      </c>
      <c r="K69" s="125"/>
      <c r="L69" s="28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5" customFormat="1" ht="19.9" customHeight="1" hidden="1">
      <c r="A70" s="15"/>
      <c r="B70" s="276"/>
      <c r="C70" s="125"/>
      <c r="D70" s="277" t="s">
        <v>1164</v>
      </c>
      <c r="E70" s="278"/>
      <c r="F70" s="278"/>
      <c r="G70" s="278"/>
      <c r="H70" s="278"/>
      <c r="I70" s="278"/>
      <c r="J70" s="279">
        <f>J281</f>
        <v>0</v>
      </c>
      <c r="K70" s="125"/>
      <c r="L70" s="28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5" customFormat="1" ht="19.9" customHeight="1" hidden="1">
      <c r="A71" s="15"/>
      <c r="B71" s="276"/>
      <c r="C71" s="125"/>
      <c r="D71" s="277" t="s">
        <v>1165</v>
      </c>
      <c r="E71" s="278"/>
      <c r="F71" s="278"/>
      <c r="G71" s="278"/>
      <c r="H71" s="278"/>
      <c r="I71" s="278"/>
      <c r="J71" s="279">
        <f>J297</f>
        <v>0</v>
      </c>
      <c r="K71" s="125"/>
      <c r="L71" s="28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3" customFormat="1" ht="24.95" customHeight="1" hidden="1">
      <c r="A72" s="13"/>
      <c r="B72" s="253"/>
      <c r="C72" s="254"/>
      <c r="D72" s="255" t="s">
        <v>1166</v>
      </c>
      <c r="E72" s="256"/>
      <c r="F72" s="256"/>
      <c r="G72" s="256"/>
      <c r="H72" s="256"/>
      <c r="I72" s="256"/>
      <c r="J72" s="257">
        <f>J300</f>
        <v>0</v>
      </c>
      <c r="K72" s="254"/>
      <c r="L72" s="25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s="15" customFormat="1" ht="19.9" customHeight="1" hidden="1">
      <c r="A73" s="15"/>
      <c r="B73" s="276"/>
      <c r="C73" s="125"/>
      <c r="D73" s="277" t="s">
        <v>1167</v>
      </c>
      <c r="E73" s="278"/>
      <c r="F73" s="278"/>
      <c r="G73" s="278"/>
      <c r="H73" s="278"/>
      <c r="I73" s="278"/>
      <c r="J73" s="279">
        <f>J301</f>
        <v>0</v>
      </c>
      <c r="K73" s="125"/>
      <c r="L73" s="28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2" customFormat="1" ht="21.8" customHeight="1" hidden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 hidden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ht="12" hidden="1"/>
    <row r="77" ht="12" hidden="1"/>
    <row r="78" ht="12" hidden="1"/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126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Oprava kolejí a výhybek v žst. Teplice nad Metují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115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850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SO 21-06 - Propustek v ev. km 80,833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>žst. Teplice nad Metují</v>
      </c>
      <c r="G89" s="40"/>
      <c r="H89" s="40"/>
      <c r="I89" s="32" t="s">
        <v>23</v>
      </c>
      <c r="J89" s="72" t="str">
        <f>IF(J14="","",J14)</f>
        <v>7. 10. 2022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Správa železnic, s.o.</v>
      </c>
      <c r="G91" s="40"/>
      <c r="H91" s="40"/>
      <c r="I91" s="32" t="s">
        <v>31</v>
      </c>
      <c r="J91" s="36" t="str">
        <f>E23</f>
        <v>Prodin, a.s.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>ST Hradec Králové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9" customFormat="1" ht="29.25" customHeight="1">
      <c r="A94" s="174"/>
      <c r="B94" s="175"/>
      <c r="C94" s="176" t="s">
        <v>127</v>
      </c>
      <c r="D94" s="177" t="s">
        <v>57</v>
      </c>
      <c r="E94" s="177" t="s">
        <v>53</v>
      </c>
      <c r="F94" s="177" t="s">
        <v>54</v>
      </c>
      <c r="G94" s="177" t="s">
        <v>128</v>
      </c>
      <c r="H94" s="177" t="s">
        <v>129</v>
      </c>
      <c r="I94" s="177" t="s">
        <v>130</v>
      </c>
      <c r="J94" s="177" t="s">
        <v>124</v>
      </c>
      <c r="K94" s="178" t="s">
        <v>131</v>
      </c>
      <c r="L94" s="179"/>
      <c r="M94" s="92" t="s">
        <v>19</v>
      </c>
      <c r="N94" s="93" t="s">
        <v>42</v>
      </c>
      <c r="O94" s="93" t="s">
        <v>132</v>
      </c>
      <c r="P94" s="93" t="s">
        <v>133</v>
      </c>
      <c r="Q94" s="93" t="s">
        <v>134</v>
      </c>
      <c r="R94" s="93" t="s">
        <v>135</v>
      </c>
      <c r="S94" s="93" t="s">
        <v>136</v>
      </c>
      <c r="T94" s="94" t="s">
        <v>137</v>
      </c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</row>
    <row r="95" spans="1:63" s="2" customFormat="1" ht="22.8" customHeight="1">
      <c r="A95" s="38"/>
      <c r="B95" s="39"/>
      <c r="C95" s="99" t="s">
        <v>138</v>
      </c>
      <c r="D95" s="40"/>
      <c r="E95" s="40"/>
      <c r="F95" s="40"/>
      <c r="G95" s="40"/>
      <c r="H95" s="40"/>
      <c r="I95" s="40"/>
      <c r="J95" s="180">
        <f>BK95</f>
        <v>0</v>
      </c>
      <c r="K95" s="40"/>
      <c r="L95" s="44"/>
      <c r="M95" s="95"/>
      <c r="N95" s="181"/>
      <c r="O95" s="96"/>
      <c r="P95" s="182">
        <f>P96+P300</f>
        <v>0</v>
      </c>
      <c r="Q95" s="96"/>
      <c r="R95" s="182">
        <f>R96+R300</f>
        <v>0</v>
      </c>
      <c r="S95" s="96"/>
      <c r="T95" s="183">
        <f>T96+T300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125</v>
      </c>
      <c r="BK95" s="184">
        <f>BK96+BK300</f>
        <v>0</v>
      </c>
    </row>
    <row r="96" spans="1:63" s="14" customFormat="1" ht="25.9" customHeight="1">
      <c r="A96" s="14"/>
      <c r="B96" s="259"/>
      <c r="C96" s="260"/>
      <c r="D96" s="261" t="s">
        <v>71</v>
      </c>
      <c r="E96" s="262" t="s">
        <v>862</v>
      </c>
      <c r="F96" s="262" t="s">
        <v>863</v>
      </c>
      <c r="G96" s="260"/>
      <c r="H96" s="260"/>
      <c r="I96" s="263"/>
      <c r="J96" s="264">
        <f>BK96</f>
        <v>0</v>
      </c>
      <c r="K96" s="260"/>
      <c r="L96" s="265"/>
      <c r="M96" s="266"/>
      <c r="N96" s="267"/>
      <c r="O96" s="267"/>
      <c r="P96" s="268">
        <f>P97+P183+P212+P233+P244+P281+P297</f>
        <v>0</v>
      </c>
      <c r="Q96" s="267"/>
      <c r="R96" s="268">
        <f>R97+R183+R212+R233+R244+R281+R297</f>
        <v>0</v>
      </c>
      <c r="S96" s="267"/>
      <c r="T96" s="269">
        <f>T97+T183+T212+T233+T244+T281+T297</f>
        <v>0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R96" s="270" t="s">
        <v>79</v>
      </c>
      <c r="AT96" s="271" t="s">
        <v>71</v>
      </c>
      <c r="AU96" s="271" t="s">
        <v>72</v>
      </c>
      <c r="AY96" s="270" t="s">
        <v>144</v>
      </c>
      <c r="BK96" s="272">
        <f>BK97+BK183+BK212+BK233+BK244+BK281+BK297</f>
        <v>0</v>
      </c>
    </row>
    <row r="97" spans="1:63" s="14" customFormat="1" ht="22.8" customHeight="1">
      <c r="A97" s="14"/>
      <c r="B97" s="259"/>
      <c r="C97" s="260"/>
      <c r="D97" s="261" t="s">
        <v>71</v>
      </c>
      <c r="E97" s="281" t="s">
        <v>79</v>
      </c>
      <c r="F97" s="281" t="s">
        <v>1168</v>
      </c>
      <c r="G97" s="260"/>
      <c r="H97" s="260"/>
      <c r="I97" s="263"/>
      <c r="J97" s="282">
        <f>BK97</f>
        <v>0</v>
      </c>
      <c r="K97" s="260"/>
      <c r="L97" s="265"/>
      <c r="M97" s="266"/>
      <c r="N97" s="267"/>
      <c r="O97" s="267"/>
      <c r="P97" s="268">
        <f>SUM(P98:P182)</f>
        <v>0</v>
      </c>
      <c r="Q97" s="267"/>
      <c r="R97" s="268">
        <f>SUM(R98:R182)</f>
        <v>0</v>
      </c>
      <c r="S97" s="267"/>
      <c r="T97" s="269">
        <f>SUM(T98:T182)</f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79</v>
      </c>
      <c r="AY97" s="270" t="s">
        <v>144</v>
      </c>
      <c r="BK97" s="272">
        <f>SUM(BK98:BK182)</f>
        <v>0</v>
      </c>
    </row>
    <row r="98" spans="1:65" s="2" customFormat="1" ht="37.8" customHeight="1">
      <c r="A98" s="38"/>
      <c r="B98" s="39"/>
      <c r="C98" s="185" t="s">
        <v>79</v>
      </c>
      <c r="D98" s="185" t="s">
        <v>139</v>
      </c>
      <c r="E98" s="186" t="s">
        <v>1169</v>
      </c>
      <c r="F98" s="187" t="s">
        <v>1170</v>
      </c>
      <c r="G98" s="188" t="s">
        <v>449</v>
      </c>
      <c r="H98" s="189">
        <v>80</v>
      </c>
      <c r="I98" s="190"/>
      <c r="J98" s="191">
        <f>ROUND(I98*H98,2)</f>
        <v>0</v>
      </c>
      <c r="K98" s="187" t="s">
        <v>1171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143</v>
      </c>
      <c r="AT98" s="196" t="s">
        <v>139</v>
      </c>
      <c r="AU98" s="196" t="s">
        <v>81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81</v>
      </c>
    </row>
    <row r="99" spans="1:47" s="2" customFormat="1" ht="12">
      <c r="A99" s="38"/>
      <c r="B99" s="39"/>
      <c r="C99" s="40"/>
      <c r="D99" s="286" t="s">
        <v>1172</v>
      </c>
      <c r="E99" s="40"/>
      <c r="F99" s="287" t="s">
        <v>1173</v>
      </c>
      <c r="G99" s="40"/>
      <c r="H99" s="40"/>
      <c r="I99" s="200"/>
      <c r="J99" s="40"/>
      <c r="K99" s="40"/>
      <c r="L99" s="44"/>
      <c r="M99" s="201"/>
      <c r="N99" s="20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1172</v>
      </c>
      <c r="AU99" s="17" t="s">
        <v>81</v>
      </c>
    </row>
    <row r="100" spans="1:51" s="12" customFormat="1" ht="12">
      <c r="A100" s="12"/>
      <c r="B100" s="240"/>
      <c r="C100" s="241"/>
      <c r="D100" s="198" t="s">
        <v>360</v>
      </c>
      <c r="E100" s="242" t="s">
        <v>19</v>
      </c>
      <c r="F100" s="243" t="s">
        <v>1174</v>
      </c>
      <c r="G100" s="241"/>
      <c r="H100" s="242" t="s">
        <v>19</v>
      </c>
      <c r="I100" s="244"/>
      <c r="J100" s="241"/>
      <c r="K100" s="241"/>
      <c r="L100" s="245"/>
      <c r="M100" s="246"/>
      <c r="N100" s="247"/>
      <c r="O100" s="247"/>
      <c r="P100" s="247"/>
      <c r="Q100" s="247"/>
      <c r="R100" s="247"/>
      <c r="S100" s="247"/>
      <c r="T100" s="248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49" t="s">
        <v>360</v>
      </c>
      <c r="AU100" s="249" t="s">
        <v>81</v>
      </c>
      <c r="AV100" s="12" t="s">
        <v>79</v>
      </c>
      <c r="AW100" s="12" t="s">
        <v>33</v>
      </c>
      <c r="AX100" s="12" t="s">
        <v>72</v>
      </c>
      <c r="AY100" s="249" t="s">
        <v>144</v>
      </c>
    </row>
    <row r="101" spans="1:51" s="10" customFormat="1" ht="12">
      <c r="A101" s="10"/>
      <c r="B101" s="218"/>
      <c r="C101" s="219"/>
      <c r="D101" s="198" t="s">
        <v>360</v>
      </c>
      <c r="E101" s="220" t="s">
        <v>19</v>
      </c>
      <c r="F101" s="221" t="s">
        <v>1175</v>
      </c>
      <c r="G101" s="219"/>
      <c r="H101" s="222">
        <v>80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T101" s="228" t="s">
        <v>360</v>
      </c>
      <c r="AU101" s="228" t="s">
        <v>81</v>
      </c>
      <c r="AV101" s="10" t="s">
        <v>81</v>
      </c>
      <c r="AW101" s="10" t="s">
        <v>33</v>
      </c>
      <c r="AX101" s="10" t="s">
        <v>72</v>
      </c>
      <c r="AY101" s="228" t="s">
        <v>144</v>
      </c>
    </row>
    <row r="102" spans="1:51" s="11" customFormat="1" ht="12">
      <c r="A102" s="11"/>
      <c r="B102" s="229"/>
      <c r="C102" s="230"/>
      <c r="D102" s="198" t="s">
        <v>360</v>
      </c>
      <c r="E102" s="231" t="s">
        <v>19</v>
      </c>
      <c r="F102" s="232" t="s">
        <v>362</v>
      </c>
      <c r="G102" s="230"/>
      <c r="H102" s="233">
        <v>80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T102" s="239" t="s">
        <v>360</v>
      </c>
      <c r="AU102" s="239" t="s">
        <v>81</v>
      </c>
      <c r="AV102" s="11" t="s">
        <v>143</v>
      </c>
      <c r="AW102" s="11" t="s">
        <v>33</v>
      </c>
      <c r="AX102" s="11" t="s">
        <v>79</v>
      </c>
      <c r="AY102" s="239" t="s">
        <v>144</v>
      </c>
    </row>
    <row r="103" spans="1:65" s="2" customFormat="1" ht="24.15" customHeight="1">
      <c r="A103" s="38"/>
      <c r="B103" s="39"/>
      <c r="C103" s="185" t="s">
        <v>81</v>
      </c>
      <c r="D103" s="185" t="s">
        <v>139</v>
      </c>
      <c r="E103" s="186" t="s">
        <v>1176</v>
      </c>
      <c r="F103" s="187" t="s">
        <v>1177</v>
      </c>
      <c r="G103" s="188" t="s">
        <v>449</v>
      </c>
      <c r="H103" s="189">
        <v>80</v>
      </c>
      <c r="I103" s="190"/>
      <c r="J103" s="191">
        <f>ROUND(I103*H103,2)</f>
        <v>0</v>
      </c>
      <c r="K103" s="187" t="s">
        <v>1171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143</v>
      </c>
      <c r="AT103" s="196" t="s">
        <v>139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164</v>
      </c>
    </row>
    <row r="104" spans="1:47" s="2" customFormat="1" ht="12">
      <c r="A104" s="38"/>
      <c r="B104" s="39"/>
      <c r="C104" s="40"/>
      <c r="D104" s="286" t="s">
        <v>1172</v>
      </c>
      <c r="E104" s="40"/>
      <c r="F104" s="287" t="s">
        <v>1178</v>
      </c>
      <c r="G104" s="40"/>
      <c r="H104" s="40"/>
      <c r="I104" s="200"/>
      <c r="J104" s="40"/>
      <c r="K104" s="40"/>
      <c r="L104" s="44"/>
      <c r="M104" s="201"/>
      <c r="N104" s="20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1172</v>
      </c>
      <c r="AU104" s="17" t="s">
        <v>81</v>
      </c>
    </row>
    <row r="105" spans="1:51" s="10" customFormat="1" ht="12">
      <c r="A105" s="10"/>
      <c r="B105" s="218"/>
      <c r="C105" s="219"/>
      <c r="D105" s="198" t="s">
        <v>360</v>
      </c>
      <c r="E105" s="220" t="s">
        <v>19</v>
      </c>
      <c r="F105" s="221" t="s">
        <v>1179</v>
      </c>
      <c r="G105" s="219"/>
      <c r="H105" s="222">
        <v>80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T105" s="228" t="s">
        <v>360</v>
      </c>
      <c r="AU105" s="228" t="s">
        <v>81</v>
      </c>
      <c r="AV105" s="10" t="s">
        <v>81</v>
      </c>
      <c r="AW105" s="10" t="s">
        <v>33</v>
      </c>
      <c r="AX105" s="10" t="s">
        <v>72</v>
      </c>
      <c r="AY105" s="228" t="s">
        <v>144</v>
      </c>
    </row>
    <row r="106" spans="1:51" s="11" customFormat="1" ht="12">
      <c r="A106" s="11"/>
      <c r="B106" s="229"/>
      <c r="C106" s="230"/>
      <c r="D106" s="198" t="s">
        <v>360</v>
      </c>
      <c r="E106" s="231" t="s">
        <v>19</v>
      </c>
      <c r="F106" s="232" t="s">
        <v>362</v>
      </c>
      <c r="G106" s="230"/>
      <c r="H106" s="233">
        <v>80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T106" s="239" t="s">
        <v>360</v>
      </c>
      <c r="AU106" s="239" t="s">
        <v>81</v>
      </c>
      <c r="AV106" s="11" t="s">
        <v>143</v>
      </c>
      <c r="AW106" s="11" t="s">
        <v>33</v>
      </c>
      <c r="AX106" s="11" t="s">
        <v>79</v>
      </c>
      <c r="AY106" s="239" t="s">
        <v>144</v>
      </c>
    </row>
    <row r="107" spans="1:65" s="2" customFormat="1" ht="37.8" customHeight="1">
      <c r="A107" s="38"/>
      <c r="B107" s="39"/>
      <c r="C107" s="185" t="s">
        <v>150</v>
      </c>
      <c r="D107" s="185" t="s">
        <v>139</v>
      </c>
      <c r="E107" s="186" t="s">
        <v>1180</v>
      </c>
      <c r="F107" s="187" t="s">
        <v>1181</v>
      </c>
      <c r="G107" s="188" t="s">
        <v>457</v>
      </c>
      <c r="H107" s="189">
        <v>28.33</v>
      </c>
      <c r="I107" s="190"/>
      <c r="J107" s="191">
        <f>ROUND(I107*H107,2)</f>
        <v>0</v>
      </c>
      <c r="K107" s="187" t="s">
        <v>1171</v>
      </c>
      <c r="L107" s="44"/>
      <c r="M107" s="192" t="s">
        <v>19</v>
      </c>
      <c r="N107" s="193" t="s">
        <v>43</v>
      </c>
      <c r="O107" s="84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6" t="s">
        <v>143</v>
      </c>
      <c r="AT107" s="196" t="s">
        <v>139</v>
      </c>
      <c r="AU107" s="196" t="s">
        <v>81</v>
      </c>
      <c r="AY107" s="17" t="s">
        <v>144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7" t="s">
        <v>79</v>
      </c>
      <c r="BK107" s="197">
        <f>ROUND(I107*H107,2)</f>
        <v>0</v>
      </c>
      <c r="BL107" s="17" t="s">
        <v>143</v>
      </c>
      <c r="BM107" s="196" t="s">
        <v>143</v>
      </c>
    </row>
    <row r="108" spans="1:47" s="2" customFormat="1" ht="12">
      <c r="A108" s="38"/>
      <c r="B108" s="39"/>
      <c r="C108" s="40"/>
      <c r="D108" s="286" t="s">
        <v>1172</v>
      </c>
      <c r="E108" s="40"/>
      <c r="F108" s="287" t="s">
        <v>1182</v>
      </c>
      <c r="G108" s="40"/>
      <c r="H108" s="40"/>
      <c r="I108" s="200"/>
      <c r="J108" s="40"/>
      <c r="K108" s="40"/>
      <c r="L108" s="44"/>
      <c r="M108" s="201"/>
      <c r="N108" s="20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1172</v>
      </c>
      <c r="AU108" s="17" t="s">
        <v>81</v>
      </c>
    </row>
    <row r="109" spans="1:51" s="12" customFormat="1" ht="12">
      <c r="A109" s="12"/>
      <c r="B109" s="240"/>
      <c r="C109" s="241"/>
      <c r="D109" s="198" t="s">
        <v>360</v>
      </c>
      <c r="E109" s="242" t="s">
        <v>19</v>
      </c>
      <c r="F109" s="243" t="s">
        <v>1183</v>
      </c>
      <c r="G109" s="241"/>
      <c r="H109" s="242" t="s">
        <v>19</v>
      </c>
      <c r="I109" s="244"/>
      <c r="J109" s="241"/>
      <c r="K109" s="241"/>
      <c r="L109" s="245"/>
      <c r="M109" s="246"/>
      <c r="N109" s="247"/>
      <c r="O109" s="247"/>
      <c r="P109" s="247"/>
      <c r="Q109" s="247"/>
      <c r="R109" s="247"/>
      <c r="S109" s="247"/>
      <c r="T109" s="248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49" t="s">
        <v>360</v>
      </c>
      <c r="AU109" s="249" t="s">
        <v>81</v>
      </c>
      <c r="AV109" s="12" t="s">
        <v>79</v>
      </c>
      <c r="AW109" s="12" t="s">
        <v>33</v>
      </c>
      <c r="AX109" s="12" t="s">
        <v>72</v>
      </c>
      <c r="AY109" s="249" t="s">
        <v>144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1184</v>
      </c>
      <c r="G110" s="219"/>
      <c r="H110" s="222">
        <v>41.25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81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0" customFormat="1" ht="12">
      <c r="A111" s="10"/>
      <c r="B111" s="218"/>
      <c r="C111" s="219"/>
      <c r="D111" s="198" t="s">
        <v>360</v>
      </c>
      <c r="E111" s="220" t="s">
        <v>19</v>
      </c>
      <c r="F111" s="221" t="s">
        <v>1185</v>
      </c>
      <c r="G111" s="219"/>
      <c r="H111" s="222">
        <v>-12.92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T111" s="228" t="s">
        <v>360</v>
      </c>
      <c r="AU111" s="228" t="s">
        <v>81</v>
      </c>
      <c r="AV111" s="10" t="s">
        <v>81</v>
      </c>
      <c r="AW111" s="10" t="s">
        <v>33</v>
      </c>
      <c r="AX111" s="10" t="s">
        <v>72</v>
      </c>
      <c r="AY111" s="228" t="s">
        <v>144</v>
      </c>
    </row>
    <row r="112" spans="1:51" s="11" customFormat="1" ht="12">
      <c r="A112" s="11"/>
      <c r="B112" s="229"/>
      <c r="C112" s="230"/>
      <c r="D112" s="198" t="s">
        <v>360</v>
      </c>
      <c r="E112" s="231" t="s">
        <v>19</v>
      </c>
      <c r="F112" s="232" t="s">
        <v>362</v>
      </c>
      <c r="G112" s="230"/>
      <c r="H112" s="233">
        <v>28.33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T112" s="239" t="s">
        <v>360</v>
      </c>
      <c r="AU112" s="239" t="s">
        <v>81</v>
      </c>
      <c r="AV112" s="11" t="s">
        <v>143</v>
      </c>
      <c r="AW112" s="11" t="s">
        <v>33</v>
      </c>
      <c r="AX112" s="11" t="s">
        <v>79</v>
      </c>
      <c r="AY112" s="239" t="s">
        <v>144</v>
      </c>
    </row>
    <row r="113" spans="1:65" s="2" customFormat="1" ht="37.8" customHeight="1">
      <c r="A113" s="38"/>
      <c r="B113" s="39"/>
      <c r="C113" s="185" t="s">
        <v>143</v>
      </c>
      <c r="D113" s="185" t="s">
        <v>139</v>
      </c>
      <c r="E113" s="186" t="s">
        <v>1186</v>
      </c>
      <c r="F113" s="187" t="s">
        <v>1187</v>
      </c>
      <c r="G113" s="188" t="s">
        <v>457</v>
      </c>
      <c r="H113" s="189">
        <v>28.33</v>
      </c>
      <c r="I113" s="190"/>
      <c r="J113" s="191">
        <f>ROUND(I113*H113,2)</f>
        <v>0</v>
      </c>
      <c r="K113" s="187" t="s">
        <v>1171</v>
      </c>
      <c r="L113" s="44"/>
      <c r="M113" s="192" t="s">
        <v>19</v>
      </c>
      <c r="N113" s="193" t="s">
        <v>43</v>
      </c>
      <c r="O113" s="84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6" t="s">
        <v>143</v>
      </c>
      <c r="AT113" s="196" t="s">
        <v>139</v>
      </c>
      <c r="AU113" s="196" t="s">
        <v>81</v>
      </c>
      <c r="AY113" s="17" t="s">
        <v>144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7" t="s">
        <v>79</v>
      </c>
      <c r="BK113" s="197">
        <f>ROUND(I113*H113,2)</f>
        <v>0</v>
      </c>
      <c r="BL113" s="17" t="s">
        <v>143</v>
      </c>
      <c r="BM113" s="196" t="s">
        <v>155</v>
      </c>
    </row>
    <row r="114" spans="1:47" s="2" customFormat="1" ht="12">
      <c r="A114" s="38"/>
      <c r="B114" s="39"/>
      <c r="C114" s="40"/>
      <c r="D114" s="286" t="s">
        <v>1172</v>
      </c>
      <c r="E114" s="40"/>
      <c r="F114" s="287" t="s">
        <v>1188</v>
      </c>
      <c r="G114" s="40"/>
      <c r="H114" s="40"/>
      <c r="I114" s="200"/>
      <c r="J114" s="40"/>
      <c r="K114" s="40"/>
      <c r="L114" s="44"/>
      <c r="M114" s="201"/>
      <c r="N114" s="20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1172</v>
      </c>
      <c r="AU114" s="17" t="s">
        <v>81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1189</v>
      </c>
      <c r="G115" s="219"/>
      <c r="H115" s="222">
        <v>28.33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81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1" customFormat="1" ht="12">
      <c r="A116" s="11"/>
      <c r="B116" s="229"/>
      <c r="C116" s="230"/>
      <c r="D116" s="198" t="s">
        <v>360</v>
      </c>
      <c r="E116" s="231" t="s">
        <v>19</v>
      </c>
      <c r="F116" s="232" t="s">
        <v>362</v>
      </c>
      <c r="G116" s="230"/>
      <c r="H116" s="233">
        <v>28.33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T116" s="239" t="s">
        <v>360</v>
      </c>
      <c r="AU116" s="239" t="s">
        <v>81</v>
      </c>
      <c r="AV116" s="11" t="s">
        <v>143</v>
      </c>
      <c r="AW116" s="11" t="s">
        <v>33</v>
      </c>
      <c r="AX116" s="11" t="s">
        <v>79</v>
      </c>
      <c r="AY116" s="239" t="s">
        <v>144</v>
      </c>
    </row>
    <row r="117" spans="1:65" s="2" customFormat="1" ht="33" customHeight="1">
      <c r="A117" s="38"/>
      <c r="B117" s="39"/>
      <c r="C117" s="185" t="s">
        <v>161</v>
      </c>
      <c r="D117" s="185" t="s">
        <v>139</v>
      </c>
      <c r="E117" s="186" t="s">
        <v>1190</v>
      </c>
      <c r="F117" s="187" t="s">
        <v>1191</v>
      </c>
      <c r="G117" s="188" t="s">
        <v>457</v>
      </c>
      <c r="H117" s="189">
        <v>0.63</v>
      </c>
      <c r="I117" s="190"/>
      <c r="J117" s="191">
        <f>ROUND(I117*H117,2)</f>
        <v>0</v>
      </c>
      <c r="K117" s="187" t="s">
        <v>1171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159</v>
      </c>
    </row>
    <row r="118" spans="1:47" s="2" customFormat="1" ht="12">
      <c r="A118" s="38"/>
      <c r="B118" s="39"/>
      <c r="C118" s="40"/>
      <c r="D118" s="286" t="s">
        <v>1172</v>
      </c>
      <c r="E118" s="40"/>
      <c r="F118" s="287" t="s">
        <v>1192</v>
      </c>
      <c r="G118" s="40"/>
      <c r="H118" s="40"/>
      <c r="I118" s="200"/>
      <c r="J118" s="40"/>
      <c r="K118" s="40"/>
      <c r="L118" s="44"/>
      <c r="M118" s="201"/>
      <c r="N118" s="20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1172</v>
      </c>
      <c r="AU118" s="17" t="s">
        <v>81</v>
      </c>
    </row>
    <row r="119" spans="1:51" s="12" customFormat="1" ht="12">
      <c r="A119" s="12"/>
      <c r="B119" s="240"/>
      <c r="C119" s="241"/>
      <c r="D119" s="198" t="s">
        <v>360</v>
      </c>
      <c r="E119" s="242" t="s">
        <v>19</v>
      </c>
      <c r="F119" s="243" t="s">
        <v>1193</v>
      </c>
      <c r="G119" s="241"/>
      <c r="H119" s="242" t="s">
        <v>19</v>
      </c>
      <c r="I119" s="244"/>
      <c r="J119" s="241"/>
      <c r="K119" s="241"/>
      <c r="L119" s="245"/>
      <c r="M119" s="246"/>
      <c r="N119" s="247"/>
      <c r="O119" s="247"/>
      <c r="P119" s="247"/>
      <c r="Q119" s="247"/>
      <c r="R119" s="247"/>
      <c r="S119" s="247"/>
      <c r="T119" s="248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49" t="s">
        <v>360</v>
      </c>
      <c r="AU119" s="249" t="s">
        <v>81</v>
      </c>
      <c r="AV119" s="12" t="s">
        <v>79</v>
      </c>
      <c r="AW119" s="12" t="s">
        <v>33</v>
      </c>
      <c r="AX119" s="12" t="s">
        <v>72</v>
      </c>
      <c r="AY119" s="249" t="s">
        <v>144</v>
      </c>
    </row>
    <row r="120" spans="1:51" s="10" customFormat="1" ht="12">
      <c r="A120" s="10"/>
      <c r="B120" s="218"/>
      <c r="C120" s="219"/>
      <c r="D120" s="198" t="s">
        <v>360</v>
      </c>
      <c r="E120" s="220" t="s">
        <v>19</v>
      </c>
      <c r="F120" s="221" t="s">
        <v>1194</v>
      </c>
      <c r="G120" s="219"/>
      <c r="H120" s="222">
        <v>0.414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T120" s="228" t="s">
        <v>360</v>
      </c>
      <c r="AU120" s="228" t="s">
        <v>81</v>
      </c>
      <c r="AV120" s="10" t="s">
        <v>81</v>
      </c>
      <c r="AW120" s="10" t="s">
        <v>33</v>
      </c>
      <c r="AX120" s="10" t="s">
        <v>72</v>
      </c>
      <c r="AY120" s="228" t="s">
        <v>144</v>
      </c>
    </row>
    <row r="121" spans="1:51" s="10" customFormat="1" ht="12">
      <c r="A121" s="10"/>
      <c r="B121" s="218"/>
      <c r="C121" s="219"/>
      <c r="D121" s="198" t="s">
        <v>360</v>
      </c>
      <c r="E121" s="220" t="s">
        <v>19</v>
      </c>
      <c r="F121" s="221" t="s">
        <v>1195</v>
      </c>
      <c r="G121" s="219"/>
      <c r="H121" s="222">
        <v>0.216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T121" s="228" t="s">
        <v>360</v>
      </c>
      <c r="AU121" s="228" t="s">
        <v>81</v>
      </c>
      <c r="AV121" s="10" t="s">
        <v>81</v>
      </c>
      <c r="AW121" s="10" t="s">
        <v>33</v>
      </c>
      <c r="AX121" s="10" t="s">
        <v>72</v>
      </c>
      <c r="AY121" s="228" t="s">
        <v>144</v>
      </c>
    </row>
    <row r="122" spans="1:51" s="11" customFormat="1" ht="12">
      <c r="A122" s="11"/>
      <c r="B122" s="229"/>
      <c r="C122" s="230"/>
      <c r="D122" s="198" t="s">
        <v>360</v>
      </c>
      <c r="E122" s="231" t="s">
        <v>19</v>
      </c>
      <c r="F122" s="232" t="s">
        <v>362</v>
      </c>
      <c r="G122" s="230"/>
      <c r="H122" s="233">
        <v>0.63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T122" s="239" t="s">
        <v>360</v>
      </c>
      <c r="AU122" s="239" t="s">
        <v>81</v>
      </c>
      <c r="AV122" s="11" t="s">
        <v>143</v>
      </c>
      <c r="AW122" s="11" t="s">
        <v>33</v>
      </c>
      <c r="AX122" s="11" t="s">
        <v>79</v>
      </c>
      <c r="AY122" s="239" t="s">
        <v>144</v>
      </c>
    </row>
    <row r="123" spans="1:65" s="2" customFormat="1" ht="24.15" customHeight="1">
      <c r="A123" s="38"/>
      <c r="B123" s="39"/>
      <c r="C123" s="185" t="s">
        <v>155</v>
      </c>
      <c r="D123" s="185" t="s">
        <v>139</v>
      </c>
      <c r="E123" s="186" t="s">
        <v>1196</v>
      </c>
      <c r="F123" s="187" t="s">
        <v>1197</v>
      </c>
      <c r="G123" s="188" t="s">
        <v>365</v>
      </c>
      <c r="H123" s="189">
        <v>160</v>
      </c>
      <c r="I123" s="190"/>
      <c r="J123" s="191">
        <f>ROUND(I123*H123,2)</f>
        <v>0</v>
      </c>
      <c r="K123" s="187" t="s">
        <v>1171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173</v>
      </c>
    </row>
    <row r="124" spans="1:47" s="2" customFormat="1" ht="12">
      <c r="A124" s="38"/>
      <c r="B124" s="39"/>
      <c r="C124" s="40"/>
      <c r="D124" s="286" t="s">
        <v>1172</v>
      </c>
      <c r="E124" s="40"/>
      <c r="F124" s="287" t="s">
        <v>1198</v>
      </c>
      <c r="G124" s="40"/>
      <c r="H124" s="40"/>
      <c r="I124" s="200"/>
      <c r="J124" s="40"/>
      <c r="K124" s="40"/>
      <c r="L124" s="44"/>
      <c r="M124" s="201"/>
      <c r="N124" s="20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1172</v>
      </c>
      <c r="AU124" s="17" t="s">
        <v>81</v>
      </c>
    </row>
    <row r="125" spans="1:51" s="12" customFormat="1" ht="12">
      <c r="A125" s="12"/>
      <c r="B125" s="240"/>
      <c r="C125" s="241"/>
      <c r="D125" s="198" t="s">
        <v>360</v>
      </c>
      <c r="E125" s="242" t="s">
        <v>19</v>
      </c>
      <c r="F125" s="243" t="s">
        <v>1199</v>
      </c>
      <c r="G125" s="241"/>
      <c r="H125" s="242" t="s">
        <v>19</v>
      </c>
      <c r="I125" s="244"/>
      <c r="J125" s="241"/>
      <c r="K125" s="241"/>
      <c r="L125" s="245"/>
      <c r="M125" s="246"/>
      <c r="N125" s="247"/>
      <c r="O125" s="247"/>
      <c r="P125" s="247"/>
      <c r="Q125" s="247"/>
      <c r="R125" s="247"/>
      <c r="S125" s="247"/>
      <c r="T125" s="248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9" t="s">
        <v>360</v>
      </c>
      <c r="AU125" s="249" t="s">
        <v>81</v>
      </c>
      <c r="AV125" s="12" t="s">
        <v>79</v>
      </c>
      <c r="AW125" s="12" t="s">
        <v>33</v>
      </c>
      <c r="AX125" s="12" t="s">
        <v>72</v>
      </c>
      <c r="AY125" s="249" t="s">
        <v>144</v>
      </c>
    </row>
    <row r="126" spans="1:51" s="10" customFormat="1" ht="12">
      <c r="A126" s="10"/>
      <c r="B126" s="218"/>
      <c r="C126" s="219"/>
      <c r="D126" s="198" t="s">
        <v>360</v>
      </c>
      <c r="E126" s="220" t="s">
        <v>19</v>
      </c>
      <c r="F126" s="221" t="s">
        <v>1200</v>
      </c>
      <c r="G126" s="219"/>
      <c r="H126" s="222">
        <v>160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T126" s="228" t="s">
        <v>360</v>
      </c>
      <c r="AU126" s="228" t="s">
        <v>81</v>
      </c>
      <c r="AV126" s="10" t="s">
        <v>81</v>
      </c>
      <c r="AW126" s="10" t="s">
        <v>33</v>
      </c>
      <c r="AX126" s="10" t="s">
        <v>72</v>
      </c>
      <c r="AY126" s="228" t="s">
        <v>144</v>
      </c>
    </row>
    <row r="127" spans="1:51" s="11" customFormat="1" ht="12">
      <c r="A127" s="11"/>
      <c r="B127" s="229"/>
      <c r="C127" s="230"/>
      <c r="D127" s="198" t="s">
        <v>360</v>
      </c>
      <c r="E127" s="231" t="s">
        <v>19</v>
      </c>
      <c r="F127" s="232" t="s">
        <v>362</v>
      </c>
      <c r="G127" s="230"/>
      <c r="H127" s="233">
        <v>160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T127" s="239" t="s">
        <v>360</v>
      </c>
      <c r="AU127" s="239" t="s">
        <v>81</v>
      </c>
      <c r="AV127" s="11" t="s">
        <v>143</v>
      </c>
      <c r="AW127" s="11" t="s">
        <v>33</v>
      </c>
      <c r="AX127" s="11" t="s">
        <v>79</v>
      </c>
      <c r="AY127" s="239" t="s">
        <v>144</v>
      </c>
    </row>
    <row r="128" spans="1:65" s="2" customFormat="1" ht="33" customHeight="1">
      <c r="A128" s="38"/>
      <c r="B128" s="39"/>
      <c r="C128" s="185" t="s">
        <v>170</v>
      </c>
      <c r="D128" s="185" t="s">
        <v>139</v>
      </c>
      <c r="E128" s="186" t="s">
        <v>1201</v>
      </c>
      <c r="F128" s="187" t="s">
        <v>1202</v>
      </c>
      <c r="G128" s="188" t="s">
        <v>457</v>
      </c>
      <c r="H128" s="189">
        <v>28.96</v>
      </c>
      <c r="I128" s="190"/>
      <c r="J128" s="191">
        <f>ROUND(I128*H128,2)</f>
        <v>0</v>
      </c>
      <c r="K128" s="187" t="s">
        <v>1171</v>
      </c>
      <c r="L128" s="44"/>
      <c r="M128" s="192" t="s">
        <v>19</v>
      </c>
      <c r="N128" s="193" t="s">
        <v>43</v>
      </c>
      <c r="O128" s="84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6" t="s">
        <v>143</v>
      </c>
      <c r="AT128" s="196" t="s">
        <v>139</v>
      </c>
      <c r="AU128" s="196" t="s">
        <v>81</v>
      </c>
      <c r="AY128" s="17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7" t="s">
        <v>79</v>
      </c>
      <c r="BK128" s="197">
        <f>ROUND(I128*H128,2)</f>
        <v>0</v>
      </c>
      <c r="BL128" s="17" t="s">
        <v>143</v>
      </c>
      <c r="BM128" s="196" t="s">
        <v>177</v>
      </c>
    </row>
    <row r="129" spans="1:47" s="2" customFormat="1" ht="12">
      <c r="A129" s="38"/>
      <c r="B129" s="39"/>
      <c r="C129" s="40"/>
      <c r="D129" s="286" t="s">
        <v>1172</v>
      </c>
      <c r="E129" s="40"/>
      <c r="F129" s="287" t="s">
        <v>1203</v>
      </c>
      <c r="G129" s="40"/>
      <c r="H129" s="40"/>
      <c r="I129" s="200"/>
      <c r="J129" s="40"/>
      <c r="K129" s="40"/>
      <c r="L129" s="44"/>
      <c r="M129" s="201"/>
      <c r="N129" s="202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1172</v>
      </c>
      <c r="AU129" s="17" t="s">
        <v>81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1204</v>
      </c>
      <c r="G130" s="219"/>
      <c r="H130" s="222">
        <v>28.33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81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1205</v>
      </c>
      <c r="G131" s="219"/>
      <c r="H131" s="222">
        <v>0.63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81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1" customFormat="1" ht="12">
      <c r="A132" s="11"/>
      <c r="B132" s="229"/>
      <c r="C132" s="230"/>
      <c r="D132" s="198" t="s">
        <v>360</v>
      </c>
      <c r="E132" s="231" t="s">
        <v>19</v>
      </c>
      <c r="F132" s="232" t="s">
        <v>362</v>
      </c>
      <c r="G132" s="230"/>
      <c r="H132" s="233">
        <v>28.959999999999997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T132" s="239" t="s">
        <v>360</v>
      </c>
      <c r="AU132" s="239" t="s">
        <v>81</v>
      </c>
      <c r="AV132" s="11" t="s">
        <v>143</v>
      </c>
      <c r="AW132" s="11" t="s">
        <v>33</v>
      </c>
      <c r="AX132" s="11" t="s">
        <v>79</v>
      </c>
      <c r="AY132" s="239" t="s">
        <v>144</v>
      </c>
    </row>
    <row r="133" spans="1:65" s="2" customFormat="1" ht="37.8" customHeight="1">
      <c r="A133" s="38"/>
      <c r="B133" s="39"/>
      <c r="C133" s="185" t="s">
        <v>159</v>
      </c>
      <c r="D133" s="185" t="s">
        <v>139</v>
      </c>
      <c r="E133" s="186" t="s">
        <v>1206</v>
      </c>
      <c r="F133" s="187" t="s">
        <v>1207</v>
      </c>
      <c r="G133" s="188" t="s">
        <v>457</v>
      </c>
      <c r="H133" s="189">
        <v>289.6</v>
      </c>
      <c r="I133" s="190"/>
      <c r="J133" s="191">
        <f>ROUND(I133*H133,2)</f>
        <v>0</v>
      </c>
      <c r="K133" s="187" t="s">
        <v>1171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81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182</v>
      </c>
    </row>
    <row r="134" spans="1:47" s="2" customFormat="1" ht="12">
      <c r="A134" s="38"/>
      <c r="B134" s="39"/>
      <c r="C134" s="40"/>
      <c r="D134" s="286" t="s">
        <v>1172</v>
      </c>
      <c r="E134" s="40"/>
      <c r="F134" s="287" t="s">
        <v>1208</v>
      </c>
      <c r="G134" s="40"/>
      <c r="H134" s="40"/>
      <c r="I134" s="200"/>
      <c r="J134" s="40"/>
      <c r="K134" s="40"/>
      <c r="L134" s="44"/>
      <c r="M134" s="201"/>
      <c r="N134" s="20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1172</v>
      </c>
      <c r="AU134" s="17" t="s">
        <v>81</v>
      </c>
    </row>
    <row r="135" spans="1:51" s="12" customFormat="1" ht="12">
      <c r="A135" s="12"/>
      <c r="B135" s="240"/>
      <c r="C135" s="241"/>
      <c r="D135" s="198" t="s">
        <v>360</v>
      </c>
      <c r="E135" s="242" t="s">
        <v>19</v>
      </c>
      <c r="F135" s="243" t="s">
        <v>1209</v>
      </c>
      <c r="G135" s="241"/>
      <c r="H135" s="242" t="s">
        <v>19</v>
      </c>
      <c r="I135" s="244"/>
      <c r="J135" s="241"/>
      <c r="K135" s="241"/>
      <c r="L135" s="245"/>
      <c r="M135" s="246"/>
      <c r="N135" s="247"/>
      <c r="O135" s="247"/>
      <c r="P135" s="247"/>
      <c r="Q135" s="247"/>
      <c r="R135" s="247"/>
      <c r="S135" s="247"/>
      <c r="T135" s="248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9" t="s">
        <v>360</v>
      </c>
      <c r="AU135" s="249" t="s">
        <v>81</v>
      </c>
      <c r="AV135" s="12" t="s">
        <v>79</v>
      </c>
      <c r="AW135" s="12" t="s">
        <v>33</v>
      </c>
      <c r="AX135" s="12" t="s">
        <v>72</v>
      </c>
      <c r="AY135" s="249" t="s">
        <v>144</v>
      </c>
    </row>
    <row r="136" spans="1:51" s="10" customFormat="1" ht="12">
      <c r="A136" s="10"/>
      <c r="B136" s="218"/>
      <c r="C136" s="219"/>
      <c r="D136" s="198" t="s">
        <v>360</v>
      </c>
      <c r="E136" s="220" t="s">
        <v>19</v>
      </c>
      <c r="F136" s="221" t="s">
        <v>1210</v>
      </c>
      <c r="G136" s="219"/>
      <c r="H136" s="222">
        <v>289.6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T136" s="228" t="s">
        <v>360</v>
      </c>
      <c r="AU136" s="228" t="s">
        <v>81</v>
      </c>
      <c r="AV136" s="10" t="s">
        <v>81</v>
      </c>
      <c r="AW136" s="10" t="s">
        <v>33</v>
      </c>
      <c r="AX136" s="10" t="s">
        <v>72</v>
      </c>
      <c r="AY136" s="228" t="s">
        <v>144</v>
      </c>
    </row>
    <row r="137" spans="1:51" s="11" customFormat="1" ht="12">
      <c r="A137" s="11"/>
      <c r="B137" s="229"/>
      <c r="C137" s="230"/>
      <c r="D137" s="198" t="s">
        <v>360</v>
      </c>
      <c r="E137" s="231" t="s">
        <v>19</v>
      </c>
      <c r="F137" s="232" t="s">
        <v>362</v>
      </c>
      <c r="G137" s="230"/>
      <c r="H137" s="233">
        <v>289.6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T137" s="239" t="s">
        <v>360</v>
      </c>
      <c r="AU137" s="239" t="s">
        <v>81</v>
      </c>
      <c r="AV137" s="11" t="s">
        <v>143</v>
      </c>
      <c r="AW137" s="11" t="s">
        <v>33</v>
      </c>
      <c r="AX137" s="11" t="s">
        <v>79</v>
      </c>
      <c r="AY137" s="239" t="s">
        <v>144</v>
      </c>
    </row>
    <row r="138" spans="1:65" s="2" customFormat="1" ht="24.15" customHeight="1">
      <c r="A138" s="38"/>
      <c r="B138" s="39"/>
      <c r="C138" s="185" t="s">
        <v>179</v>
      </c>
      <c r="D138" s="185" t="s">
        <v>139</v>
      </c>
      <c r="E138" s="186" t="s">
        <v>1211</v>
      </c>
      <c r="F138" s="187" t="s">
        <v>1212</v>
      </c>
      <c r="G138" s="188" t="s">
        <v>457</v>
      </c>
      <c r="H138" s="189">
        <v>28.96</v>
      </c>
      <c r="I138" s="190"/>
      <c r="J138" s="191">
        <f>ROUND(I138*H138,2)</f>
        <v>0</v>
      </c>
      <c r="K138" s="187" t="s">
        <v>1171</v>
      </c>
      <c r="L138" s="44"/>
      <c r="M138" s="192" t="s">
        <v>19</v>
      </c>
      <c r="N138" s="193" t="s">
        <v>43</v>
      </c>
      <c r="O138" s="84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6" t="s">
        <v>143</v>
      </c>
      <c r="AT138" s="196" t="s">
        <v>139</v>
      </c>
      <c r="AU138" s="196" t="s">
        <v>81</v>
      </c>
      <c r="AY138" s="17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7" t="s">
        <v>79</v>
      </c>
      <c r="BK138" s="197">
        <f>ROUND(I138*H138,2)</f>
        <v>0</v>
      </c>
      <c r="BL138" s="17" t="s">
        <v>143</v>
      </c>
      <c r="BM138" s="196" t="s">
        <v>186</v>
      </c>
    </row>
    <row r="139" spans="1:47" s="2" customFormat="1" ht="12">
      <c r="A139" s="38"/>
      <c r="B139" s="39"/>
      <c r="C139" s="40"/>
      <c r="D139" s="286" t="s">
        <v>1172</v>
      </c>
      <c r="E139" s="40"/>
      <c r="F139" s="287" t="s">
        <v>1213</v>
      </c>
      <c r="G139" s="40"/>
      <c r="H139" s="40"/>
      <c r="I139" s="200"/>
      <c r="J139" s="40"/>
      <c r="K139" s="40"/>
      <c r="L139" s="44"/>
      <c r="M139" s="201"/>
      <c r="N139" s="20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1172</v>
      </c>
      <c r="AU139" s="17" t="s">
        <v>81</v>
      </c>
    </row>
    <row r="140" spans="1:51" s="12" customFormat="1" ht="12">
      <c r="A140" s="12"/>
      <c r="B140" s="240"/>
      <c r="C140" s="241"/>
      <c r="D140" s="198" t="s">
        <v>360</v>
      </c>
      <c r="E140" s="242" t="s">
        <v>19</v>
      </c>
      <c r="F140" s="243" t="s">
        <v>1214</v>
      </c>
      <c r="G140" s="241"/>
      <c r="H140" s="242" t="s">
        <v>19</v>
      </c>
      <c r="I140" s="244"/>
      <c r="J140" s="241"/>
      <c r="K140" s="241"/>
      <c r="L140" s="245"/>
      <c r="M140" s="246"/>
      <c r="N140" s="247"/>
      <c r="O140" s="247"/>
      <c r="P140" s="247"/>
      <c r="Q140" s="247"/>
      <c r="R140" s="247"/>
      <c r="S140" s="247"/>
      <c r="T140" s="248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9" t="s">
        <v>360</v>
      </c>
      <c r="AU140" s="249" t="s">
        <v>81</v>
      </c>
      <c r="AV140" s="12" t="s">
        <v>79</v>
      </c>
      <c r="AW140" s="12" t="s">
        <v>33</v>
      </c>
      <c r="AX140" s="12" t="s">
        <v>72</v>
      </c>
      <c r="AY140" s="249" t="s">
        <v>144</v>
      </c>
    </row>
    <row r="141" spans="1:51" s="12" customFormat="1" ht="12">
      <c r="A141" s="12"/>
      <c r="B141" s="240"/>
      <c r="C141" s="241"/>
      <c r="D141" s="198" t="s">
        <v>360</v>
      </c>
      <c r="E141" s="242" t="s">
        <v>19</v>
      </c>
      <c r="F141" s="243" t="s">
        <v>1199</v>
      </c>
      <c r="G141" s="241"/>
      <c r="H141" s="242" t="s">
        <v>19</v>
      </c>
      <c r="I141" s="244"/>
      <c r="J141" s="241"/>
      <c r="K141" s="241"/>
      <c r="L141" s="245"/>
      <c r="M141" s="246"/>
      <c r="N141" s="247"/>
      <c r="O141" s="247"/>
      <c r="P141" s="247"/>
      <c r="Q141" s="247"/>
      <c r="R141" s="247"/>
      <c r="S141" s="247"/>
      <c r="T141" s="248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9" t="s">
        <v>360</v>
      </c>
      <c r="AU141" s="249" t="s">
        <v>81</v>
      </c>
      <c r="AV141" s="12" t="s">
        <v>79</v>
      </c>
      <c r="AW141" s="12" t="s">
        <v>33</v>
      </c>
      <c r="AX141" s="12" t="s">
        <v>72</v>
      </c>
      <c r="AY141" s="249" t="s">
        <v>144</v>
      </c>
    </row>
    <row r="142" spans="1:51" s="10" customFormat="1" ht="12">
      <c r="A142" s="10"/>
      <c r="B142" s="218"/>
      <c r="C142" s="219"/>
      <c r="D142" s="198" t="s">
        <v>360</v>
      </c>
      <c r="E142" s="220" t="s">
        <v>19</v>
      </c>
      <c r="F142" s="221" t="s">
        <v>1215</v>
      </c>
      <c r="G142" s="219"/>
      <c r="H142" s="222">
        <v>28.96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T142" s="228" t="s">
        <v>360</v>
      </c>
      <c r="AU142" s="228" t="s">
        <v>81</v>
      </c>
      <c r="AV142" s="10" t="s">
        <v>81</v>
      </c>
      <c r="AW142" s="10" t="s">
        <v>33</v>
      </c>
      <c r="AX142" s="10" t="s">
        <v>72</v>
      </c>
      <c r="AY142" s="228" t="s">
        <v>144</v>
      </c>
    </row>
    <row r="143" spans="1:51" s="11" customFormat="1" ht="12">
      <c r="A143" s="11"/>
      <c r="B143" s="229"/>
      <c r="C143" s="230"/>
      <c r="D143" s="198" t="s">
        <v>360</v>
      </c>
      <c r="E143" s="231" t="s">
        <v>19</v>
      </c>
      <c r="F143" s="232" t="s">
        <v>362</v>
      </c>
      <c r="G143" s="230"/>
      <c r="H143" s="233">
        <v>28.96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T143" s="239" t="s">
        <v>360</v>
      </c>
      <c r="AU143" s="239" t="s">
        <v>81</v>
      </c>
      <c r="AV143" s="11" t="s">
        <v>143</v>
      </c>
      <c r="AW143" s="11" t="s">
        <v>33</v>
      </c>
      <c r="AX143" s="11" t="s">
        <v>79</v>
      </c>
      <c r="AY143" s="239" t="s">
        <v>144</v>
      </c>
    </row>
    <row r="144" spans="1:65" s="2" customFormat="1" ht="24.15" customHeight="1">
      <c r="A144" s="38"/>
      <c r="B144" s="39"/>
      <c r="C144" s="185" t="s">
        <v>164</v>
      </c>
      <c r="D144" s="185" t="s">
        <v>139</v>
      </c>
      <c r="E144" s="186" t="s">
        <v>1216</v>
      </c>
      <c r="F144" s="187" t="s">
        <v>1217</v>
      </c>
      <c r="G144" s="188" t="s">
        <v>365</v>
      </c>
      <c r="H144" s="189">
        <v>57.92</v>
      </c>
      <c r="I144" s="190"/>
      <c r="J144" s="191">
        <f>ROUND(I144*H144,2)</f>
        <v>0</v>
      </c>
      <c r="K144" s="187" t="s">
        <v>1171</v>
      </c>
      <c r="L144" s="44"/>
      <c r="M144" s="192" t="s">
        <v>19</v>
      </c>
      <c r="N144" s="193" t="s">
        <v>43</v>
      </c>
      <c r="O144" s="84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6" t="s">
        <v>143</v>
      </c>
      <c r="AT144" s="196" t="s">
        <v>139</v>
      </c>
      <c r="AU144" s="196" t="s">
        <v>81</v>
      </c>
      <c r="AY144" s="17" t="s">
        <v>144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7" t="s">
        <v>79</v>
      </c>
      <c r="BK144" s="197">
        <f>ROUND(I144*H144,2)</f>
        <v>0</v>
      </c>
      <c r="BL144" s="17" t="s">
        <v>143</v>
      </c>
      <c r="BM144" s="196" t="s">
        <v>191</v>
      </c>
    </row>
    <row r="145" spans="1:47" s="2" customFormat="1" ht="12">
      <c r="A145" s="38"/>
      <c r="B145" s="39"/>
      <c r="C145" s="40"/>
      <c r="D145" s="286" t="s">
        <v>1172</v>
      </c>
      <c r="E145" s="40"/>
      <c r="F145" s="287" t="s">
        <v>1218</v>
      </c>
      <c r="G145" s="40"/>
      <c r="H145" s="40"/>
      <c r="I145" s="200"/>
      <c r="J145" s="40"/>
      <c r="K145" s="40"/>
      <c r="L145" s="44"/>
      <c r="M145" s="201"/>
      <c r="N145" s="20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1172</v>
      </c>
      <c r="AU145" s="17" t="s">
        <v>81</v>
      </c>
    </row>
    <row r="146" spans="1:51" s="10" customFormat="1" ht="12">
      <c r="A146" s="10"/>
      <c r="B146" s="218"/>
      <c r="C146" s="219"/>
      <c r="D146" s="198" t="s">
        <v>360</v>
      </c>
      <c r="E146" s="220" t="s">
        <v>19</v>
      </c>
      <c r="F146" s="221" t="s">
        <v>1219</v>
      </c>
      <c r="G146" s="219"/>
      <c r="H146" s="222">
        <v>57.92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T146" s="228" t="s">
        <v>360</v>
      </c>
      <c r="AU146" s="228" t="s">
        <v>81</v>
      </c>
      <c r="AV146" s="10" t="s">
        <v>81</v>
      </c>
      <c r="AW146" s="10" t="s">
        <v>33</v>
      </c>
      <c r="AX146" s="10" t="s">
        <v>72</v>
      </c>
      <c r="AY146" s="228" t="s">
        <v>144</v>
      </c>
    </row>
    <row r="147" spans="1:51" s="11" customFormat="1" ht="12">
      <c r="A147" s="11"/>
      <c r="B147" s="229"/>
      <c r="C147" s="230"/>
      <c r="D147" s="198" t="s">
        <v>360</v>
      </c>
      <c r="E147" s="231" t="s">
        <v>19</v>
      </c>
      <c r="F147" s="232" t="s">
        <v>362</v>
      </c>
      <c r="G147" s="230"/>
      <c r="H147" s="233">
        <v>57.92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T147" s="239" t="s">
        <v>360</v>
      </c>
      <c r="AU147" s="239" t="s">
        <v>81</v>
      </c>
      <c r="AV147" s="11" t="s">
        <v>143</v>
      </c>
      <c r="AW147" s="11" t="s">
        <v>33</v>
      </c>
      <c r="AX147" s="11" t="s">
        <v>79</v>
      </c>
      <c r="AY147" s="239" t="s">
        <v>144</v>
      </c>
    </row>
    <row r="148" spans="1:65" s="2" customFormat="1" ht="16.5" customHeight="1">
      <c r="A148" s="38"/>
      <c r="B148" s="39"/>
      <c r="C148" s="185" t="s">
        <v>188</v>
      </c>
      <c r="D148" s="185" t="s">
        <v>139</v>
      </c>
      <c r="E148" s="186" t="s">
        <v>1220</v>
      </c>
      <c r="F148" s="187" t="s">
        <v>1221</v>
      </c>
      <c r="G148" s="188" t="s">
        <v>457</v>
      </c>
      <c r="H148" s="189">
        <v>28.96</v>
      </c>
      <c r="I148" s="190"/>
      <c r="J148" s="191">
        <f>ROUND(I148*H148,2)</f>
        <v>0</v>
      </c>
      <c r="K148" s="187" t="s">
        <v>1171</v>
      </c>
      <c r="L148" s="44"/>
      <c r="M148" s="192" t="s">
        <v>19</v>
      </c>
      <c r="N148" s="193" t="s">
        <v>43</v>
      </c>
      <c r="O148" s="84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6" t="s">
        <v>143</v>
      </c>
      <c r="AT148" s="196" t="s">
        <v>139</v>
      </c>
      <c r="AU148" s="196" t="s">
        <v>81</v>
      </c>
      <c r="AY148" s="17" t="s">
        <v>144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7" t="s">
        <v>79</v>
      </c>
      <c r="BK148" s="197">
        <f>ROUND(I148*H148,2)</f>
        <v>0</v>
      </c>
      <c r="BL148" s="17" t="s">
        <v>143</v>
      </c>
      <c r="BM148" s="196" t="s">
        <v>195</v>
      </c>
    </row>
    <row r="149" spans="1:47" s="2" customFormat="1" ht="12">
      <c r="A149" s="38"/>
      <c r="B149" s="39"/>
      <c r="C149" s="40"/>
      <c r="D149" s="286" t="s">
        <v>1172</v>
      </c>
      <c r="E149" s="40"/>
      <c r="F149" s="287" t="s">
        <v>1222</v>
      </c>
      <c r="G149" s="40"/>
      <c r="H149" s="40"/>
      <c r="I149" s="200"/>
      <c r="J149" s="40"/>
      <c r="K149" s="40"/>
      <c r="L149" s="44"/>
      <c r="M149" s="201"/>
      <c r="N149" s="202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1172</v>
      </c>
      <c r="AU149" s="17" t="s">
        <v>81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1223</v>
      </c>
      <c r="G150" s="219"/>
      <c r="H150" s="222">
        <v>28.96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81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28.96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81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24.15" customHeight="1">
      <c r="A152" s="38"/>
      <c r="B152" s="39"/>
      <c r="C152" s="185" t="s">
        <v>168</v>
      </c>
      <c r="D152" s="185" t="s">
        <v>139</v>
      </c>
      <c r="E152" s="186" t="s">
        <v>1224</v>
      </c>
      <c r="F152" s="187" t="s">
        <v>1225</v>
      </c>
      <c r="G152" s="188" t="s">
        <v>457</v>
      </c>
      <c r="H152" s="189">
        <v>24.6</v>
      </c>
      <c r="I152" s="190"/>
      <c r="J152" s="191">
        <f>ROUND(I152*H152,2)</f>
        <v>0</v>
      </c>
      <c r="K152" s="187" t="s">
        <v>1171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81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200</v>
      </c>
    </row>
    <row r="153" spans="1:47" s="2" customFormat="1" ht="12">
      <c r="A153" s="38"/>
      <c r="B153" s="39"/>
      <c r="C153" s="40"/>
      <c r="D153" s="286" t="s">
        <v>1172</v>
      </c>
      <c r="E153" s="40"/>
      <c r="F153" s="287" t="s">
        <v>1226</v>
      </c>
      <c r="G153" s="40"/>
      <c r="H153" s="40"/>
      <c r="I153" s="200"/>
      <c r="J153" s="40"/>
      <c r="K153" s="40"/>
      <c r="L153" s="44"/>
      <c r="M153" s="201"/>
      <c r="N153" s="202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1172</v>
      </c>
      <c r="AU153" s="17" t="s">
        <v>81</v>
      </c>
    </row>
    <row r="154" spans="1:51" s="12" customFormat="1" ht="12">
      <c r="A154" s="12"/>
      <c r="B154" s="240"/>
      <c r="C154" s="241"/>
      <c r="D154" s="198" t="s">
        <v>360</v>
      </c>
      <c r="E154" s="242" t="s">
        <v>19</v>
      </c>
      <c r="F154" s="243" t="s">
        <v>1227</v>
      </c>
      <c r="G154" s="241"/>
      <c r="H154" s="242" t="s">
        <v>19</v>
      </c>
      <c r="I154" s="244"/>
      <c r="J154" s="241"/>
      <c r="K154" s="241"/>
      <c r="L154" s="245"/>
      <c r="M154" s="246"/>
      <c r="N154" s="247"/>
      <c r="O154" s="247"/>
      <c r="P154" s="247"/>
      <c r="Q154" s="247"/>
      <c r="R154" s="247"/>
      <c r="S154" s="247"/>
      <c r="T154" s="248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9" t="s">
        <v>360</v>
      </c>
      <c r="AU154" s="249" t="s">
        <v>81</v>
      </c>
      <c r="AV154" s="12" t="s">
        <v>79</v>
      </c>
      <c r="AW154" s="12" t="s">
        <v>33</v>
      </c>
      <c r="AX154" s="12" t="s">
        <v>72</v>
      </c>
      <c r="AY154" s="249" t="s">
        <v>144</v>
      </c>
    </row>
    <row r="155" spans="1:51" s="10" customFormat="1" ht="12">
      <c r="A155" s="10"/>
      <c r="B155" s="218"/>
      <c r="C155" s="219"/>
      <c r="D155" s="198" t="s">
        <v>360</v>
      </c>
      <c r="E155" s="220" t="s">
        <v>19</v>
      </c>
      <c r="F155" s="221" t="s">
        <v>1228</v>
      </c>
      <c r="G155" s="219"/>
      <c r="H155" s="222">
        <v>24.6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T155" s="228" t="s">
        <v>360</v>
      </c>
      <c r="AU155" s="228" t="s">
        <v>81</v>
      </c>
      <c r="AV155" s="10" t="s">
        <v>81</v>
      </c>
      <c r="AW155" s="10" t="s">
        <v>33</v>
      </c>
      <c r="AX155" s="10" t="s">
        <v>72</v>
      </c>
      <c r="AY155" s="228" t="s">
        <v>144</v>
      </c>
    </row>
    <row r="156" spans="1:51" s="11" customFormat="1" ht="12">
      <c r="A156" s="11"/>
      <c r="B156" s="229"/>
      <c r="C156" s="230"/>
      <c r="D156" s="198" t="s">
        <v>360</v>
      </c>
      <c r="E156" s="231" t="s">
        <v>19</v>
      </c>
      <c r="F156" s="232" t="s">
        <v>362</v>
      </c>
      <c r="G156" s="230"/>
      <c r="H156" s="233">
        <v>24.6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T156" s="239" t="s">
        <v>360</v>
      </c>
      <c r="AU156" s="239" t="s">
        <v>81</v>
      </c>
      <c r="AV156" s="11" t="s">
        <v>143</v>
      </c>
      <c r="AW156" s="11" t="s">
        <v>33</v>
      </c>
      <c r="AX156" s="11" t="s">
        <v>79</v>
      </c>
      <c r="AY156" s="239" t="s">
        <v>144</v>
      </c>
    </row>
    <row r="157" spans="1:65" s="2" customFormat="1" ht="16.5" customHeight="1">
      <c r="A157" s="38"/>
      <c r="B157" s="39"/>
      <c r="C157" s="203" t="s">
        <v>197</v>
      </c>
      <c r="D157" s="203" t="s">
        <v>253</v>
      </c>
      <c r="E157" s="204" t="s">
        <v>1229</v>
      </c>
      <c r="F157" s="205" t="s">
        <v>1230</v>
      </c>
      <c r="G157" s="206" t="s">
        <v>365</v>
      </c>
      <c r="H157" s="207">
        <v>51.66</v>
      </c>
      <c r="I157" s="208"/>
      <c r="J157" s="209">
        <f>ROUND(I157*H157,2)</f>
        <v>0</v>
      </c>
      <c r="K157" s="205" t="s">
        <v>1171</v>
      </c>
      <c r="L157" s="210"/>
      <c r="M157" s="211" t="s">
        <v>19</v>
      </c>
      <c r="N157" s="212" t="s">
        <v>43</v>
      </c>
      <c r="O157" s="84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6" t="s">
        <v>159</v>
      </c>
      <c r="AT157" s="196" t="s">
        <v>253</v>
      </c>
      <c r="AU157" s="196" t="s">
        <v>81</v>
      </c>
      <c r="AY157" s="17" t="s">
        <v>144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7" t="s">
        <v>79</v>
      </c>
      <c r="BK157" s="197">
        <f>ROUND(I157*H157,2)</f>
        <v>0</v>
      </c>
      <c r="BL157" s="17" t="s">
        <v>143</v>
      </c>
      <c r="BM157" s="196" t="s">
        <v>204</v>
      </c>
    </row>
    <row r="158" spans="1:51" s="12" customFormat="1" ht="12">
      <c r="A158" s="12"/>
      <c r="B158" s="240"/>
      <c r="C158" s="241"/>
      <c r="D158" s="198" t="s">
        <v>360</v>
      </c>
      <c r="E158" s="242" t="s">
        <v>19</v>
      </c>
      <c r="F158" s="243" t="s">
        <v>1231</v>
      </c>
      <c r="G158" s="241"/>
      <c r="H158" s="242" t="s">
        <v>19</v>
      </c>
      <c r="I158" s="244"/>
      <c r="J158" s="241"/>
      <c r="K158" s="241"/>
      <c r="L158" s="245"/>
      <c r="M158" s="246"/>
      <c r="N158" s="247"/>
      <c r="O158" s="247"/>
      <c r="P158" s="247"/>
      <c r="Q158" s="247"/>
      <c r="R158" s="247"/>
      <c r="S158" s="247"/>
      <c r="T158" s="248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9" t="s">
        <v>360</v>
      </c>
      <c r="AU158" s="249" t="s">
        <v>81</v>
      </c>
      <c r="AV158" s="12" t="s">
        <v>79</v>
      </c>
      <c r="AW158" s="12" t="s">
        <v>33</v>
      </c>
      <c r="AX158" s="12" t="s">
        <v>72</v>
      </c>
      <c r="AY158" s="249" t="s">
        <v>144</v>
      </c>
    </row>
    <row r="159" spans="1:51" s="12" customFormat="1" ht="12">
      <c r="A159" s="12"/>
      <c r="B159" s="240"/>
      <c r="C159" s="241"/>
      <c r="D159" s="198" t="s">
        <v>360</v>
      </c>
      <c r="E159" s="242" t="s">
        <v>19</v>
      </c>
      <c r="F159" s="243" t="s">
        <v>1232</v>
      </c>
      <c r="G159" s="241"/>
      <c r="H159" s="242" t="s">
        <v>19</v>
      </c>
      <c r="I159" s="244"/>
      <c r="J159" s="241"/>
      <c r="K159" s="241"/>
      <c r="L159" s="245"/>
      <c r="M159" s="246"/>
      <c r="N159" s="247"/>
      <c r="O159" s="247"/>
      <c r="P159" s="247"/>
      <c r="Q159" s="247"/>
      <c r="R159" s="247"/>
      <c r="S159" s="247"/>
      <c r="T159" s="248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9" t="s">
        <v>360</v>
      </c>
      <c r="AU159" s="249" t="s">
        <v>81</v>
      </c>
      <c r="AV159" s="12" t="s">
        <v>79</v>
      </c>
      <c r="AW159" s="12" t="s">
        <v>33</v>
      </c>
      <c r="AX159" s="12" t="s">
        <v>72</v>
      </c>
      <c r="AY159" s="249" t="s">
        <v>144</v>
      </c>
    </row>
    <row r="160" spans="1:51" s="10" customFormat="1" ht="12">
      <c r="A160" s="10"/>
      <c r="B160" s="218"/>
      <c r="C160" s="219"/>
      <c r="D160" s="198" t="s">
        <v>360</v>
      </c>
      <c r="E160" s="220" t="s">
        <v>19</v>
      </c>
      <c r="F160" s="221" t="s">
        <v>1233</v>
      </c>
      <c r="G160" s="219"/>
      <c r="H160" s="222">
        <v>51.66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T160" s="228" t="s">
        <v>360</v>
      </c>
      <c r="AU160" s="228" t="s">
        <v>81</v>
      </c>
      <c r="AV160" s="10" t="s">
        <v>81</v>
      </c>
      <c r="AW160" s="10" t="s">
        <v>33</v>
      </c>
      <c r="AX160" s="10" t="s">
        <v>72</v>
      </c>
      <c r="AY160" s="228" t="s">
        <v>144</v>
      </c>
    </row>
    <row r="161" spans="1:51" s="11" customFormat="1" ht="12">
      <c r="A161" s="11"/>
      <c r="B161" s="229"/>
      <c r="C161" s="230"/>
      <c r="D161" s="198" t="s">
        <v>360</v>
      </c>
      <c r="E161" s="231" t="s">
        <v>19</v>
      </c>
      <c r="F161" s="232" t="s">
        <v>362</v>
      </c>
      <c r="G161" s="230"/>
      <c r="H161" s="233">
        <v>51.66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T161" s="239" t="s">
        <v>360</v>
      </c>
      <c r="AU161" s="239" t="s">
        <v>81</v>
      </c>
      <c r="AV161" s="11" t="s">
        <v>143</v>
      </c>
      <c r="AW161" s="11" t="s">
        <v>33</v>
      </c>
      <c r="AX161" s="11" t="s">
        <v>79</v>
      </c>
      <c r="AY161" s="239" t="s">
        <v>144</v>
      </c>
    </row>
    <row r="162" spans="1:65" s="2" customFormat="1" ht="24.15" customHeight="1">
      <c r="A162" s="38"/>
      <c r="B162" s="39"/>
      <c r="C162" s="185" t="s">
        <v>173</v>
      </c>
      <c r="D162" s="185" t="s">
        <v>139</v>
      </c>
      <c r="E162" s="186" t="s">
        <v>1234</v>
      </c>
      <c r="F162" s="187" t="s">
        <v>1235</v>
      </c>
      <c r="G162" s="188" t="s">
        <v>449</v>
      </c>
      <c r="H162" s="189">
        <v>80</v>
      </c>
      <c r="I162" s="190"/>
      <c r="J162" s="191">
        <f>ROUND(I162*H162,2)</f>
        <v>0</v>
      </c>
      <c r="K162" s="187" t="s">
        <v>1171</v>
      </c>
      <c r="L162" s="44"/>
      <c r="M162" s="192" t="s">
        <v>19</v>
      </c>
      <c r="N162" s="193" t="s">
        <v>43</v>
      </c>
      <c r="O162" s="84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6" t="s">
        <v>143</v>
      </c>
      <c r="AT162" s="196" t="s">
        <v>139</v>
      </c>
      <c r="AU162" s="196" t="s">
        <v>81</v>
      </c>
      <c r="AY162" s="17" t="s">
        <v>144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7" t="s">
        <v>79</v>
      </c>
      <c r="BK162" s="197">
        <f>ROUND(I162*H162,2)</f>
        <v>0</v>
      </c>
      <c r="BL162" s="17" t="s">
        <v>143</v>
      </c>
      <c r="BM162" s="196" t="s">
        <v>208</v>
      </c>
    </row>
    <row r="163" spans="1:47" s="2" customFormat="1" ht="12">
      <c r="A163" s="38"/>
      <c r="B163" s="39"/>
      <c r="C163" s="40"/>
      <c r="D163" s="286" t="s">
        <v>1172</v>
      </c>
      <c r="E163" s="40"/>
      <c r="F163" s="287" t="s">
        <v>1236</v>
      </c>
      <c r="G163" s="40"/>
      <c r="H163" s="40"/>
      <c r="I163" s="200"/>
      <c r="J163" s="40"/>
      <c r="K163" s="40"/>
      <c r="L163" s="44"/>
      <c r="M163" s="201"/>
      <c r="N163" s="20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1172</v>
      </c>
      <c r="AU163" s="17" t="s">
        <v>81</v>
      </c>
    </row>
    <row r="164" spans="1:51" s="12" customFormat="1" ht="12">
      <c r="A164" s="12"/>
      <c r="B164" s="240"/>
      <c r="C164" s="241"/>
      <c r="D164" s="198" t="s">
        <v>360</v>
      </c>
      <c r="E164" s="242" t="s">
        <v>19</v>
      </c>
      <c r="F164" s="243" t="s">
        <v>1174</v>
      </c>
      <c r="G164" s="241"/>
      <c r="H164" s="242" t="s">
        <v>19</v>
      </c>
      <c r="I164" s="244"/>
      <c r="J164" s="241"/>
      <c r="K164" s="241"/>
      <c r="L164" s="245"/>
      <c r="M164" s="246"/>
      <c r="N164" s="247"/>
      <c r="O164" s="247"/>
      <c r="P164" s="247"/>
      <c r="Q164" s="247"/>
      <c r="R164" s="247"/>
      <c r="S164" s="247"/>
      <c r="T164" s="248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9" t="s">
        <v>360</v>
      </c>
      <c r="AU164" s="249" t="s">
        <v>81</v>
      </c>
      <c r="AV164" s="12" t="s">
        <v>79</v>
      </c>
      <c r="AW164" s="12" t="s">
        <v>33</v>
      </c>
      <c r="AX164" s="12" t="s">
        <v>72</v>
      </c>
      <c r="AY164" s="249" t="s">
        <v>144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1237</v>
      </c>
      <c r="G165" s="219"/>
      <c r="H165" s="222">
        <v>80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81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80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81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.5" customHeight="1">
      <c r="A167" s="38"/>
      <c r="B167" s="39"/>
      <c r="C167" s="203" t="s">
        <v>8</v>
      </c>
      <c r="D167" s="203" t="s">
        <v>253</v>
      </c>
      <c r="E167" s="204" t="s">
        <v>1238</v>
      </c>
      <c r="F167" s="205" t="s">
        <v>1239</v>
      </c>
      <c r="G167" s="206" t="s">
        <v>365</v>
      </c>
      <c r="H167" s="207">
        <v>15.2</v>
      </c>
      <c r="I167" s="208"/>
      <c r="J167" s="209">
        <f>ROUND(I167*H167,2)</f>
        <v>0</v>
      </c>
      <c r="K167" s="205" t="s">
        <v>1171</v>
      </c>
      <c r="L167" s="210"/>
      <c r="M167" s="211" t="s">
        <v>19</v>
      </c>
      <c r="N167" s="212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159</v>
      </c>
      <c r="AT167" s="196" t="s">
        <v>253</v>
      </c>
      <c r="AU167" s="196" t="s">
        <v>81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212</v>
      </c>
    </row>
    <row r="168" spans="1:51" s="12" customFormat="1" ht="12">
      <c r="A168" s="12"/>
      <c r="B168" s="240"/>
      <c r="C168" s="241"/>
      <c r="D168" s="198" t="s">
        <v>360</v>
      </c>
      <c r="E168" s="242" t="s">
        <v>19</v>
      </c>
      <c r="F168" s="243" t="s">
        <v>1174</v>
      </c>
      <c r="G168" s="241"/>
      <c r="H168" s="242" t="s">
        <v>19</v>
      </c>
      <c r="I168" s="244"/>
      <c r="J168" s="241"/>
      <c r="K168" s="241"/>
      <c r="L168" s="245"/>
      <c r="M168" s="246"/>
      <c r="N168" s="247"/>
      <c r="O168" s="247"/>
      <c r="P168" s="247"/>
      <c r="Q168" s="247"/>
      <c r="R168" s="247"/>
      <c r="S168" s="247"/>
      <c r="T168" s="248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9" t="s">
        <v>360</v>
      </c>
      <c r="AU168" s="249" t="s">
        <v>81</v>
      </c>
      <c r="AV168" s="12" t="s">
        <v>79</v>
      </c>
      <c r="AW168" s="12" t="s">
        <v>33</v>
      </c>
      <c r="AX168" s="12" t="s">
        <v>72</v>
      </c>
      <c r="AY168" s="249" t="s">
        <v>144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1240</v>
      </c>
      <c r="G169" s="219"/>
      <c r="H169" s="222">
        <v>15.2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1" customFormat="1" ht="12">
      <c r="A170" s="11"/>
      <c r="B170" s="229"/>
      <c r="C170" s="230"/>
      <c r="D170" s="198" t="s">
        <v>360</v>
      </c>
      <c r="E170" s="231" t="s">
        <v>19</v>
      </c>
      <c r="F170" s="232" t="s">
        <v>362</v>
      </c>
      <c r="G170" s="230"/>
      <c r="H170" s="233">
        <v>15.2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T170" s="239" t="s">
        <v>360</v>
      </c>
      <c r="AU170" s="239" t="s">
        <v>81</v>
      </c>
      <c r="AV170" s="11" t="s">
        <v>143</v>
      </c>
      <c r="AW170" s="11" t="s">
        <v>33</v>
      </c>
      <c r="AX170" s="11" t="s">
        <v>79</v>
      </c>
      <c r="AY170" s="239" t="s">
        <v>144</v>
      </c>
    </row>
    <row r="171" spans="1:65" s="2" customFormat="1" ht="16.5" customHeight="1">
      <c r="A171" s="38"/>
      <c r="B171" s="39"/>
      <c r="C171" s="185" t="s">
        <v>177</v>
      </c>
      <c r="D171" s="185" t="s">
        <v>139</v>
      </c>
      <c r="E171" s="186" t="s">
        <v>1241</v>
      </c>
      <c r="F171" s="187" t="s">
        <v>1242</v>
      </c>
      <c r="G171" s="188" t="s">
        <v>449</v>
      </c>
      <c r="H171" s="189">
        <v>80</v>
      </c>
      <c r="I171" s="190"/>
      <c r="J171" s="191">
        <f>ROUND(I171*H171,2)</f>
        <v>0</v>
      </c>
      <c r="K171" s="187" t="s">
        <v>1171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81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216</v>
      </c>
    </row>
    <row r="172" spans="1:47" s="2" customFormat="1" ht="12">
      <c r="A172" s="38"/>
      <c r="B172" s="39"/>
      <c r="C172" s="40"/>
      <c r="D172" s="286" t="s">
        <v>1172</v>
      </c>
      <c r="E172" s="40"/>
      <c r="F172" s="287" t="s">
        <v>1243</v>
      </c>
      <c r="G172" s="40"/>
      <c r="H172" s="40"/>
      <c r="I172" s="200"/>
      <c r="J172" s="40"/>
      <c r="K172" s="40"/>
      <c r="L172" s="44"/>
      <c r="M172" s="201"/>
      <c r="N172" s="20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1172</v>
      </c>
      <c r="AU172" s="17" t="s">
        <v>81</v>
      </c>
    </row>
    <row r="173" spans="1:51" s="10" customFormat="1" ht="12">
      <c r="A173" s="10"/>
      <c r="B173" s="218"/>
      <c r="C173" s="219"/>
      <c r="D173" s="198" t="s">
        <v>360</v>
      </c>
      <c r="E173" s="220" t="s">
        <v>19</v>
      </c>
      <c r="F173" s="221" t="s">
        <v>1244</v>
      </c>
      <c r="G173" s="219"/>
      <c r="H173" s="222">
        <v>80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T173" s="228" t="s">
        <v>360</v>
      </c>
      <c r="AU173" s="228" t="s">
        <v>81</v>
      </c>
      <c r="AV173" s="10" t="s">
        <v>81</v>
      </c>
      <c r="AW173" s="10" t="s">
        <v>33</v>
      </c>
      <c r="AX173" s="10" t="s">
        <v>72</v>
      </c>
      <c r="AY173" s="228" t="s">
        <v>144</v>
      </c>
    </row>
    <row r="174" spans="1:51" s="11" customFormat="1" ht="12">
      <c r="A174" s="11"/>
      <c r="B174" s="229"/>
      <c r="C174" s="230"/>
      <c r="D174" s="198" t="s">
        <v>360</v>
      </c>
      <c r="E174" s="231" t="s">
        <v>19</v>
      </c>
      <c r="F174" s="232" t="s">
        <v>362</v>
      </c>
      <c r="G174" s="230"/>
      <c r="H174" s="233">
        <v>80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T174" s="239" t="s">
        <v>360</v>
      </c>
      <c r="AU174" s="239" t="s">
        <v>81</v>
      </c>
      <c r="AV174" s="11" t="s">
        <v>143</v>
      </c>
      <c r="AW174" s="11" t="s">
        <v>33</v>
      </c>
      <c r="AX174" s="11" t="s">
        <v>79</v>
      </c>
      <c r="AY174" s="239" t="s">
        <v>144</v>
      </c>
    </row>
    <row r="175" spans="1:65" s="2" customFormat="1" ht="16.5" customHeight="1">
      <c r="A175" s="38"/>
      <c r="B175" s="39"/>
      <c r="C175" s="185" t="s">
        <v>213</v>
      </c>
      <c r="D175" s="185" t="s">
        <v>139</v>
      </c>
      <c r="E175" s="186" t="s">
        <v>1245</v>
      </c>
      <c r="F175" s="187" t="s">
        <v>1246</v>
      </c>
      <c r="G175" s="188" t="s">
        <v>449</v>
      </c>
      <c r="H175" s="189">
        <v>80</v>
      </c>
      <c r="I175" s="190"/>
      <c r="J175" s="191">
        <f>ROUND(I175*H175,2)</f>
        <v>0</v>
      </c>
      <c r="K175" s="187" t="s">
        <v>1171</v>
      </c>
      <c r="L175" s="44"/>
      <c r="M175" s="192" t="s">
        <v>19</v>
      </c>
      <c r="N175" s="193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143</v>
      </c>
      <c r="AT175" s="196" t="s">
        <v>139</v>
      </c>
      <c r="AU175" s="196" t="s">
        <v>81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220</v>
      </c>
    </row>
    <row r="176" spans="1:47" s="2" customFormat="1" ht="12">
      <c r="A176" s="38"/>
      <c r="B176" s="39"/>
      <c r="C176" s="40"/>
      <c r="D176" s="286" t="s">
        <v>1172</v>
      </c>
      <c r="E176" s="40"/>
      <c r="F176" s="287" t="s">
        <v>1247</v>
      </c>
      <c r="G176" s="40"/>
      <c r="H176" s="40"/>
      <c r="I176" s="200"/>
      <c r="J176" s="40"/>
      <c r="K176" s="40"/>
      <c r="L176" s="44"/>
      <c r="M176" s="201"/>
      <c r="N176" s="20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1172</v>
      </c>
      <c r="AU176" s="17" t="s">
        <v>81</v>
      </c>
    </row>
    <row r="177" spans="1:51" s="12" customFormat="1" ht="12">
      <c r="A177" s="12"/>
      <c r="B177" s="240"/>
      <c r="C177" s="241"/>
      <c r="D177" s="198" t="s">
        <v>360</v>
      </c>
      <c r="E177" s="242" t="s">
        <v>19</v>
      </c>
      <c r="F177" s="243" t="s">
        <v>1174</v>
      </c>
      <c r="G177" s="241"/>
      <c r="H177" s="242" t="s">
        <v>19</v>
      </c>
      <c r="I177" s="244"/>
      <c r="J177" s="241"/>
      <c r="K177" s="241"/>
      <c r="L177" s="245"/>
      <c r="M177" s="246"/>
      <c r="N177" s="247"/>
      <c r="O177" s="247"/>
      <c r="P177" s="247"/>
      <c r="Q177" s="247"/>
      <c r="R177" s="247"/>
      <c r="S177" s="247"/>
      <c r="T177" s="248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49" t="s">
        <v>360</v>
      </c>
      <c r="AU177" s="249" t="s">
        <v>81</v>
      </c>
      <c r="AV177" s="12" t="s">
        <v>79</v>
      </c>
      <c r="AW177" s="12" t="s">
        <v>33</v>
      </c>
      <c r="AX177" s="12" t="s">
        <v>72</v>
      </c>
      <c r="AY177" s="249" t="s">
        <v>144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1248</v>
      </c>
      <c r="G178" s="219"/>
      <c r="H178" s="222">
        <v>80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81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80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81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16.5" customHeight="1">
      <c r="A180" s="38"/>
      <c r="B180" s="39"/>
      <c r="C180" s="203" t="s">
        <v>182</v>
      </c>
      <c r="D180" s="203" t="s">
        <v>253</v>
      </c>
      <c r="E180" s="204" t="s">
        <v>1249</v>
      </c>
      <c r="F180" s="205" t="s">
        <v>1250</v>
      </c>
      <c r="G180" s="206" t="s">
        <v>781</v>
      </c>
      <c r="H180" s="207">
        <v>2</v>
      </c>
      <c r="I180" s="208"/>
      <c r="J180" s="209">
        <f>ROUND(I180*H180,2)</f>
        <v>0</v>
      </c>
      <c r="K180" s="205" t="s">
        <v>1171</v>
      </c>
      <c r="L180" s="210"/>
      <c r="M180" s="211" t="s">
        <v>19</v>
      </c>
      <c r="N180" s="212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159</v>
      </c>
      <c r="AT180" s="196" t="s">
        <v>253</v>
      </c>
      <c r="AU180" s="196" t="s">
        <v>81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143</v>
      </c>
      <c r="BM180" s="196" t="s">
        <v>225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1251</v>
      </c>
      <c r="G181" s="219"/>
      <c r="H181" s="222">
        <v>2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81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2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81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3" s="14" customFormat="1" ht="22.8" customHeight="1">
      <c r="A183" s="14"/>
      <c r="B183" s="259"/>
      <c r="C183" s="260"/>
      <c r="D183" s="261" t="s">
        <v>71</v>
      </c>
      <c r="E183" s="281" t="s">
        <v>81</v>
      </c>
      <c r="F183" s="281" t="s">
        <v>1252</v>
      </c>
      <c r="G183" s="260"/>
      <c r="H183" s="260"/>
      <c r="I183" s="263"/>
      <c r="J183" s="282">
        <f>BK183</f>
        <v>0</v>
      </c>
      <c r="K183" s="260"/>
      <c r="L183" s="265"/>
      <c r="M183" s="266"/>
      <c r="N183" s="267"/>
      <c r="O183" s="267"/>
      <c r="P183" s="268">
        <f>SUM(P184:P211)</f>
        <v>0</v>
      </c>
      <c r="Q183" s="267"/>
      <c r="R183" s="268">
        <f>SUM(R184:R211)</f>
        <v>0</v>
      </c>
      <c r="S183" s="267"/>
      <c r="T183" s="269">
        <f>SUM(T184:T211)</f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270" t="s">
        <v>79</v>
      </c>
      <c r="AT183" s="271" t="s">
        <v>71</v>
      </c>
      <c r="AU183" s="271" t="s">
        <v>79</v>
      </c>
      <c r="AY183" s="270" t="s">
        <v>144</v>
      </c>
      <c r="BK183" s="272">
        <f>SUM(BK184:BK211)</f>
        <v>0</v>
      </c>
    </row>
    <row r="184" spans="1:65" s="2" customFormat="1" ht="21.75" customHeight="1">
      <c r="A184" s="38"/>
      <c r="B184" s="39"/>
      <c r="C184" s="185" t="s">
        <v>222</v>
      </c>
      <c r="D184" s="185" t="s">
        <v>139</v>
      </c>
      <c r="E184" s="186" t="s">
        <v>1253</v>
      </c>
      <c r="F184" s="187" t="s">
        <v>1254</v>
      </c>
      <c r="G184" s="188" t="s">
        <v>457</v>
      </c>
      <c r="H184" s="189">
        <v>1.89</v>
      </c>
      <c r="I184" s="190"/>
      <c r="J184" s="191">
        <f>ROUND(I184*H184,2)</f>
        <v>0</v>
      </c>
      <c r="K184" s="187" t="s">
        <v>1171</v>
      </c>
      <c r="L184" s="44"/>
      <c r="M184" s="192" t="s">
        <v>19</v>
      </c>
      <c r="N184" s="193" t="s">
        <v>43</v>
      </c>
      <c r="O184" s="84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6" t="s">
        <v>143</v>
      </c>
      <c r="AT184" s="196" t="s">
        <v>139</v>
      </c>
      <c r="AU184" s="196" t="s">
        <v>81</v>
      </c>
      <c r="AY184" s="17" t="s">
        <v>144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7" t="s">
        <v>79</v>
      </c>
      <c r="BK184" s="197">
        <f>ROUND(I184*H184,2)</f>
        <v>0</v>
      </c>
      <c r="BL184" s="17" t="s">
        <v>143</v>
      </c>
      <c r="BM184" s="196" t="s">
        <v>229</v>
      </c>
    </row>
    <row r="185" spans="1:47" s="2" customFormat="1" ht="12">
      <c r="A185" s="38"/>
      <c r="B185" s="39"/>
      <c r="C185" s="40"/>
      <c r="D185" s="286" t="s">
        <v>1172</v>
      </c>
      <c r="E185" s="40"/>
      <c r="F185" s="287" t="s">
        <v>1255</v>
      </c>
      <c r="G185" s="40"/>
      <c r="H185" s="40"/>
      <c r="I185" s="200"/>
      <c r="J185" s="40"/>
      <c r="K185" s="40"/>
      <c r="L185" s="44"/>
      <c r="M185" s="201"/>
      <c r="N185" s="202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1172</v>
      </c>
      <c r="AU185" s="17" t="s">
        <v>81</v>
      </c>
    </row>
    <row r="186" spans="1:51" s="12" customFormat="1" ht="12">
      <c r="A186" s="12"/>
      <c r="B186" s="240"/>
      <c r="C186" s="241"/>
      <c r="D186" s="198" t="s">
        <v>360</v>
      </c>
      <c r="E186" s="242" t="s">
        <v>19</v>
      </c>
      <c r="F186" s="243" t="s">
        <v>1256</v>
      </c>
      <c r="G186" s="241"/>
      <c r="H186" s="242" t="s">
        <v>19</v>
      </c>
      <c r="I186" s="244"/>
      <c r="J186" s="241"/>
      <c r="K186" s="241"/>
      <c r="L186" s="245"/>
      <c r="M186" s="246"/>
      <c r="N186" s="247"/>
      <c r="O186" s="247"/>
      <c r="P186" s="247"/>
      <c r="Q186" s="247"/>
      <c r="R186" s="247"/>
      <c r="S186" s="247"/>
      <c r="T186" s="248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9" t="s">
        <v>360</v>
      </c>
      <c r="AU186" s="249" t="s">
        <v>81</v>
      </c>
      <c r="AV186" s="12" t="s">
        <v>79</v>
      </c>
      <c r="AW186" s="12" t="s">
        <v>33</v>
      </c>
      <c r="AX186" s="12" t="s">
        <v>72</v>
      </c>
      <c r="AY186" s="249" t="s">
        <v>144</v>
      </c>
    </row>
    <row r="187" spans="1:51" s="10" customFormat="1" ht="12">
      <c r="A187" s="10"/>
      <c r="B187" s="218"/>
      <c r="C187" s="219"/>
      <c r="D187" s="198" t="s">
        <v>360</v>
      </c>
      <c r="E187" s="220" t="s">
        <v>19</v>
      </c>
      <c r="F187" s="221" t="s">
        <v>1257</v>
      </c>
      <c r="G187" s="219"/>
      <c r="H187" s="222">
        <v>1.89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T187" s="228" t="s">
        <v>360</v>
      </c>
      <c r="AU187" s="228" t="s">
        <v>81</v>
      </c>
      <c r="AV187" s="10" t="s">
        <v>81</v>
      </c>
      <c r="AW187" s="10" t="s">
        <v>33</v>
      </c>
      <c r="AX187" s="10" t="s">
        <v>72</v>
      </c>
      <c r="AY187" s="228" t="s">
        <v>144</v>
      </c>
    </row>
    <row r="188" spans="1:51" s="11" customFormat="1" ht="12">
      <c r="A188" s="11"/>
      <c r="B188" s="229"/>
      <c r="C188" s="230"/>
      <c r="D188" s="198" t="s">
        <v>360</v>
      </c>
      <c r="E188" s="231" t="s">
        <v>19</v>
      </c>
      <c r="F188" s="232" t="s">
        <v>362</v>
      </c>
      <c r="G188" s="230"/>
      <c r="H188" s="233">
        <v>1.89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T188" s="239" t="s">
        <v>360</v>
      </c>
      <c r="AU188" s="239" t="s">
        <v>81</v>
      </c>
      <c r="AV188" s="11" t="s">
        <v>143</v>
      </c>
      <c r="AW188" s="11" t="s">
        <v>33</v>
      </c>
      <c r="AX188" s="11" t="s">
        <v>79</v>
      </c>
      <c r="AY188" s="239" t="s">
        <v>144</v>
      </c>
    </row>
    <row r="189" spans="1:65" s="2" customFormat="1" ht="33" customHeight="1">
      <c r="A189" s="38"/>
      <c r="B189" s="39"/>
      <c r="C189" s="185" t="s">
        <v>186</v>
      </c>
      <c r="D189" s="185" t="s">
        <v>139</v>
      </c>
      <c r="E189" s="186" t="s">
        <v>1258</v>
      </c>
      <c r="F189" s="187" t="s">
        <v>1259</v>
      </c>
      <c r="G189" s="188" t="s">
        <v>457</v>
      </c>
      <c r="H189" s="189">
        <v>1.89</v>
      </c>
      <c r="I189" s="190"/>
      <c r="J189" s="191">
        <f>ROUND(I189*H189,2)</f>
        <v>0</v>
      </c>
      <c r="K189" s="187" t="s">
        <v>1171</v>
      </c>
      <c r="L189" s="44"/>
      <c r="M189" s="192" t="s">
        <v>19</v>
      </c>
      <c r="N189" s="193" t="s">
        <v>43</v>
      </c>
      <c r="O189" s="84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6" t="s">
        <v>143</v>
      </c>
      <c r="AT189" s="196" t="s">
        <v>139</v>
      </c>
      <c r="AU189" s="196" t="s">
        <v>81</v>
      </c>
      <c r="AY189" s="17" t="s">
        <v>144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7" t="s">
        <v>79</v>
      </c>
      <c r="BK189" s="197">
        <f>ROUND(I189*H189,2)</f>
        <v>0</v>
      </c>
      <c r="BL189" s="17" t="s">
        <v>143</v>
      </c>
      <c r="BM189" s="196" t="s">
        <v>233</v>
      </c>
    </row>
    <row r="190" spans="1:47" s="2" customFormat="1" ht="12">
      <c r="A190" s="38"/>
      <c r="B190" s="39"/>
      <c r="C190" s="40"/>
      <c r="D190" s="286" t="s">
        <v>1172</v>
      </c>
      <c r="E190" s="40"/>
      <c r="F190" s="287" t="s">
        <v>1260</v>
      </c>
      <c r="G190" s="40"/>
      <c r="H190" s="40"/>
      <c r="I190" s="200"/>
      <c r="J190" s="40"/>
      <c r="K190" s="40"/>
      <c r="L190" s="44"/>
      <c r="M190" s="201"/>
      <c r="N190" s="20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1172</v>
      </c>
      <c r="AU190" s="17" t="s">
        <v>81</v>
      </c>
    </row>
    <row r="191" spans="1:65" s="2" customFormat="1" ht="16.5" customHeight="1">
      <c r="A191" s="38"/>
      <c r="B191" s="39"/>
      <c r="C191" s="185" t="s">
        <v>7</v>
      </c>
      <c r="D191" s="185" t="s">
        <v>139</v>
      </c>
      <c r="E191" s="186" t="s">
        <v>1261</v>
      </c>
      <c r="F191" s="187" t="s">
        <v>1262</v>
      </c>
      <c r="G191" s="188" t="s">
        <v>449</v>
      </c>
      <c r="H191" s="189">
        <v>5.56</v>
      </c>
      <c r="I191" s="190"/>
      <c r="J191" s="191">
        <f>ROUND(I191*H191,2)</f>
        <v>0</v>
      </c>
      <c r="K191" s="187" t="s">
        <v>1171</v>
      </c>
      <c r="L191" s="44"/>
      <c r="M191" s="192" t="s">
        <v>19</v>
      </c>
      <c r="N191" s="193" t="s">
        <v>43</v>
      </c>
      <c r="O191" s="84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6" t="s">
        <v>143</v>
      </c>
      <c r="AT191" s="196" t="s">
        <v>139</v>
      </c>
      <c r="AU191" s="196" t="s">
        <v>81</v>
      </c>
      <c r="AY191" s="17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7" t="s">
        <v>79</v>
      </c>
      <c r="BK191" s="197">
        <f>ROUND(I191*H191,2)</f>
        <v>0</v>
      </c>
      <c r="BL191" s="17" t="s">
        <v>143</v>
      </c>
      <c r="BM191" s="196" t="s">
        <v>237</v>
      </c>
    </row>
    <row r="192" spans="1:47" s="2" customFormat="1" ht="12">
      <c r="A192" s="38"/>
      <c r="B192" s="39"/>
      <c r="C192" s="40"/>
      <c r="D192" s="286" t="s">
        <v>1172</v>
      </c>
      <c r="E192" s="40"/>
      <c r="F192" s="287" t="s">
        <v>1263</v>
      </c>
      <c r="G192" s="40"/>
      <c r="H192" s="40"/>
      <c r="I192" s="200"/>
      <c r="J192" s="40"/>
      <c r="K192" s="40"/>
      <c r="L192" s="44"/>
      <c r="M192" s="201"/>
      <c r="N192" s="20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1172</v>
      </c>
      <c r="AU192" s="17" t="s">
        <v>81</v>
      </c>
    </row>
    <row r="193" spans="1:51" s="12" customFormat="1" ht="12">
      <c r="A193" s="12"/>
      <c r="B193" s="240"/>
      <c r="C193" s="241"/>
      <c r="D193" s="198" t="s">
        <v>360</v>
      </c>
      <c r="E193" s="242" t="s">
        <v>19</v>
      </c>
      <c r="F193" s="243" t="s">
        <v>1264</v>
      </c>
      <c r="G193" s="241"/>
      <c r="H193" s="242" t="s">
        <v>19</v>
      </c>
      <c r="I193" s="244"/>
      <c r="J193" s="241"/>
      <c r="K193" s="241"/>
      <c r="L193" s="245"/>
      <c r="M193" s="246"/>
      <c r="N193" s="247"/>
      <c r="O193" s="247"/>
      <c r="P193" s="247"/>
      <c r="Q193" s="247"/>
      <c r="R193" s="247"/>
      <c r="S193" s="247"/>
      <c r="T193" s="248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9" t="s">
        <v>360</v>
      </c>
      <c r="AU193" s="249" t="s">
        <v>81</v>
      </c>
      <c r="AV193" s="12" t="s">
        <v>79</v>
      </c>
      <c r="AW193" s="12" t="s">
        <v>33</v>
      </c>
      <c r="AX193" s="12" t="s">
        <v>72</v>
      </c>
      <c r="AY193" s="249" t="s">
        <v>144</v>
      </c>
    </row>
    <row r="194" spans="1:51" s="10" customFormat="1" ht="12">
      <c r="A194" s="10"/>
      <c r="B194" s="218"/>
      <c r="C194" s="219"/>
      <c r="D194" s="198" t="s">
        <v>360</v>
      </c>
      <c r="E194" s="220" t="s">
        <v>19</v>
      </c>
      <c r="F194" s="221" t="s">
        <v>1265</v>
      </c>
      <c r="G194" s="219"/>
      <c r="H194" s="222">
        <v>4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T194" s="228" t="s">
        <v>360</v>
      </c>
      <c r="AU194" s="228" t="s">
        <v>81</v>
      </c>
      <c r="AV194" s="10" t="s">
        <v>81</v>
      </c>
      <c r="AW194" s="10" t="s">
        <v>33</v>
      </c>
      <c r="AX194" s="10" t="s">
        <v>72</v>
      </c>
      <c r="AY194" s="228" t="s">
        <v>144</v>
      </c>
    </row>
    <row r="195" spans="1:51" s="12" customFormat="1" ht="12">
      <c r="A195" s="12"/>
      <c r="B195" s="240"/>
      <c r="C195" s="241"/>
      <c r="D195" s="198" t="s">
        <v>360</v>
      </c>
      <c r="E195" s="242" t="s">
        <v>19</v>
      </c>
      <c r="F195" s="243" t="s">
        <v>1266</v>
      </c>
      <c r="G195" s="241"/>
      <c r="H195" s="242" t="s">
        <v>19</v>
      </c>
      <c r="I195" s="244"/>
      <c r="J195" s="241"/>
      <c r="K195" s="241"/>
      <c r="L195" s="245"/>
      <c r="M195" s="246"/>
      <c r="N195" s="247"/>
      <c r="O195" s="247"/>
      <c r="P195" s="247"/>
      <c r="Q195" s="247"/>
      <c r="R195" s="247"/>
      <c r="S195" s="247"/>
      <c r="T195" s="248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9" t="s">
        <v>360</v>
      </c>
      <c r="AU195" s="249" t="s">
        <v>81</v>
      </c>
      <c r="AV195" s="12" t="s">
        <v>79</v>
      </c>
      <c r="AW195" s="12" t="s">
        <v>33</v>
      </c>
      <c r="AX195" s="12" t="s">
        <v>72</v>
      </c>
      <c r="AY195" s="249" t="s">
        <v>144</v>
      </c>
    </row>
    <row r="196" spans="1:51" s="10" customFormat="1" ht="12">
      <c r="A196" s="10"/>
      <c r="B196" s="218"/>
      <c r="C196" s="219"/>
      <c r="D196" s="198" t="s">
        <v>360</v>
      </c>
      <c r="E196" s="220" t="s">
        <v>19</v>
      </c>
      <c r="F196" s="221" t="s">
        <v>1267</v>
      </c>
      <c r="G196" s="219"/>
      <c r="H196" s="222">
        <v>1.56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T196" s="228" t="s">
        <v>360</v>
      </c>
      <c r="AU196" s="228" t="s">
        <v>81</v>
      </c>
      <c r="AV196" s="10" t="s">
        <v>81</v>
      </c>
      <c r="AW196" s="10" t="s">
        <v>33</v>
      </c>
      <c r="AX196" s="10" t="s">
        <v>72</v>
      </c>
      <c r="AY196" s="228" t="s">
        <v>144</v>
      </c>
    </row>
    <row r="197" spans="1:51" s="11" customFormat="1" ht="12">
      <c r="A197" s="11"/>
      <c r="B197" s="229"/>
      <c r="C197" s="230"/>
      <c r="D197" s="198" t="s">
        <v>360</v>
      </c>
      <c r="E197" s="231" t="s">
        <v>19</v>
      </c>
      <c r="F197" s="232" t="s">
        <v>362</v>
      </c>
      <c r="G197" s="230"/>
      <c r="H197" s="233">
        <v>5.5600000000000005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T197" s="239" t="s">
        <v>360</v>
      </c>
      <c r="AU197" s="239" t="s">
        <v>81</v>
      </c>
      <c r="AV197" s="11" t="s">
        <v>143</v>
      </c>
      <c r="AW197" s="11" t="s">
        <v>33</v>
      </c>
      <c r="AX197" s="11" t="s">
        <v>79</v>
      </c>
      <c r="AY197" s="239" t="s">
        <v>144</v>
      </c>
    </row>
    <row r="198" spans="1:65" s="2" customFormat="1" ht="16.5" customHeight="1">
      <c r="A198" s="38"/>
      <c r="B198" s="39"/>
      <c r="C198" s="185" t="s">
        <v>191</v>
      </c>
      <c r="D198" s="185" t="s">
        <v>139</v>
      </c>
      <c r="E198" s="186" t="s">
        <v>1268</v>
      </c>
      <c r="F198" s="187" t="s">
        <v>1269</v>
      </c>
      <c r="G198" s="188" t="s">
        <v>449</v>
      </c>
      <c r="H198" s="189">
        <v>5.56</v>
      </c>
      <c r="I198" s="190"/>
      <c r="J198" s="191">
        <f>ROUND(I198*H198,2)</f>
        <v>0</v>
      </c>
      <c r="K198" s="187" t="s">
        <v>1171</v>
      </c>
      <c r="L198" s="44"/>
      <c r="M198" s="192" t="s">
        <v>19</v>
      </c>
      <c r="N198" s="193" t="s">
        <v>43</v>
      </c>
      <c r="O198" s="84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6" t="s">
        <v>143</v>
      </c>
      <c r="AT198" s="196" t="s">
        <v>139</v>
      </c>
      <c r="AU198" s="196" t="s">
        <v>81</v>
      </c>
      <c r="AY198" s="17" t="s">
        <v>144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7" t="s">
        <v>79</v>
      </c>
      <c r="BK198" s="197">
        <f>ROUND(I198*H198,2)</f>
        <v>0</v>
      </c>
      <c r="BL198" s="17" t="s">
        <v>143</v>
      </c>
      <c r="BM198" s="196" t="s">
        <v>242</v>
      </c>
    </row>
    <row r="199" spans="1:47" s="2" customFormat="1" ht="12">
      <c r="A199" s="38"/>
      <c r="B199" s="39"/>
      <c r="C199" s="40"/>
      <c r="D199" s="286" t="s">
        <v>1172</v>
      </c>
      <c r="E199" s="40"/>
      <c r="F199" s="287" t="s">
        <v>1270</v>
      </c>
      <c r="G199" s="40"/>
      <c r="H199" s="40"/>
      <c r="I199" s="200"/>
      <c r="J199" s="40"/>
      <c r="K199" s="40"/>
      <c r="L199" s="44"/>
      <c r="M199" s="201"/>
      <c r="N199" s="202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1172</v>
      </c>
      <c r="AU199" s="17" t="s">
        <v>81</v>
      </c>
    </row>
    <row r="200" spans="1:65" s="2" customFormat="1" ht="21.75" customHeight="1">
      <c r="A200" s="38"/>
      <c r="B200" s="39"/>
      <c r="C200" s="185" t="s">
        <v>239</v>
      </c>
      <c r="D200" s="185" t="s">
        <v>139</v>
      </c>
      <c r="E200" s="186" t="s">
        <v>1271</v>
      </c>
      <c r="F200" s="187" t="s">
        <v>1272</v>
      </c>
      <c r="G200" s="188" t="s">
        <v>365</v>
      </c>
      <c r="H200" s="189">
        <v>0.072</v>
      </c>
      <c r="I200" s="190"/>
      <c r="J200" s="191">
        <f>ROUND(I200*H200,2)</f>
        <v>0</v>
      </c>
      <c r="K200" s="187" t="s">
        <v>1171</v>
      </c>
      <c r="L200" s="44"/>
      <c r="M200" s="192" t="s">
        <v>19</v>
      </c>
      <c r="N200" s="193" t="s">
        <v>43</v>
      </c>
      <c r="O200" s="84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6" t="s">
        <v>143</v>
      </c>
      <c r="AT200" s="196" t="s">
        <v>139</v>
      </c>
      <c r="AU200" s="196" t="s">
        <v>81</v>
      </c>
      <c r="AY200" s="17" t="s">
        <v>144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7" t="s">
        <v>79</v>
      </c>
      <c r="BK200" s="197">
        <f>ROUND(I200*H200,2)</f>
        <v>0</v>
      </c>
      <c r="BL200" s="17" t="s">
        <v>143</v>
      </c>
      <c r="BM200" s="196" t="s">
        <v>246</v>
      </c>
    </row>
    <row r="201" spans="1:47" s="2" customFormat="1" ht="12">
      <c r="A201" s="38"/>
      <c r="B201" s="39"/>
      <c r="C201" s="40"/>
      <c r="D201" s="286" t="s">
        <v>1172</v>
      </c>
      <c r="E201" s="40"/>
      <c r="F201" s="287" t="s">
        <v>1273</v>
      </c>
      <c r="G201" s="40"/>
      <c r="H201" s="40"/>
      <c r="I201" s="200"/>
      <c r="J201" s="40"/>
      <c r="K201" s="40"/>
      <c r="L201" s="44"/>
      <c r="M201" s="201"/>
      <c r="N201" s="202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1172</v>
      </c>
      <c r="AU201" s="17" t="s">
        <v>81</v>
      </c>
    </row>
    <row r="202" spans="1:51" s="10" customFormat="1" ht="12">
      <c r="A202" s="10"/>
      <c r="B202" s="218"/>
      <c r="C202" s="219"/>
      <c r="D202" s="198" t="s">
        <v>360</v>
      </c>
      <c r="E202" s="220" t="s">
        <v>19</v>
      </c>
      <c r="F202" s="221" t="s">
        <v>1274</v>
      </c>
      <c r="G202" s="219"/>
      <c r="H202" s="222">
        <v>0.072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T202" s="228" t="s">
        <v>360</v>
      </c>
      <c r="AU202" s="228" t="s">
        <v>81</v>
      </c>
      <c r="AV202" s="10" t="s">
        <v>81</v>
      </c>
      <c r="AW202" s="10" t="s">
        <v>33</v>
      </c>
      <c r="AX202" s="10" t="s">
        <v>72</v>
      </c>
      <c r="AY202" s="228" t="s">
        <v>144</v>
      </c>
    </row>
    <row r="203" spans="1:51" s="11" customFormat="1" ht="12">
      <c r="A203" s="11"/>
      <c r="B203" s="229"/>
      <c r="C203" s="230"/>
      <c r="D203" s="198" t="s">
        <v>360</v>
      </c>
      <c r="E203" s="231" t="s">
        <v>19</v>
      </c>
      <c r="F203" s="232" t="s">
        <v>362</v>
      </c>
      <c r="G203" s="230"/>
      <c r="H203" s="233">
        <v>0.072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T203" s="239" t="s">
        <v>360</v>
      </c>
      <c r="AU203" s="239" t="s">
        <v>81</v>
      </c>
      <c r="AV203" s="11" t="s">
        <v>143</v>
      </c>
      <c r="AW203" s="11" t="s">
        <v>33</v>
      </c>
      <c r="AX203" s="11" t="s">
        <v>79</v>
      </c>
      <c r="AY203" s="239" t="s">
        <v>144</v>
      </c>
    </row>
    <row r="204" spans="1:65" s="2" customFormat="1" ht="24.15" customHeight="1">
      <c r="A204" s="38"/>
      <c r="B204" s="39"/>
      <c r="C204" s="185" t="s">
        <v>195</v>
      </c>
      <c r="D204" s="185" t="s">
        <v>139</v>
      </c>
      <c r="E204" s="186" t="s">
        <v>1275</v>
      </c>
      <c r="F204" s="187" t="s">
        <v>1276</v>
      </c>
      <c r="G204" s="188" t="s">
        <v>457</v>
      </c>
      <c r="H204" s="189">
        <v>0.87</v>
      </c>
      <c r="I204" s="190"/>
      <c r="J204" s="191">
        <f>ROUND(I204*H204,2)</f>
        <v>0</v>
      </c>
      <c r="K204" s="187" t="s">
        <v>1171</v>
      </c>
      <c r="L204" s="44"/>
      <c r="M204" s="192" t="s">
        <v>19</v>
      </c>
      <c r="N204" s="193" t="s">
        <v>43</v>
      </c>
      <c r="O204" s="84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6" t="s">
        <v>143</v>
      </c>
      <c r="AT204" s="196" t="s">
        <v>139</v>
      </c>
      <c r="AU204" s="196" t="s">
        <v>81</v>
      </c>
      <c r="AY204" s="17" t="s">
        <v>144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7" t="s">
        <v>79</v>
      </c>
      <c r="BK204" s="197">
        <f>ROUND(I204*H204,2)</f>
        <v>0</v>
      </c>
      <c r="BL204" s="17" t="s">
        <v>143</v>
      </c>
      <c r="BM204" s="196" t="s">
        <v>251</v>
      </c>
    </row>
    <row r="205" spans="1:47" s="2" customFormat="1" ht="12">
      <c r="A205" s="38"/>
      <c r="B205" s="39"/>
      <c r="C205" s="40"/>
      <c r="D205" s="286" t="s">
        <v>1172</v>
      </c>
      <c r="E205" s="40"/>
      <c r="F205" s="287" t="s">
        <v>1277</v>
      </c>
      <c r="G205" s="40"/>
      <c r="H205" s="40"/>
      <c r="I205" s="200"/>
      <c r="J205" s="40"/>
      <c r="K205" s="40"/>
      <c r="L205" s="44"/>
      <c r="M205" s="201"/>
      <c r="N205" s="202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1172</v>
      </c>
      <c r="AU205" s="17" t="s">
        <v>81</v>
      </c>
    </row>
    <row r="206" spans="1:51" s="10" customFormat="1" ht="12">
      <c r="A206" s="10"/>
      <c r="B206" s="218"/>
      <c r="C206" s="219"/>
      <c r="D206" s="198" t="s">
        <v>360</v>
      </c>
      <c r="E206" s="220" t="s">
        <v>19</v>
      </c>
      <c r="F206" s="221" t="s">
        <v>1278</v>
      </c>
      <c r="G206" s="219"/>
      <c r="H206" s="222">
        <v>0.414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T206" s="228" t="s">
        <v>360</v>
      </c>
      <c r="AU206" s="228" t="s">
        <v>81</v>
      </c>
      <c r="AV206" s="10" t="s">
        <v>81</v>
      </c>
      <c r="AW206" s="10" t="s">
        <v>33</v>
      </c>
      <c r="AX206" s="10" t="s">
        <v>72</v>
      </c>
      <c r="AY206" s="228" t="s">
        <v>144</v>
      </c>
    </row>
    <row r="207" spans="1:51" s="10" customFormat="1" ht="12">
      <c r="A207" s="10"/>
      <c r="B207" s="218"/>
      <c r="C207" s="219"/>
      <c r="D207" s="198" t="s">
        <v>360</v>
      </c>
      <c r="E207" s="220" t="s">
        <v>19</v>
      </c>
      <c r="F207" s="221" t="s">
        <v>1279</v>
      </c>
      <c r="G207" s="219"/>
      <c r="H207" s="222">
        <v>0.216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T207" s="228" t="s">
        <v>360</v>
      </c>
      <c r="AU207" s="228" t="s">
        <v>81</v>
      </c>
      <c r="AV207" s="10" t="s">
        <v>81</v>
      </c>
      <c r="AW207" s="10" t="s">
        <v>33</v>
      </c>
      <c r="AX207" s="10" t="s">
        <v>72</v>
      </c>
      <c r="AY207" s="228" t="s">
        <v>144</v>
      </c>
    </row>
    <row r="208" spans="1:51" s="10" customFormat="1" ht="12">
      <c r="A208" s="10"/>
      <c r="B208" s="218"/>
      <c r="C208" s="219"/>
      <c r="D208" s="198" t="s">
        <v>360</v>
      </c>
      <c r="E208" s="220" t="s">
        <v>19</v>
      </c>
      <c r="F208" s="221" t="s">
        <v>1280</v>
      </c>
      <c r="G208" s="219"/>
      <c r="H208" s="222">
        <v>0.24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T208" s="228" t="s">
        <v>360</v>
      </c>
      <c r="AU208" s="228" t="s">
        <v>81</v>
      </c>
      <c r="AV208" s="10" t="s">
        <v>81</v>
      </c>
      <c r="AW208" s="10" t="s">
        <v>33</v>
      </c>
      <c r="AX208" s="10" t="s">
        <v>72</v>
      </c>
      <c r="AY208" s="228" t="s">
        <v>144</v>
      </c>
    </row>
    <row r="209" spans="1:51" s="11" customFormat="1" ht="12">
      <c r="A209" s="11"/>
      <c r="B209" s="229"/>
      <c r="C209" s="230"/>
      <c r="D209" s="198" t="s">
        <v>360</v>
      </c>
      <c r="E209" s="231" t="s">
        <v>19</v>
      </c>
      <c r="F209" s="232" t="s">
        <v>362</v>
      </c>
      <c r="G209" s="230"/>
      <c r="H209" s="233">
        <v>0.87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T209" s="239" t="s">
        <v>360</v>
      </c>
      <c r="AU209" s="239" t="s">
        <v>81</v>
      </c>
      <c r="AV209" s="11" t="s">
        <v>143</v>
      </c>
      <c r="AW209" s="11" t="s">
        <v>33</v>
      </c>
      <c r="AX209" s="11" t="s">
        <v>79</v>
      </c>
      <c r="AY209" s="239" t="s">
        <v>144</v>
      </c>
    </row>
    <row r="210" spans="1:65" s="2" customFormat="1" ht="37.8" customHeight="1">
      <c r="A210" s="38"/>
      <c r="B210" s="39"/>
      <c r="C210" s="185" t="s">
        <v>248</v>
      </c>
      <c r="D210" s="185" t="s">
        <v>139</v>
      </c>
      <c r="E210" s="186" t="s">
        <v>1281</v>
      </c>
      <c r="F210" s="187" t="s">
        <v>1282</v>
      </c>
      <c r="G210" s="188" t="s">
        <v>457</v>
      </c>
      <c r="H210" s="189">
        <v>0.87</v>
      </c>
      <c r="I210" s="190"/>
      <c r="J210" s="191">
        <f>ROUND(I210*H210,2)</f>
        <v>0</v>
      </c>
      <c r="K210" s="187" t="s">
        <v>1171</v>
      </c>
      <c r="L210" s="44"/>
      <c r="M210" s="192" t="s">
        <v>19</v>
      </c>
      <c r="N210" s="193" t="s">
        <v>43</v>
      </c>
      <c r="O210" s="84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6" t="s">
        <v>143</v>
      </c>
      <c r="AT210" s="196" t="s">
        <v>139</v>
      </c>
      <c r="AU210" s="196" t="s">
        <v>81</v>
      </c>
      <c r="AY210" s="17" t="s">
        <v>144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7" t="s">
        <v>79</v>
      </c>
      <c r="BK210" s="197">
        <f>ROUND(I210*H210,2)</f>
        <v>0</v>
      </c>
      <c r="BL210" s="17" t="s">
        <v>143</v>
      </c>
      <c r="BM210" s="196" t="s">
        <v>256</v>
      </c>
    </row>
    <row r="211" spans="1:47" s="2" customFormat="1" ht="12">
      <c r="A211" s="38"/>
      <c r="B211" s="39"/>
      <c r="C211" s="40"/>
      <c r="D211" s="286" t="s">
        <v>1172</v>
      </c>
      <c r="E211" s="40"/>
      <c r="F211" s="287" t="s">
        <v>1283</v>
      </c>
      <c r="G211" s="40"/>
      <c r="H211" s="40"/>
      <c r="I211" s="200"/>
      <c r="J211" s="40"/>
      <c r="K211" s="40"/>
      <c r="L211" s="44"/>
      <c r="M211" s="201"/>
      <c r="N211" s="202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1172</v>
      </c>
      <c r="AU211" s="17" t="s">
        <v>81</v>
      </c>
    </row>
    <row r="212" spans="1:63" s="14" customFormat="1" ht="22.8" customHeight="1">
      <c r="A212" s="14"/>
      <c r="B212" s="259"/>
      <c r="C212" s="260"/>
      <c r="D212" s="261" t="s">
        <v>71</v>
      </c>
      <c r="E212" s="281" t="s">
        <v>150</v>
      </c>
      <c r="F212" s="281" t="s">
        <v>1284</v>
      </c>
      <c r="G212" s="260"/>
      <c r="H212" s="260"/>
      <c r="I212" s="263"/>
      <c r="J212" s="282">
        <f>BK212</f>
        <v>0</v>
      </c>
      <c r="K212" s="260"/>
      <c r="L212" s="265"/>
      <c r="M212" s="266"/>
      <c r="N212" s="267"/>
      <c r="O212" s="267"/>
      <c r="P212" s="268">
        <f>SUM(P213:P232)</f>
        <v>0</v>
      </c>
      <c r="Q212" s="267"/>
      <c r="R212" s="268">
        <f>SUM(R213:R232)</f>
        <v>0</v>
      </c>
      <c r="S212" s="267"/>
      <c r="T212" s="269">
        <f>SUM(T213:T232)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270" t="s">
        <v>79</v>
      </c>
      <c r="AT212" s="271" t="s">
        <v>71</v>
      </c>
      <c r="AU212" s="271" t="s">
        <v>79</v>
      </c>
      <c r="AY212" s="270" t="s">
        <v>144</v>
      </c>
      <c r="BK212" s="272">
        <f>SUM(BK213:BK232)</f>
        <v>0</v>
      </c>
    </row>
    <row r="213" spans="1:65" s="2" customFormat="1" ht="16.5" customHeight="1">
      <c r="A213" s="38"/>
      <c r="B213" s="39"/>
      <c r="C213" s="185" t="s">
        <v>200</v>
      </c>
      <c r="D213" s="185" t="s">
        <v>139</v>
      </c>
      <c r="E213" s="186" t="s">
        <v>1285</v>
      </c>
      <c r="F213" s="187" t="s">
        <v>1286</v>
      </c>
      <c r="G213" s="188" t="s">
        <v>457</v>
      </c>
      <c r="H213" s="189">
        <v>5.85</v>
      </c>
      <c r="I213" s="190"/>
      <c r="J213" s="191">
        <f>ROUND(I213*H213,2)</f>
        <v>0</v>
      </c>
      <c r="K213" s="187" t="s">
        <v>1171</v>
      </c>
      <c r="L213" s="44"/>
      <c r="M213" s="192" t="s">
        <v>19</v>
      </c>
      <c r="N213" s="193" t="s">
        <v>43</v>
      </c>
      <c r="O213" s="84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6" t="s">
        <v>143</v>
      </c>
      <c r="AT213" s="196" t="s">
        <v>139</v>
      </c>
      <c r="AU213" s="196" t="s">
        <v>81</v>
      </c>
      <c r="AY213" s="17" t="s">
        <v>144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7" t="s">
        <v>79</v>
      </c>
      <c r="BK213" s="197">
        <f>ROUND(I213*H213,2)</f>
        <v>0</v>
      </c>
      <c r="BL213" s="17" t="s">
        <v>143</v>
      </c>
      <c r="BM213" s="196" t="s">
        <v>261</v>
      </c>
    </row>
    <row r="214" spans="1:47" s="2" customFormat="1" ht="12">
      <c r="A214" s="38"/>
      <c r="B214" s="39"/>
      <c r="C214" s="40"/>
      <c r="D214" s="286" t="s">
        <v>1172</v>
      </c>
      <c r="E214" s="40"/>
      <c r="F214" s="287" t="s">
        <v>1287</v>
      </c>
      <c r="G214" s="40"/>
      <c r="H214" s="40"/>
      <c r="I214" s="200"/>
      <c r="J214" s="40"/>
      <c r="K214" s="40"/>
      <c r="L214" s="44"/>
      <c r="M214" s="201"/>
      <c r="N214" s="202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1172</v>
      </c>
      <c r="AU214" s="17" t="s">
        <v>81</v>
      </c>
    </row>
    <row r="215" spans="1:51" s="12" customFormat="1" ht="12">
      <c r="A215" s="12"/>
      <c r="B215" s="240"/>
      <c r="C215" s="241"/>
      <c r="D215" s="198" t="s">
        <v>360</v>
      </c>
      <c r="E215" s="242" t="s">
        <v>19</v>
      </c>
      <c r="F215" s="243" t="s">
        <v>1288</v>
      </c>
      <c r="G215" s="241"/>
      <c r="H215" s="242" t="s">
        <v>19</v>
      </c>
      <c r="I215" s="244"/>
      <c r="J215" s="241"/>
      <c r="K215" s="241"/>
      <c r="L215" s="245"/>
      <c r="M215" s="246"/>
      <c r="N215" s="247"/>
      <c r="O215" s="247"/>
      <c r="P215" s="247"/>
      <c r="Q215" s="247"/>
      <c r="R215" s="247"/>
      <c r="S215" s="247"/>
      <c r="T215" s="248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9" t="s">
        <v>360</v>
      </c>
      <c r="AU215" s="249" t="s">
        <v>81</v>
      </c>
      <c r="AV215" s="12" t="s">
        <v>79</v>
      </c>
      <c r="AW215" s="12" t="s">
        <v>33</v>
      </c>
      <c r="AX215" s="12" t="s">
        <v>72</v>
      </c>
      <c r="AY215" s="249" t="s">
        <v>144</v>
      </c>
    </row>
    <row r="216" spans="1:51" s="10" customFormat="1" ht="12">
      <c r="A216" s="10"/>
      <c r="B216" s="218"/>
      <c r="C216" s="219"/>
      <c r="D216" s="198" t="s">
        <v>360</v>
      </c>
      <c r="E216" s="220" t="s">
        <v>19</v>
      </c>
      <c r="F216" s="221" t="s">
        <v>1289</v>
      </c>
      <c r="G216" s="219"/>
      <c r="H216" s="222">
        <v>5.85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T216" s="228" t="s">
        <v>360</v>
      </c>
      <c r="AU216" s="228" t="s">
        <v>81</v>
      </c>
      <c r="AV216" s="10" t="s">
        <v>81</v>
      </c>
      <c r="AW216" s="10" t="s">
        <v>33</v>
      </c>
      <c r="AX216" s="10" t="s">
        <v>72</v>
      </c>
      <c r="AY216" s="228" t="s">
        <v>144</v>
      </c>
    </row>
    <row r="217" spans="1:51" s="11" customFormat="1" ht="12">
      <c r="A217" s="11"/>
      <c r="B217" s="229"/>
      <c r="C217" s="230"/>
      <c r="D217" s="198" t="s">
        <v>360</v>
      </c>
      <c r="E217" s="231" t="s">
        <v>19</v>
      </c>
      <c r="F217" s="232" t="s">
        <v>362</v>
      </c>
      <c r="G217" s="230"/>
      <c r="H217" s="233">
        <v>5.85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T217" s="239" t="s">
        <v>360</v>
      </c>
      <c r="AU217" s="239" t="s">
        <v>81</v>
      </c>
      <c r="AV217" s="11" t="s">
        <v>143</v>
      </c>
      <c r="AW217" s="11" t="s">
        <v>33</v>
      </c>
      <c r="AX217" s="11" t="s">
        <v>79</v>
      </c>
      <c r="AY217" s="239" t="s">
        <v>144</v>
      </c>
    </row>
    <row r="218" spans="1:65" s="2" customFormat="1" ht="24.15" customHeight="1">
      <c r="A218" s="38"/>
      <c r="B218" s="39"/>
      <c r="C218" s="185" t="s">
        <v>258</v>
      </c>
      <c r="D218" s="185" t="s">
        <v>139</v>
      </c>
      <c r="E218" s="186" t="s">
        <v>1290</v>
      </c>
      <c r="F218" s="187" t="s">
        <v>1291</v>
      </c>
      <c r="G218" s="188" t="s">
        <v>457</v>
      </c>
      <c r="H218" s="189">
        <v>5.85</v>
      </c>
      <c r="I218" s="190"/>
      <c r="J218" s="191">
        <f>ROUND(I218*H218,2)</f>
        <v>0</v>
      </c>
      <c r="K218" s="187" t="s">
        <v>1171</v>
      </c>
      <c r="L218" s="44"/>
      <c r="M218" s="192" t="s">
        <v>19</v>
      </c>
      <c r="N218" s="193" t="s">
        <v>43</v>
      </c>
      <c r="O218" s="84"/>
      <c r="P218" s="194">
        <f>O218*H218</f>
        <v>0</v>
      </c>
      <c r="Q218" s="194">
        <v>0</v>
      </c>
      <c r="R218" s="194">
        <f>Q218*H218</f>
        <v>0</v>
      </c>
      <c r="S218" s="194">
        <v>0</v>
      </c>
      <c r="T218" s="19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6" t="s">
        <v>143</v>
      </c>
      <c r="AT218" s="196" t="s">
        <v>139</v>
      </c>
      <c r="AU218" s="196" t="s">
        <v>81</v>
      </c>
      <c r="AY218" s="17" t="s">
        <v>144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7" t="s">
        <v>79</v>
      </c>
      <c r="BK218" s="197">
        <f>ROUND(I218*H218,2)</f>
        <v>0</v>
      </c>
      <c r="BL218" s="17" t="s">
        <v>143</v>
      </c>
      <c r="BM218" s="196" t="s">
        <v>265</v>
      </c>
    </row>
    <row r="219" spans="1:47" s="2" customFormat="1" ht="12">
      <c r="A219" s="38"/>
      <c r="B219" s="39"/>
      <c r="C219" s="40"/>
      <c r="D219" s="286" t="s">
        <v>1172</v>
      </c>
      <c r="E219" s="40"/>
      <c r="F219" s="287" t="s">
        <v>1292</v>
      </c>
      <c r="G219" s="40"/>
      <c r="H219" s="40"/>
      <c r="I219" s="200"/>
      <c r="J219" s="40"/>
      <c r="K219" s="40"/>
      <c r="L219" s="44"/>
      <c r="M219" s="201"/>
      <c r="N219" s="202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1172</v>
      </c>
      <c r="AU219" s="17" t="s">
        <v>81</v>
      </c>
    </row>
    <row r="220" spans="1:65" s="2" customFormat="1" ht="21.75" customHeight="1">
      <c r="A220" s="38"/>
      <c r="B220" s="39"/>
      <c r="C220" s="185" t="s">
        <v>204</v>
      </c>
      <c r="D220" s="185" t="s">
        <v>139</v>
      </c>
      <c r="E220" s="186" t="s">
        <v>1293</v>
      </c>
      <c r="F220" s="187" t="s">
        <v>1294</v>
      </c>
      <c r="G220" s="188" t="s">
        <v>365</v>
      </c>
      <c r="H220" s="189">
        <v>0.429</v>
      </c>
      <c r="I220" s="190"/>
      <c r="J220" s="191">
        <f>ROUND(I220*H220,2)</f>
        <v>0</v>
      </c>
      <c r="K220" s="187" t="s">
        <v>1171</v>
      </c>
      <c r="L220" s="44"/>
      <c r="M220" s="192" t="s">
        <v>19</v>
      </c>
      <c r="N220" s="193" t="s">
        <v>43</v>
      </c>
      <c r="O220" s="84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6" t="s">
        <v>143</v>
      </c>
      <c r="AT220" s="196" t="s">
        <v>139</v>
      </c>
      <c r="AU220" s="196" t="s">
        <v>81</v>
      </c>
      <c r="AY220" s="17" t="s">
        <v>144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7" t="s">
        <v>79</v>
      </c>
      <c r="BK220" s="197">
        <f>ROUND(I220*H220,2)</f>
        <v>0</v>
      </c>
      <c r="BL220" s="17" t="s">
        <v>143</v>
      </c>
      <c r="BM220" s="196" t="s">
        <v>270</v>
      </c>
    </row>
    <row r="221" spans="1:47" s="2" customFormat="1" ht="12">
      <c r="A221" s="38"/>
      <c r="B221" s="39"/>
      <c r="C221" s="40"/>
      <c r="D221" s="286" t="s">
        <v>1172</v>
      </c>
      <c r="E221" s="40"/>
      <c r="F221" s="287" t="s">
        <v>1295</v>
      </c>
      <c r="G221" s="40"/>
      <c r="H221" s="40"/>
      <c r="I221" s="200"/>
      <c r="J221" s="40"/>
      <c r="K221" s="40"/>
      <c r="L221" s="44"/>
      <c r="M221" s="201"/>
      <c r="N221" s="20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1172</v>
      </c>
      <c r="AU221" s="17" t="s">
        <v>81</v>
      </c>
    </row>
    <row r="222" spans="1:51" s="12" customFormat="1" ht="12">
      <c r="A222" s="12"/>
      <c r="B222" s="240"/>
      <c r="C222" s="241"/>
      <c r="D222" s="198" t="s">
        <v>360</v>
      </c>
      <c r="E222" s="242" t="s">
        <v>19</v>
      </c>
      <c r="F222" s="243" t="s">
        <v>1288</v>
      </c>
      <c r="G222" s="241"/>
      <c r="H222" s="242" t="s">
        <v>19</v>
      </c>
      <c r="I222" s="244"/>
      <c r="J222" s="241"/>
      <c r="K222" s="241"/>
      <c r="L222" s="245"/>
      <c r="M222" s="246"/>
      <c r="N222" s="247"/>
      <c r="O222" s="247"/>
      <c r="P222" s="247"/>
      <c r="Q222" s="247"/>
      <c r="R222" s="247"/>
      <c r="S222" s="247"/>
      <c r="T222" s="248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9" t="s">
        <v>360</v>
      </c>
      <c r="AU222" s="249" t="s">
        <v>81</v>
      </c>
      <c r="AV222" s="12" t="s">
        <v>79</v>
      </c>
      <c r="AW222" s="12" t="s">
        <v>33</v>
      </c>
      <c r="AX222" s="12" t="s">
        <v>72</v>
      </c>
      <c r="AY222" s="249" t="s">
        <v>144</v>
      </c>
    </row>
    <row r="223" spans="1:51" s="10" customFormat="1" ht="12">
      <c r="A223" s="10"/>
      <c r="B223" s="218"/>
      <c r="C223" s="219"/>
      <c r="D223" s="198" t="s">
        <v>360</v>
      </c>
      <c r="E223" s="220" t="s">
        <v>19</v>
      </c>
      <c r="F223" s="221" t="s">
        <v>1296</v>
      </c>
      <c r="G223" s="219"/>
      <c r="H223" s="222">
        <v>0.429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T223" s="228" t="s">
        <v>360</v>
      </c>
      <c r="AU223" s="228" t="s">
        <v>81</v>
      </c>
      <c r="AV223" s="10" t="s">
        <v>81</v>
      </c>
      <c r="AW223" s="10" t="s">
        <v>33</v>
      </c>
      <c r="AX223" s="10" t="s">
        <v>72</v>
      </c>
      <c r="AY223" s="228" t="s">
        <v>144</v>
      </c>
    </row>
    <row r="224" spans="1:51" s="11" customFormat="1" ht="12">
      <c r="A224" s="11"/>
      <c r="B224" s="229"/>
      <c r="C224" s="230"/>
      <c r="D224" s="198" t="s">
        <v>360</v>
      </c>
      <c r="E224" s="231" t="s">
        <v>19</v>
      </c>
      <c r="F224" s="232" t="s">
        <v>362</v>
      </c>
      <c r="G224" s="230"/>
      <c r="H224" s="233">
        <v>0.429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T224" s="239" t="s">
        <v>360</v>
      </c>
      <c r="AU224" s="239" t="s">
        <v>81</v>
      </c>
      <c r="AV224" s="11" t="s">
        <v>143</v>
      </c>
      <c r="AW224" s="11" t="s">
        <v>33</v>
      </c>
      <c r="AX224" s="11" t="s">
        <v>79</v>
      </c>
      <c r="AY224" s="239" t="s">
        <v>144</v>
      </c>
    </row>
    <row r="225" spans="1:65" s="2" customFormat="1" ht="33" customHeight="1">
      <c r="A225" s="38"/>
      <c r="B225" s="39"/>
      <c r="C225" s="185" t="s">
        <v>267</v>
      </c>
      <c r="D225" s="185" t="s">
        <v>139</v>
      </c>
      <c r="E225" s="186" t="s">
        <v>1297</v>
      </c>
      <c r="F225" s="187" t="s">
        <v>1298</v>
      </c>
      <c r="G225" s="188" t="s">
        <v>449</v>
      </c>
      <c r="H225" s="189">
        <v>21</v>
      </c>
      <c r="I225" s="190"/>
      <c r="J225" s="191">
        <f>ROUND(I225*H225,2)</f>
        <v>0</v>
      </c>
      <c r="K225" s="187" t="s">
        <v>1299</v>
      </c>
      <c r="L225" s="44"/>
      <c r="M225" s="192" t="s">
        <v>19</v>
      </c>
      <c r="N225" s="193" t="s">
        <v>43</v>
      </c>
      <c r="O225" s="84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6" t="s">
        <v>143</v>
      </c>
      <c r="AT225" s="196" t="s">
        <v>139</v>
      </c>
      <c r="AU225" s="196" t="s">
        <v>81</v>
      </c>
      <c r="AY225" s="17" t="s">
        <v>144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7" t="s">
        <v>79</v>
      </c>
      <c r="BK225" s="197">
        <f>ROUND(I225*H225,2)</f>
        <v>0</v>
      </c>
      <c r="BL225" s="17" t="s">
        <v>143</v>
      </c>
      <c r="BM225" s="196" t="s">
        <v>274</v>
      </c>
    </row>
    <row r="226" spans="1:47" s="2" customFormat="1" ht="12">
      <c r="A226" s="38"/>
      <c r="B226" s="39"/>
      <c r="C226" s="40"/>
      <c r="D226" s="286" t="s">
        <v>1172</v>
      </c>
      <c r="E226" s="40"/>
      <c r="F226" s="287" t="s">
        <v>1300</v>
      </c>
      <c r="G226" s="40"/>
      <c r="H226" s="40"/>
      <c r="I226" s="200"/>
      <c r="J226" s="40"/>
      <c r="K226" s="40"/>
      <c r="L226" s="44"/>
      <c r="M226" s="201"/>
      <c r="N226" s="202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1172</v>
      </c>
      <c r="AU226" s="17" t="s">
        <v>81</v>
      </c>
    </row>
    <row r="227" spans="1:51" s="12" customFormat="1" ht="12">
      <c r="A227" s="12"/>
      <c r="B227" s="240"/>
      <c r="C227" s="241"/>
      <c r="D227" s="198" t="s">
        <v>360</v>
      </c>
      <c r="E227" s="242" t="s">
        <v>19</v>
      </c>
      <c r="F227" s="243" t="s">
        <v>1301</v>
      </c>
      <c r="G227" s="241"/>
      <c r="H227" s="242" t="s">
        <v>19</v>
      </c>
      <c r="I227" s="244"/>
      <c r="J227" s="241"/>
      <c r="K227" s="241"/>
      <c r="L227" s="245"/>
      <c r="M227" s="246"/>
      <c r="N227" s="247"/>
      <c r="O227" s="247"/>
      <c r="P227" s="247"/>
      <c r="Q227" s="247"/>
      <c r="R227" s="247"/>
      <c r="S227" s="247"/>
      <c r="T227" s="248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9" t="s">
        <v>360</v>
      </c>
      <c r="AU227" s="249" t="s">
        <v>81</v>
      </c>
      <c r="AV227" s="12" t="s">
        <v>79</v>
      </c>
      <c r="AW227" s="12" t="s">
        <v>33</v>
      </c>
      <c r="AX227" s="12" t="s">
        <v>72</v>
      </c>
      <c r="AY227" s="249" t="s">
        <v>144</v>
      </c>
    </row>
    <row r="228" spans="1:51" s="12" customFormat="1" ht="12">
      <c r="A228" s="12"/>
      <c r="B228" s="240"/>
      <c r="C228" s="241"/>
      <c r="D228" s="198" t="s">
        <v>360</v>
      </c>
      <c r="E228" s="242" t="s">
        <v>19</v>
      </c>
      <c r="F228" s="243" t="s">
        <v>1302</v>
      </c>
      <c r="G228" s="241"/>
      <c r="H228" s="242" t="s">
        <v>19</v>
      </c>
      <c r="I228" s="244"/>
      <c r="J228" s="241"/>
      <c r="K228" s="241"/>
      <c r="L228" s="245"/>
      <c r="M228" s="246"/>
      <c r="N228" s="247"/>
      <c r="O228" s="247"/>
      <c r="P228" s="247"/>
      <c r="Q228" s="247"/>
      <c r="R228" s="247"/>
      <c r="S228" s="247"/>
      <c r="T228" s="248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49" t="s">
        <v>360</v>
      </c>
      <c r="AU228" s="249" t="s">
        <v>81</v>
      </c>
      <c r="AV228" s="12" t="s">
        <v>79</v>
      </c>
      <c r="AW228" s="12" t="s">
        <v>33</v>
      </c>
      <c r="AX228" s="12" t="s">
        <v>72</v>
      </c>
      <c r="AY228" s="249" t="s">
        <v>144</v>
      </c>
    </row>
    <row r="229" spans="1:51" s="10" customFormat="1" ht="12">
      <c r="A229" s="10"/>
      <c r="B229" s="218"/>
      <c r="C229" s="219"/>
      <c r="D229" s="198" t="s">
        <v>360</v>
      </c>
      <c r="E229" s="220" t="s">
        <v>19</v>
      </c>
      <c r="F229" s="221" t="s">
        <v>1303</v>
      </c>
      <c r="G229" s="219"/>
      <c r="H229" s="222">
        <v>5.04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T229" s="228" t="s">
        <v>360</v>
      </c>
      <c r="AU229" s="228" t="s">
        <v>81</v>
      </c>
      <c r="AV229" s="10" t="s">
        <v>81</v>
      </c>
      <c r="AW229" s="10" t="s">
        <v>33</v>
      </c>
      <c r="AX229" s="10" t="s">
        <v>72</v>
      </c>
      <c r="AY229" s="228" t="s">
        <v>144</v>
      </c>
    </row>
    <row r="230" spans="1:51" s="10" customFormat="1" ht="12">
      <c r="A230" s="10"/>
      <c r="B230" s="218"/>
      <c r="C230" s="219"/>
      <c r="D230" s="198" t="s">
        <v>360</v>
      </c>
      <c r="E230" s="220" t="s">
        <v>19</v>
      </c>
      <c r="F230" s="221" t="s">
        <v>1304</v>
      </c>
      <c r="G230" s="219"/>
      <c r="H230" s="222">
        <v>14.26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T230" s="228" t="s">
        <v>360</v>
      </c>
      <c r="AU230" s="228" t="s">
        <v>81</v>
      </c>
      <c r="AV230" s="10" t="s">
        <v>81</v>
      </c>
      <c r="AW230" s="10" t="s">
        <v>33</v>
      </c>
      <c r="AX230" s="10" t="s">
        <v>72</v>
      </c>
      <c r="AY230" s="228" t="s">
        <v>144</v>
      </c>
    </row>
    <row r="231" spans="1:51" s="10" customFormat="1" ht="12">
      <c r="A231" s="10"/>
      <c r="B231" s="218"/>
      <c r="C231" s="219"/>
      <c r="D231" s="198" t="s">
        <v>360</v>
      </c>
      <c r="E231" s="220" t="s">
        <v>19</v>
      </c>
      <c r="F231" s="221" t="s">
        <v>1305</v>
      </c>
      <c r="G231" s="219"/>
      <c r="H231" s="222">
        <v>1.7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T231" s="228" t="s">
        <v>360</v>
      </c>
      <c r="AU231" s="228" t="s">
        <v>81</v>
      </c>
      <c r="AV231" s="10" t="s">
        <v>81</v>
      </c>
      <c r="AW231" s="10" t="s">
        <v>33</v>
      </c>
      <c r="AX231" s="10" t="s">
        <v>72</v>
      </c>
      <c r="AY231" s="228" t="s">
        <v>144</v>
      </c>
    </row>
    <row r="232" spans="1:51" s="11" customFormat="1" ht="12">
      <c r="A232" s="11"/>
      <c r="B232" s="229"/>
      <c r="C232" s="230"/>
      <c r="D232" s="198" t="s">
        <v>360</v>
      </c>
      <c r="E232" s="231" t="s">
        <v>19</v>
      </c>
      <c r="F232" s="232" t="s">
        <v>362</v>
      </c>
      <c r="G232" s="230"/>
      <c r="H232" s="233">
        <v>21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T232" s="239" t="s">
        <v>360</v>
      </c>
      <c r="AU232" s="239" t="s">
        <v>81</v>
      </c>
      <c r="AV232" s="11" t="s">
        <v>143</v>
      </c>
      <c r="AW232" s="11" t="s">
        <v>33</v>
      </c>
      <c r="AX232" s="11" t="s">
        <v>79</v>
      </c>
      <c r="AY232" s="239" t="s">
        <v>144</v>
      </c>
    </row>
    <row r="233" spans="1:63" s="14" customFormat="1" ht="22.8" customHeight="1">
      <c r="A233" s="14"/>
      <c r="B233" s="259"/>
      <c r="C233" s="260"/>
      <c r="D233" s="261" t="s">
        <v>71</v>
      </c>
      <c r="E233" s="281" t="s">
        <v>143</v>
      </c>
      <c r="F233" s="281" t="s">
        <v>1306</v>
      </c>
      <c r="G233" s="260"/>
      <c r="H233" s="260"/>
      <c r="I233" s="263"/>
      <c r="J233" s="282">
        <f>BK233</f>
        <v>0</v>
      </c>
      <c r="K233" s="260"/>
      <c r="L233" s="265"/>
      <c r="M233" s="266"/>
      <c r="N233" s="267"/>
      <c r="O233" s="267"/>
      <c r="P233" s="268">
        <f>SUM(P234:P243)</f>
        <v>0</v>
      </c>
      <c r="Q233" s="267"/>
      <c r="R233" s="268">
        <f>SUM(R234:R243)</f>
        <v>0</v>
      </c>
      <c r="S233" s="267"/>
      <c r="T233" s="269">
        <f>SUM(T234:T243)</f>
        <v>0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R233" s="270" t="s">
        <v>79</v>
      </c>
      <c r="AT233" s="271" t="s">
        <v>71</v>
      </c>
      <c r="AU233" s="271" t="s">
        <v>79</v>
      </c>
      <c r="AY233" s="270" t="s">
        <v>144</v>
      </c>
      <c r="BK233" s="272">
        <f>SUM(BK234:BK243)</f>
        <v>0</v>
      </c>
    </row>
    <row r="234" spans="1:65" s="2" customFormat="1" ht="24.15" customHeight="1">
      <c r="A234" s="38"/>
      <c r="B234" s="39"/>
      <c r="C234" s="185" t="s">
        <v>208</v>
      </c>
      <c r="D234" s="185" t="s">
        <v>139</v>
      </c>
      <c r="E234" s="186" t="s">
        <v>1307</v>
      </c>
      <c r="F234" s="187" t="s">
        <v>1308</v>
      </c>
      <c r="G234" s="188" t="s">
        <v>449</v>
      </c>
      <c r="H234" s="189">
        <v>13.848</v>
      </c>
      <c r="I234" s="190"/>
      <c r="J234" s="191">
        <f>ROUND(I234*H234,2)</f>
        <v>0</v>
      </c>
      <c r="K234" s="187" t="s">
        <v>1171</v>
      </c>
      <c r="L234" s="44"/>
      <c r="M234" s="192" t="s">
        <v>19</v>
      </c>
      <c r="N234" s="193" t="s">
        <v>43</v>
      </c>
      <c r="O234" s="84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6" t="s">
        <v>143</v>
      </c>
      <c r="AT234" s="196" t="s">
        <v>139</v>
      </c>
      <c r="AU234" s="196" t="s">
        <v>81</v>
      </c>
      <c r="AY234" s="17" t="s">
        <v>144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7" t="s">
        <v>79</v>
      </c>
      <c r="BK234" s="197">
        <f>ROUND(I234*H234,2)</f>
        <v>0</v>
      </c>
      <c r="BL234" s="17" t="s">
        <v>143</v>
      </c>
      <c r="BM234" s="196" t="s">
        <v>279</v>
      </c>
    </row>
    <row r="235" spans="1:47" s="2" customFormat="1" ht="12">
      <c r="A235" s="38"/>
      <c r="B235" s="39"/>
      <c r="C235" s="40"/>
      <c r="D235" s="286" t="s">
        <v>1172</v>
      </c>
      <c r="E235" s="40"/>
      <c r="F235" s="287" t="s">
        <v>1309</v>
      </c>
      <c r="G235" s="40"/>
      <c r="H235" s="40"/>
      <c r="I235" s="200"/>
      <c r="J235" s="40"/>
      <c r="K235" s="40"/>
      <c r="L235" s="44"/>
      <c r="M235" s="201"/>
      <c r="N235" s="202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1172</v>
      </c>
      <c r="AU235" s="17" t="s">
        <v>81</v>
      </c>
    </row>
    <row r="236" spans="1:51" s="10" customFormat="1" ht="12">
      <c r="A236" s="10"/>
      <c r="B236" s="218"/>
      <c r="C236" s="219"/>
      <c r="D236" s="198" t="s">
        <v>360</v>
      </c>
      <c r="E236" s="220" t="s">
        <v>19</v>
      </c>
      <c r="F236" s="221" t="s">
        <v>1310</v>
      </c>
      <c r="G236" s="219"/>
      <c r="H236" s="222">
        <v>13.848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T236" s="228" t="s">
        <v>360</v>
      </c>
      <c r="AU236" s="228" t="s">
        <v>81</v>
      </c>
      <c r="AV236" s="10" t="s">
        <v>81</v>
      </c>
      <c r="AW236" s="10" t="s">
        <v>33</v>
      </c>
      <c r="AX236" s="10" t="s">
        <v>72</v>
      </c>
      <c r="AY236" s="228" t="s">
        <v>144</v>
      </c>
    </row>
    <row r="237" spans="1:51" s="11" customFormat="1" ht="12">
      <c r="A237" s="11"/>
      <c r="B237" s="229"/>
      <c r="C237" s="230"/>
      <c r="D237" s="198" t="s">
        <v>360</v>
      </c>
      <c r="E237" s="231" t="s">
        <v>19</v>
      </c>
      <c r="F237" s="232" t="s">
        <v>362</v>
      </c>
      <c r="G237" s="230"/>
      <c r="H237" s="233">
        <v>13.848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T237" s="239" t="s">
        <v>360</v>
      </c>
      <c r="AU237" s="239" t="s">
        <v>81</v>
      </c>
      <c r="AV237" s="11" t="s">
        <v>143</v>
      </c>
      <c r="AW237" s="11" t="s">
        <v>33</v>
      </c>
      <c r="AX237" s="11" t="s">
        <v>79</v>
      </c>
      <c r="AY237" s="239" t="s">
        <v>144</v>
      </c>
    </row>
    <row r="238" spans="1:65" s="2" customFormat="1" ht="33" customHeight="1">
      <c r="A238" s="38"/>
      <c r="B238" s="39"/>
      <c r="C238" s="185" t="s">
        <v>276</v>
      </c>
      <c r="D238" s="185" t="s">
        <v>139</v>
      </c>
      <c r="E238" s="186" t="s">
        <v>1311</v>
      </c>
      <c r="F238" s="187" t="s">
        <v>1312</v>
      </c>
      <c r="G238" s="188" t="s">
        <v>449</v>
      </c>
      <c r="H238" s="189">
        <v>13.848</v>
      </c>
      <c r="I238" s="190"/>
      <c r="J238" s="191">
        <f>ROUND(I238*H238,2)</f>
        <v>0</v>
      </c>
      <c r="K238" s="187" t="s">
        <v>1171</v>
      </c>
      <c r="L238" s="44"/>
      <c r="M238" s="192" t="s">
        <v>19</v>
      </c>
      <c r="N238" s="193" t="s">
        <v>43</v>
      </c>
      <c r="O238" s="84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6" t="s">
        <v>143</v>
      </c>
      <c r="AT238" s="196" t="s">
        <v>139</v>
      </c>
      <c r="AU238" s="196" t="s">
        <v>81</v>
      </c>
      <c r="AY238" s="17" t="s">
        <v>144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7" t="s">
        <v>79</v>
      </c>
      <c r="BK238" s="197">
        <f>ROUND(I238*H238,2)</f>
        <v>0</v>
      </c>
      <c r="BL238" s="17" t="s">
        <v>143</v>
      </c>
      <c r="BM238" s="196" t="s">
        <v>283</v>
      </c>
    </row>
    <row r="239" spans="1:47" s="2" customFormat="1" ht="12">
      <c r="A239" s="38"/>
      <c r="B239" s="39"/>
      <c r="C239" s="40"/>
      <c r="D239" s="286" t="s">
        <v>1172</v>
      </c>
      <c r="E239" s="40"/>
      <c r="F239" s="287" t="s">
        <v>1313</v>
      </c>
      <c r="G239" s="40"/>
      <c r="H239" s="40"/>
      <c r="I239" s="200"/>
      <c r="J239" s="40"/>
      <c r="K239" s="40"/>
      <c r="L239" s="44"/>
      <c r="M239" s="201"/>
      <c r="N239" s="20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1172</v>
      </c>
      <c r="AU239" s="17" t="s">
        <v>81</v>
      </c>
    </row>
    <row r="240" spans="1:51" s="12" customFormat="1" ht="12">
      <c r="A240" s="12"/>
      <c r="B240" s="240"/>
      <c r="C240" s="241"/>
      <c r="D240" s="198" t="s">
        <v>360</v>
      </c>
      <c r="E240" s="242" t="s">
        <v>19</v>
      </c>
      <c r="F240" s="243" t="s">
        <v>1314</v>
      </c>
      <c r="G240" s="241"/>
      <c r="H240" s="242" t="s">
        <v>19</v>
      </c>
      <c r="I240" s="244"/>
      <c r="J240" s="241"/>
      <c r="K240" s="241"/>
      <c r="L240" s="245"/>
      <c r="M240" s="246"/>
      <c r="N240" s="247"/>
      <c r="O240" s="247"/>
      <c r="P240" s="247"/>
      <c r="Q240" s="247"/>
      <c r="R240" s="247"/>
      <c r="S240" s="247"/>
      <c r="T240" s="248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9" t="s">
        <v>360</v>
      </c>
      <c r="AU240" s="249" t="s">
        <v>81</v>
      </c>
      <c r="AV240" s="12" t="s">
        <v>79</v>
      </c>
      <c r="AW240" s="12" t="s">
        <v>33</v>
      </c>
      <c r="AX240" s="12" t="s">
        <v>72</v>
      </c>
      <c r="AY240" s="249" t="s">
        <v>144</v>
      </c>
    </row>
    <row r="241" spans="1:51" s="10" customFormat="1" ht="12">
      <c r="A241" s="10"/>
      <c r="B241" s="218"/>
      <c r="C241" s="219"/>
      <c r="D241" s="198" t="s">
        <v>360</v>
      </c>
      <c r="E241" s="220" t="s">
        <v>19</v>
      </c>
      <c r="F241" s="221" t="s">
        <v>1315</v>
      </c>
      <c r="G241" s="219"/>
      <c r="H241" s="222">
        <v>7.608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T241" s="228" t="s">
        <v>360</v>
      </c>
      <c r="AU241" s="228" t="s">
        <v>81</v>
      </c>
      <c r="AV241" s="10" t="s">
        <v>81</v>
      </c>
      <c r="AW241" s="10" t="s">
        <v>33</v>
      </c>
      <c r="AX241" s="10" t="s">
        <v>72</v>
      </c>
      <c r="AY241" s="228" t="s">
        <v>144</v>
      </c>
    </row>
    <row r="242" spans="1:51" s="10" customFormat="1" ht="12">
      <c r="A242" s="10"/>
      <c r="B242" s="218"/>
      <c r="C242" s="219"/>
      <c r="D242" s="198" t="s">
        <v>360</v>
      </c>
      <c r="E242" s="220" t="s">
        <v>19</v>
      </c>
      <c r="F242" s="221" t="s">
        <v>1316</v>
      </c>
      <c r="G242" s="219"/>
      <c r="H242" s="222">
        <v>6.24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T242" s="228" t="s">
        <v>360</v>
      </c>
      <c r="AU242" s="228" t="s">
        <v>81</v>
      </c>
      <c r="AV242" s="10" t="s">
        <v>81</v>
      </c>
      <c r="AW242" s="10" t="s">
        <v>33</v>
      </c>
      <c r="AX242" s="10" t="s">
        <v>72</v>
      </c>
      <c r="AY242" s="228" t="s">
        <v>144</v>
      </c>
    </row>
    <row r="243" spans="1:51" s="11" customFormat="1" ht="12">
      <c r="A243" s="11"/>
      <c r="B243" s="229"/>
      <c r="C243" s="230"/>
      <c r="D243" s="198" t="s">
        <v>360</v>
      </c>
      <c r="E243" s="231" t="s">
        <v>19</v>
      </c>
      <c r="F243" s="232" t="s">
        <v>362</v>
      </c>
      <c r="G243" s="230"/>
      <c r="H243" s="233">
        <v>13.847999999999999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T243" s="239" t="s">
        <v>360</v>
      </c>
      <c r="AU243" s="239" t="s">
        <v>81</v>
      </c>
      <c r="AV243" s="11" t="s">
        <v>143</v>
      </c>
      <c r="AW243" s="11" t="s">
        <v>33</v>
      </c>
      <c r="AX243" s="11" t="s">
        <v>79</v>
      </c>
      <c r="AY243" s="239" t="s">
        <v>144</v>
      </c>
    </row>
    <row r="244" spans="1:63" s="14" customFormat="1" ht="22.8" customHeight="1">
      <c r="A244" s="14"/>
      <c r="B244" s="259"/>
      <c r="C244" s="260"/>
      <c r="D244" s="261" t="s">
        <v>71</v>
      </c>
      <c r="E244" s="281" t="s">
        <v>179</v>
      </c>
      <c r="F244" s="281" t="s">
        <v>1317</v>
      </c>
      <c r="G244" s="260"/>
      <c r="H244" s="260"/>
      <c r="I244" s="263"/>
      <c r="J244" s="282">
        <f>BK244</f>
        <v>0</v>
      </c>
      <c r="K244" s="260"/>
      <c r="L244" s="265"/>
      <c r="M244" s="266"/>
      <c r="N244" s="267"/>
      <c r="O244" s="267"/>
      <c r="P244" s="268">
        <f>SUM(P245:P280)</f>
        <v>0</v>
      </c>
      <c r="Q244" s="267"/>
      <c r="R244" s="268">
        <f>SUM(R245:R280)</f>
        <v>0</v>
      </c>
      <c r="S244" s="267"/>
      <c r="T244" s="269">
        <f>SUM(T245:T280)</f>
        <v>0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R244" s="270" t="s">
        <v>79</v>
      </c>
      <c r="AT244" s="271" t="s">
        <v>71</v>
      </c>
      <c r="AU244" s="271" t="s">
        <v>79</v>
      </c>
      <c r="AY244" s="270" t="s">
        <v>144</v>
      </c>
      <c r="BK244" s="272">
        <f>SUM(BK245:BK280)</f>
        <v>0</v>
      </c>
    </row>
    <row r="245" spans="1:65" s="2" customFormat="1" ht="24.15" customHeight="1">
      <c r="A245" s="38"/>
      <c r="B245" s="39"/>
      <c r="C245" s="185" t="s">
        <v>212</v>
      </c>
      <c r="D245" s="185" t="s">
        <v>139</v>
      </c>
      <c r="E245" s="186" t="s">
        <v>1318</v>
      </c>
      <c r="F245" s="187" t="s">
        <v>1319</v>
      </c>
      <c r="G245" s="188" t="s">
        <v>142</v>
      </c>
      <c r="H245" s="189">
        <v>7.5</v>
      </c>
      <c r="I245" s="190"/>
      <c r="J245" s="191">
        <f>ROUND(I245*H245,2)</f>
        <v>0</v>
      </c>
      <c r="K245" s="187" t="s">
        <v>1171</v>
      </c>
      <c r="L245" s="44"/>
      <c r="M245" s="192" t="s">
        <v>19</v>
      </c>
      <c r="N245" s="193" t="s">
        <v>43</v>
      </c>
      <c r="O245" s="84"/>
      <c r="P245" s="194">
        <f>O245*H245</f>
        <v>0</v>
      </c>
      <c r="Q245" s="194">
        <v>0</v>
      </c>
      <c r="R245" s="194">
        <f>Q245*H245</f>
        <v>0</v>
      </c>
      <c r="S245" s="194">
        <v>0</v>
      </c>
      <c r="T245" s="19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6" t="s">
        <v>143</v>
      </c>
      <c r="AT245" s="196" t="s">
        <v>139</v>
      </c>
      <c r="AU245" s="196" t="s">
        <v>81</v>
      </c>
      <c r="AY245" s="17" t="s">
        <v>144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7" t="s">
        <v>79</v>
      </c>
      <c r="BK245" s="197">
        <f>ROUND(I245*H245,2)</f>
        <v>0</v>
      </c>
      <c r="BL245" s="17" t="s">
        <v>143</v>
      </c>
      <c r="BM245" s="196" t="s">
        <v>289</v>
      </c>
    </row>
    <row r="246" spans="1:47" s="2" customFormat="1" ht="12">
      <c r="A246" s="38"/>
      <c r="B246" s="39"/>
      <c r="C246" s="40"/>
      <c r="D246" s="286" t="s">
        <v>1172</v>
      </c>
      <c r="E246" s="40"/>
      <c r="F246" s="287" t="s">
        <v>1320</v>
      </c>
      <c r="G246" s="40"/>
      <c r="H246" s="40"/>
      <c r="I246" s="200"/>
      <c r="J246" s="40"/>
      <c r="K246" s="40"/>
      <c r="L246" s="44"/>
      <c r="M246" s="201"/>
      <c r="N246" s="202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1172</v>
      </c>
      <c r="AU246" s="17" t="s">
        <v>81</v>
      </c>
    </row>
    <row r="247" spans="1:51" s="12" customFormat="1" ht="12">
      <c r="A247" s="12"/>
      <c r="B247" s="240"/>
      <c r="C247" s="241"/>
      <c r="D247" s="198" t="s">
        <v>360</v>
      </c>
      <c r="E247" s="242" t="s">
        <v>19</v>
      </c>
      <c r="F247" s="243" t="s">
        <v>1321</v>
      </c>
      <c r="G247" s="241"/>
      <c r="H247" s="242" t="s">
        <v>19</v>
      </c>
      <c r="I247" s="244"/>
      <c r="J247" s="241"/>
      <c r="K247" s="241"/>
      <c r="L247" s="245"/>
      <c r="M247" s="246"/>
      <c r="N247" s="247"/>
      <c r="O247" s="247"/>
      <c r="P247" s="247"/>
      <c r="Q247" s="247"/>
      <c r="R247" s="247"/>
      <c r="S247" s="247"/>
      <c r="T247" s="248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9" t="s">
        <v>360</v>
      </c>
      <c r="AU247" s="249" t="s">
        <v>81</v>
      </c>
      <c r="AV247" s="12" t="s">
        <v>79</v>
      </c>
      <c r="AW247" s="12" t="s">
        <v>33</v>
      </c>
      <c r="AX247" s="12" t="s">
        <v>72</v>
      </c>
      <c r="AY247" s="249" t="s">
        <v>144</v>
      </c>
    </row>
    <row r="248" spans="1:51" s="10" customFormat="1" ht="12">
      <c r="A248" s="10"/>
      <c r="B248" s="218"/>
      <c r="C248" s="219"/>
      <c r="D248" s="198" t="s">
        <v>360</v>
      </c>
      <c r="E248" s="220" t="s">
        <v>19</v>
      </c>
      <c r="F248" s="221" t="s">
        <v>1322</v>
      </c>
      <c r="G248" s="219"/>
      <c r="H248" s="222">
        <v>7.5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T248" s="228" t="s">
        <v>360</v>
      </c>
      <c r="AU248" s="228" t="s">
        <v>81</v>
      </c>
      <c r="AV248" s="10" t="s">
        <v>81</v>
      </c>
      <c r="AW248" s="10" t="s">
        <v>33</v>
      </c>
      <c r="AX248" s="10" t="s">
        <v>72</v>
      </c>
      <c r="AY248" s="228" t="s">
        <v>144</v>
      </c>
    </row>
    <row r="249" spans="1:51" s="11" customFormat="1" ht="12">
      <c r="A249" s="11"/>
      <c r="B249" s="229"/>
      <c r="C249" s="230"/>
      <c r="D249" s="198" t="s">
        <v>360</v>
      </c>
      <c r="E249" s="231" t="s">
        <v>19</v>
      </c>
      <c r="F249" s="232" t="s">
        <v>362</v>
      </c>
      <c r="G249" s="230"/>
      <c r="H249" s="233">
        <v>7.5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T249" s="239" t="s">
        <v>360</v>
      </c>
      <c r="AU249" s="239" t="s">
        <v>81</v>
      </c>
      <c r="AV249" s="11" t="s">
        <v>143</v>
      </c>
      <c r="AW249" s="11" t="s">
        <v>33</v>
      </c>
      <c r="AX249" s="11" t="s">
        <v>79</v>
      </c>
      <c r="AY249" s="239" t="s">
        <v>144</v>
      </c>
    </row>
    <row r="250" spans="1:65" s="2" customFormat="1" ht="16.5" customHeight="1">
      <c r="A250" s="38"/>
      <c r="B250" s="39"/>
      <c r="C250" s="203" t="s">
        <v>285</v>
      </c>
      <c r="D250" s="203" t="s">
        <v>253</v>
      </c>
      <c r="E250" s="204" t="s">
        <v>1323</v>
      </c>
      <c r="F250" s="205" t="s">
        <v>1324</v>
      </c>
      <c r="G250" s="206" t="s">
        <v>142</v>
      </c>
      <c r="H250" s="207">
        <v>6</v>
      </c>
      <c r="I250" s="208"/>
      <c r="J250" s="209">
        <f>ROUND(I250*H250,2)</f>
        <v>0</v>
      </c>
      <c r="K250" s="205" t="s">
        <v>1171</v>
      </c>
      <c r="L250" s="210"/>
      <c r="M250" s="211" t="s">
        <v>19</v>
      </c>
      <c r="N250" s="212" t="s">
        <v>43</v>
      </c>
      <c r="O250" s="84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6" t="s">
        <v>159</v>
      </c>
      <c r="AT250" s="196" t="s">
        <v>253</v>
      </c>
      <c r="AU250" s="196" t="s">
        <v>81</v>
      </c>
      <c r="AY250" s="17" t="s">
        <v>144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7" t="s">
        <v>79</v>
      </c>
      <c r="BK250" s="197">
        <f>ROUND(I250*H250,2)</f>
        <v>0</v>
      </c>
      <c r="BL250" s="17" t="s">
        <v>143</v>
      </c>
      <c r="BM250" s="196" t="s">
        <v>293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1325</v>
      </c>
      <c r="G251" s="219"/>
      <c r="H251" s="222">
        <v>6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81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1" customFormat="1" ht="12">
      <c r="A252" s="11"/>
      <c r="B252" s="229"/>
      <c r="C252" s="230"/>
      <c r="D252" s="198" t="s">
        <v>360</v>
      </c>
      <c r="E252" s="231" t="s">
        <v>19</v>
      </c>
      <c r="F252" s="232" t="s">
        <v>362</v>
      </c>
      <c r="G252" s="230"/>
      <c r="H252" s="233">
        <v>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T252" s="239" t="s">
        <v>360</v>
      </c>
      <c r="AU252" s="239" t="s">
        <v>81</v>
      </c>
      <c r="AV252" s="11" t="s">
        <v>143</v>
      </c>
      <c r="AW252" s="11" t="s">
        <v>33</v>
      </c>
      <c r="AX252" s="11" t="s">
        <v>79</v>
      </c>
      <c r="AY252" s="239" t="s">
        <v>144</v>
      </c>
    </row>
    <row r="253" spans="1:65" s="2" customFormat="1" ht="16.5" customHeight="1">
      <c r="A253" s="38"/>
      <c r="B253" s="39"/>
      <c r="C253" s="203" t="s">
        <v>216</v>
      </c>
      <c r="D253" s="203" t="s">
        <v>253</v>
      </c>
      <c r="E253" s="204" t="s">
        <v>1326</v>
      </c>
      <c r="F253" s="205" t="s">
        <v>1327</v>
      </c>
      <c r="G253" s="206" t="s">
        <v>153</v>
      </c>
      <c r="H253" s="207">
        <v>1</v>
      </c>
      <c r="I253" s="208"/>
      <c r="J253" s="209">
        <f>ROUND(I253*H253,2)</f>
        <v>0</v>
      </c>
      <c r="K253" s="205" t="s">
        <v>1299</v>
      </c>
      <c r="L253" s="210"/>
      <c r="M253" s="211" t="s">
        <v>19</v>
      </c>
      <c r="N253" s="212" t="s">
        <v>43</v>
      </c>
      <c r="O253" s="84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6" t="s">
        <v>159</v>
      </c>
      <c r="AT253" s="196" t="s">
        <v>253</v>
      </c>
      <c r="AU253" s="196" t="s">
        <v>81</v>
      </c>
      <c r="AY253" s="17" t="s">
        <v>144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7" t="s">
        <v>79</v>
      </c>
      <c r="BK253" s="197">
        <f>ROUND(I253*H253,2)</f>
        <v>0</v>
      </c>
      <c r="BL253" s="17" t="s">
        <v>143</v>
      </c>
      <c r="BM253" s="196" t="s">
        <v>298</v>
      </c>
    </row>
    <row r="254" spans="1:51" s="12" customFormat="1" ht="12">
      <c r="A254" s="12"/>
      <c r="B254" s="240"/>
      <c r="C254" s="241"/>
      <c r="D254" s="198" t="s">
        <v>360</v>
      </c>
      <c r="E254" s="242" t="s">
        <v>19</v>
      </c>
      <c r="F254" s="243" t="s">
        <v>1328</v>
      </c>
      <c r="G254" s="241"/>
      <c r="H254" s="242" t="s">
        <v>19</v>
      </c>
      <c r="I254" s="244"/>
      <c r="J254" s="241"/>
      <c r="K254" s="241"/>
      <c r="L254" s="245"/>
      <c r="M254" s="246"/>
      <c r="N254" s="247"/>
      <c r="O254" s="247"/>
      <c r="P254" s="247"/>
      <c r="Q254" s="247"/>
      <c r="R254" s="247"/>
      <c r="S254" s="247"/>
      <c r="T254" s="248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9" t="s">
        <v>360</v>
      </c>
      <c r="AU254" s="249" t="s">
        <v>81</v>
      </c>
      <c r="AV254" s="12" t="s">
        <v>79</v>
      </c>
      <c r="AW254" s="12" t="s">
        <v>33</v>
      </c>
      <c r="AX254" s="12" t="s">
        <v>72</v>
      </c>
      <c r="AY254" s="249" t="s">
        <v>144</v>
      </c>
    </row>
    <row r="255" spans="1:51" s="10" customFormat="1" ht="12">
      <c r="A255" s="10"/>
      <c r="B255" s="218"/>
      <c r="C255" s="219"/>
      <c r="D255" s="198" t="s">
        <v>360</v>
      </c>
      <c r="E255" s="220" t="s">
        <v>19</v>
      </c>
      <c r="F255" s="221" t="s">
        <v>1329</v>
      </c>
      <c r="G255" s="219"/>
      <c r="H255" s="222">
        <v>1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T255" s="228" t="s">
        <v>360</v>
      </c>
      <c r="AU255" s="228" t="s">
        <v>81</v>
      </c>
      <c r="AV255" s="10" t="s">
        <v>81</v>
      </c>
      <c r="AW255" s="10" t="s">
        <v>33</v>
      </c>
      <c r="AX255" s="10" t="s">
        <v>72</v>
      </c>
      <c r="AY255" s="228" t="s">
        <v>144</v>
      </c>
    </row>
    <row r="256" spans="1:51" s="11" customFormat="1" ht="12">
      <c r="A256" s="11"/>
      <c r="B256" s="229"/>
      <c r="C256" s="230"/>
      <c r="D256" s="198" t="s">
        <v>360</v>
      </c>
      <c r="E256" s="231" t="s">
        <v>19</v>
      </c>
      <c r="F256" s="232" t="s">
        <v>362</v>
      </c>
      <c r="G256" s="230"/>
      <c r="H256" s="233">
        <v>1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T256" s="239" t="s">
        <v>360</v>
      </c>
      <c r="AU256" s="239" t="s">
        <v>81</v>
      </c>
      <c r="AV256" s="11" t="s">
        <v>143</v>
      </c>
      <c r="AW256" s="11" t="s">
        <v>33</v>
      </c>
      <c r="AX256" s="11" t="s">
        <v>79</v>
      </c>
      <c r="AY256" s="239" t="s">
        <v>144</v>
      </c>
    </row>
    <row r="257" spans="1:65" s="2" customFormat="1" ht="24.15" customHeight="1">
      <c r="A257" s="38"/>
      <c r="B257" s="39"/>
      <c r="C257" s="185" t="s">
        <v>295</v>
      </c>
      <c r="D257" s="185" t="s">
        <v>139</v>
      </c>
      <c r="E257" s="186" t="s">
        <v>1330</v>
      </c>
      <c r="F257" s="187" t="s">
        <v>1331</v>
      </c>
      <c r="G257" s="188" t="s">
        <v>142</v>
      </c>
      <c r="H257" s="189">
        <v>8</v>
      </c>
      <c r="I257" s="190"/>
      <c r="J257" s="191">
        <f>ROUND(I257*H257,2)</f>
        <v>0</v>
      </c>
      <c r="K257" s="187" t="s">
        <v>1171</v>
      </c>
      <c r="L257" s="44"/>
      <c r="M257" s="192" t="s">
        <v>19</v>
      </c>
      <c r="N257" s="193" t="s">
        <v>43</v>
      </c>
      <c r="O257" s="84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6" t="s">
        <v>143</v>
      </c>
      <c r="AT257" s="196" t="s">
        <v>139</v>
      </c>
      <c r="AU257" s="196" t="s">
        <v>81</v>
      </c>
      <c r="AY257" s="17" t="s">
        <v>144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7" t="s">
        <v>79</v>
      </c>
      <c r="BK257" s="197">
        <f>ROUND(I257*H257,2)</f>
        <v>0</v>
      </c>
      <c r="BL257" s="17" t="s">
        <v>143</v>
      </c>
      <c r="BM257" s="196" t="s">
        <v>302</v>
      </c>
    </row>
    <row r="258" spans="1:47" s="2" customFormat="1" ht="12">
      <c r="A258" s="38"/>
      <c r="B258" s="39"/>
      <c r="C258" s="40"/>
      <c r="D258" s="286" t="s">
        <v>1172</v>
      </c>
      <c r="E258" s="40"/>
      <c r="F258" s="287" t="s">
        <v>1332</v>
      </c>
      <c r="G258" s="40"/>
      <c r="H258" s="40"/>
      <c r="I258" s="200"/>
      <c r="J258" s="40"/>
      <c r="K258" s="40"/>
      <c r="L258" s="44"/>
      <c r="M258" s="201"/>
      <c r="N258" s="202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1172</v>
      </c>
      <c r="AU258" s="17" t="s">
        <v>81</v>
      </c>
    </row>
    <row r="259" spans="1:51" s="12" customFormat="1" ht="12">
      <c r="A259" s="12"/>
      <c r="B259" s="240"/>
      <c r="C259" s="241"/>
      <c r="D259" s="198" t="s">
        <v>360</v>
      </c>
      <c r="E259" s="242" t="s">
        <v>19</v>
      </c>
      <c r="F259" s="243" t="s">
        <v>1333</v>
      </c>
      <c r="G259" s="241"/>
      <c r="H259" s="242" t="s">
        <v>19</v>
      </c>
      <c r="I259" s="244"/>
      <c r="J259" s="241"/>
      <c r="K259" s="241"/>
      <c r="L259" s="245"/>
      <c r="M259" s="246"/>
      <c r="N259" s="247"/>
      <c r="O259" s="247"/>
      <c r="P259" s="247"/>
      <c r="Q259" s="247"/>
      <c r="R259" s="247"/>
      <c r="S259" s="247"/>
      <c r="T259" s="248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49" t="s">
        <v>360</v>
      </c>
      <c r="AU259" s="249" t="s">
        <v>81</v>
      </c>
      <c r="AV259" s="12" t="s">
        <v>79</v>
      </c>
      <c r="AW259" s="12" t="s">
        <v>33</v>
      </c>
      <c r="AX259" s="12" t="s">
        <v>72</v>
      </c>
      <c r="AY259" s="249" t="s">
        <v>144</v>
      </c>
    </row>
    <row r="260" spans="1:51" s="10" customFormat="1" ht="12">
      <c r="A260" s="10"/>
      <c r="B260" s="218"/>
      <c r="C260" s="219"/>
      <c r="D260" s="198" t="s">
        <v>360</v>
      </c>
      <c r="E260" s="220" t="s">
        <v>19</v>
      </c>
      <c r="F260" s="221" t="s">
        <v>1334</v>
      </c>
      <c r="G260" s="219"/>
      <c r="H260" s="222">
        <v>8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T260" s="228" t="s">
        <v>360</v>
      </c>
      <c r="AU260" s="228" t="s">
        <v>81</v>
      </c>
      <c r="AV260" s="10" t="s">
        <v>81</v>
      </c>
      <c r="AW260" s="10" t="s">
        <v>33</v>
      </c>
      <c r="AX260" s="10" t="s">
        <v>72</v>
      </c>
      <c r="AY260" s="228" t="s">
        <v>144</v>
      </c>
    </row>
    <row r="261" spans="1:51" s="11" customFormat="1" ht="12">
      <c r="A261" s="11"/>
      <c r="B261" s="229"/>
      <c r="C261" s="230"/>
      <c r="D261" s="198" t="s">
        <v>360</v>
      </c>
      <c r="E261" s="231" t="s">
        <v>19</v>
      </c>
      <c r="F261" s="232" t="s">
        <v>362</v>
      </c>
      <c r="G261" s="230"/>
      <c r="H261" s="233">
        <v>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T261" s="239" t="s">
        <v>360</v>
      </c>
      <c r="AU261" s="239" t="s">
        <v>81</v>
      </c>
      <c r="AV261" s="11" t="s">
        <v>143</v>
      </c>
      <c r="AW261" s="11" t="s">
        <v>33</v>
      </c>
      <c r="AX261" s="11" t="s">
        <v>79</v>
      </c>
      <c r="AY261" s="239" t="s">
        <v>144</v>
      </c>
    </row>
    <row r="262" spans="1:65" s="2" customFormat="1" ht="24.15" customHeight="1">
      <c r="A262" s="38"/>
      <c r="B262" s="39"/>
      <c r="C262" s="185" t="s">
        <v>220</v>
      </c>
      <c r="D262" s="185" t="s">
        <v>139</v>
      </c>
      <c r="E262" s="186" t="s">
        <v>1335</v>
      </c>
      <c r="F262" s="187" t="s">
        <v>1336</v>
      </c>
      <c r="G262" s="188" t="s">
        <v>153</v>
      </c>
      <c r="H262" s="189">
        <v>2</v>
      </c>
      <c r="I262" s="190"/>
      <c r="J262" s="191">
        <f>ROUND(I262*H262,2)</f>
        <v>0</v>
      </c>
      <c r="K262" s="187" t="s">
        <v>1171</v>
      </c>
      <c r="L262" s="44"/>
      <c r="M262" s="192" t="s">
        <v>19</v>
      </c>
      <c r="N262" s="193" t="s">
        <v>43</v>
      </c>
      <c r="O262" s="84"/>
      <c r="P262" s="194">
        <f>O262*H262</f>
        <v>0</v>
      </c>
      <c r="Q262" s="194">
        <v>0</v>
      </c>
      <c r="R262" s="194">
        <f>Q262*H262</f>
        <v>0</v>
      </c>
      <c r="S262" s="194">
        <v>0</v>
      </c>
      <c r="T262" s="19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6" t="s">
        <v>143</v>
      </c>
      <c r="AT262" s="196" t="s">
        <v>139</v>
      </c>
      <c r="AU262" s="196" t="s">
        <v>81</v>
      </c>
      <c r="AY262" s="17" t="s">
        <v>144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7" t="s">
        <v>79</v>
      </c>
      <c r="BK262" s="197">
        <f>ROUND(I262*H262,2)</f>
        <v>0</v>
      </c>
      <c r="BL262" s="17" t="s">
        <v>143</v>
      </c>
      <c r="BM262" s="196" t="s">
        <v>308</v>
      </c>
    </row>
    <row r="263" spans="1:47" s="2" customFormat="1" ht="12">
      <c r="A263" s="38"/>
      <c r="B263" s="39"/>
      <c r="C263" s="40"/>
      <c r="D263" s="286" t="s">
        <v>1172</v>
      </c>
      <c r="E263" s="40"/>
      <c r="F263" s="287" t="s">
        <v>1337</v>
      </c>
      <c r="G263" s="40"/>
      <c r="H263" s="40"/>
      <c r="I263" s="200"/>
      <c r="J263" s="40"/>
      <c r="K263" s="40"/>
      <c r="L263" s="44"/>
      <c r="M263" s="201"/>
      <c r="N263" s="20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1172</v>
      </c>
      <c r="AU263" s="17" t="s">
        <v>81</v>
      </c>
    </row>
    <row r="264" spans="1:51" s="10" customFormat="1" ht="12">
      <c r="A264" s="10"/>
      <c r="B264" s="218"/>
      <c r="C264" s="219"/>
      <c r="D264" s="198" t="s">
        <v>360</v>
      </c>
      <c r="E264" s="220" t="s">
        <v>19</v>
      </c>
      <c r="F264" s="221" t="s">
        <v>1338</v>
      </c>
      <c r="G264" s="219"/>
      <c r="H264" s="222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T264" s="228" t="s">
        <v>360</v>
      </c>
      <c r="AU264" s="228" t="s">
        <v>81</v>
      </c>
      <c r="AV264" s="10" t="s">
        <v>81</v>
      </c>
      <c r="AW264" s="10" t="s">
        <v>33</v>
      </c>
      <c r="AX264" s="10" t="s">
        <v>72</v>
      </c>
      <c r="AY264" s="228" t="s">
        <v>144</v>
      </c>
    </row>
    <row r="265" spans="1:51" s="10" customFormat="1" ht="12">
      <c r="A265" s="10"/>
      <c r="B265" s="218"/>
      <c r="C265" s="219"/>
      <c r="D265" s="198" t="s">
        <v>360</v>
      </c>
      <c r="E265" s="220" t="s">
        <v>19</v>
      </c>
      <c r="F265" s="221" t="s">
        <v>1339</v>
      </c>
      <c r="G265" s="219"/>
      <c r="H265" s="222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T265" s="228" t="s">
        <v>360</v>
      </c>
      <c r="AU265" s="228" t="s">
        <v>81</v>
      </c>
      <c r="AV265" s="10" t="s">
        <v>81</v>
      </c>
      <c r="AW265" s="10" t="s">
        <v>33</v>
      </c>
      <c r="AX265" s="10" t="s">
        <v>72</v>
      </c>
      <c r="AY265" s="228" t="s">
        <v>144</v>
      </c>
    </row>
    <row r="266" spans="1:51" s="11" customFormat="1" ht="12">
      <c r="A266" s="11"/>
      <c r="B266" s="229"/>
      <c r="C266" s="230"/>
      <c r="D266" s="198" t="s">
        <v>360</v>
      </c>
      <c r="E266" s="231" t="s">
        <v>19</v>
      </c>
      <c r="F266" s="232" t="s">
        <v>362</v>
      </c>
      <c r="G266" s="230"/>
      <c r="H266" s="233">
        <v>2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T266" s="239" t="s">
        <v>360</v>
      </c>
      <c r="AU266" s="239" t="s">
        <v>81</v>
      </c>
      <c r="AV266" s="11" t="s">
        <v>143</v>
      </c>
      <c r="AW266" s="11" t="s">
        <v>33</v>
      </c>
      <c r="AX266" s="11" t="s">
        <v>79</v>
      </c>
      <c r="AY266" s="239" t="s">
        <v>144</v>
      </c>
    </row>
    <row r="267" spans="1:65" s="2" customFormat="1" ht="16.5" customHeight="1">
      <c r="A267" s="38"/>
      <c r="B267" s="39"/>
      <c r="C267" s="185" t="s">
        <v>304</v>
      </c>
      <c r="D267" s="185" t="s">
        <v>139</v>
      </c>
      <c r="E267" s="186" t="s">
        <v>1340</v>
      </c>
      <c r="F267" s="187" t="s">
        <v>1341</v>
      </c>
      <c r="G267" s="188" t="s">
        <v>457</v>
      </c>
      <c r="H267" s="189">
        <v>13.168</v>
      </c>
      <c r="I267" s="190"/>
      <c r="J267" s="191">
        <f>ROUND(I267*H267,2)</f>
        <v>0</v>
      </c>
      <c r="K267" s="187" t="s">
        <v>1171</v>
      </c>
      <c r="L267" s="44"/>
      <c r="M267" s="192" t="s">
        <v>19</v>
      </c>
      <c r="N267" s="193" t="s">
        <v>43</v>
      </c>
      <c r="O267" s="84"/>
      <c r="P267" s="194">
        <f>O267*H267</f>
        <v>0</v>
      </c>
      <c r="Q267" s="194">
        <v>0</v>
      </c>
      <c r="R267" s="194">
        <f>Q267*H267</f>
        <v>0</v>
      </c>
      <c r="S267" s="194">
        <v>0</v>
      </c>
      <c r="T267" s="19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6" t="s">
        <v>143</v>
      </c>
      <c r="AT267" s="196" t="s">
        <v>139</v>
      </c>
      <c r="AU267" s="196" t="s">
        <v>81</v>
      </c>
      <c r="AY267" s="17" t="s">
        <v>144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7" t="s">
        <v>79</v>
      </c>
      <c r="BK267" s="197">
        <f>ROUND(I267*H267,2)</f>
        <v>0</v>
      </c>
      <c r="BL267" s="17" t="s">
        <v>143</v>
      </c>
      <c r="BM267" s="196" t="s">
        <v>312</v>
      </c>
    </row>
    <row r="268" spans="1:47" s="2" customFormat="1" ht="12">
      <c r="A268" s="38"/>
      <c r="B268" s="39"/>
      <c r="C268" s="40"/>
      <c r="D268" s="286" t="s">
        <v>1172</v>
      </c>
      <c r="E268" s="40"/>
      <c r="F268" s="287" t="s">
        <v>1342</v>
      </c>
      <c r="G268" s="40"/>
      <c r="H268" s="40"/>
      <c r="I268" s="200"/>
      <c r="J268" s="40"/>
      <c r="K268" s="40"/>
      <c r="L268" s="44"/>
      <c r="M268" s="201"/>
      <c r="N268" s="202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1172</v>
      </c>
      <c r="AU268" s="17" t="s">
        <v>81</v>
      </c>
    </row>
    <row r="269" spans="1:51" s="12" customFormat="1" ht="12">
      <c r="A269" s="12"/>
      <c r="B269" s="240"/>
      <c r="C269" s="241"/>
      <c r="D269" s="198" t="s">
        <v>360</v>
      </c>
      <c r="E269" s="242" t="s">
        <v>19</v>
      </c>
      <c r="F269" s="243" t="s">
        <v>1343</v>
      </c>
      <c r="G269" s="241"/>
      <c r="H269" s="242" t="s">
        <v>19</v>
      </c>
      <c r="I269" s="244"/>
      <c r="J269" s="241"/>
      <c r="K269" s="241"/>
      <c r="L269" s="245"/>
      <c r="M269" s="246"/>
      <c r="N269" s="247"/>
      <c r="O269" s="247"/>
      <c r="P269" s="247"/>
      <c r="Q269" s="247"/>
      <c r="R269" s="247"/>
      <c r="S269" s="247"/>
      <c r="T269" s="248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49" t="s">
        <v>360</v>
      </c>
      <c r="AU269" s="249" t="s">
        <v>81</v>
      </c>
      <c r="AV269" s="12" t="s">
        <v>79</v>
      </c>
      <c r="AW269" s="12" t="s">
        <v>33</v>
      </c>
      <c r="AX269" s="12" t="s">
        <v>72</v>
      </c>
      <c r="AY269" s="249" t="s">
        <v>144</v>
      </c>
    </row>
    <row r="270" spans="1:51" s="10" customFormat="1" ht="12">
      <c r="A270" s="10"/>
      <c r="B270" s="218"/>
      <c r="C270" s="219"/>
      <c r="D270" s="198" t="s">
        <v>360</v>
      </c>
      <c r="E270" s="220" t="s">
        <v>19</v>
      </c>
      <c r="F270" s="221" t="s">
        <v>1344</v>
      </c>
      <c r="G270" s="219"/>
      <c r="H270" s="222">
        <v>13.168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T270" s="228" t="s">
        <v>360</v>
      </c>
      <c r="AU270" s="228" t="s">
        <v>81</v>
      </c>
      <c r="AV270" s="10" t="s">
        <v>81</v>
      </c>
      <c r="AW270" s="10" t="s">
        <v>33</v>
      </c>
      <c r="AX270" s="10" t="s">
        <v>72</v>
      </c>
      <c r="AY270" s="228" t="s">
        <v>144</v>
      </c>
    </row>
    <row r="271" spans="1:51" s="11" customFormat="1" ht="12">
      <c r="A271" s="11"/>
      <c r="B271" s="229"/>
      <c r="C271" s="230"/>
      <c r="D271" s="198" t="s">
        <v>360</v>
      </c>
      <c r="E271" s="231" t="s">
        <v>19</v>
      </c>
      <c r="F271" s="232" t="s">
        <v>362</v>
      </c>
      <c r="G271" s="230"/>
      <c r="H271" s="233">
        <v>13.168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T271" s="239" t="s">
        <v>360</v>
      </c>
      <c r="AU271" s="239" t="s">
        <v>81</v>
      </c>
      <c r="AV271" s="11" t="s">
        <v>143</v>
      </c>
      <c r="AW271" s="11" t="s">
        <v>33</v>
      </c>
      <c r="AX271" s="11" t="s">
        <v>79</v>
      </c>
      <c r="AY271" s="239" t="s">
        <v>144</v>
      </c>
    </row>
    <row r="272" spans="1:65" s="2" customFormat="1" ht="16.5" customHeight="1">
      <c r="A272" s="38"/>
      <c r="B272" s="39"/>
      <c r="C272" s="185" t="s">
        <v>225</v>
      </c>
      <c r="D272" s="185" t="s">
        <v>139</v>
      </c>
      <c r="E272" s="186" t="s">
        <v>1345</v>
      </c>
      <c r="F272" s="187" t="s">
        <v>1346</v>
      </c>
      <c r="G272" s="188" t="s">
        <v>142</v>
      </c>
      <c r="H272" s="189">
        <v>5.26</v>
      </c>
      <c r="I272" s="190"/>
      <c r="J272" s="191">
        <f>ROUND(I272*H272,2)</f>
        <v>0</v>
      </c>
      <c r="K272" s="187" t="s">
        <v>1171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81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318</v>
      </c>
    </row>
    <row r="273" spans="1:47" s="2" customFormat="1" ht="12">
      <c r="A273" s="38"/>
      <c r="B273" s="39"/>
      <c r="C273" s="40"/>
      <c r="D273" s="286" t="s">
        <v>1172</v>
      </c>
      <c r="E273" s="40"/>
      <c r="F273" s="287" t="s">
        <v>1347</v>
      </c>
      <c r="G273" s="40"/>
      <c r="H273" s="40"/>
      <c r="I273" s="200"/>
      <c r="J273" s="40"/>
      <c r="K273" s="40"/>
      <c r="L273" s="44"/>
      <c r="M273" s="201"/>
      <c r="N273" s="202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1172</v>
      </c>
      <c r="AU273" s="17" t="s">
        <v>81</v>
      </c>
    </row>
    <row r="274" spans="1:51" s="12" customFormat="1" ht="12">
      <c r="A274" s="12"/>
      <c r="B274" s="240"/>
      <c r="C274" s="241"/>
      <c r="D274" s="198" t="s">
        <v>360</v>
      </c>
      <c r="E274" s="242" t="s">
        <v>19</v>
      </c>
      <c r="F274" s="243" t="s">
        <v>1348</v>
      </c>
      <c r="G274" s="241"/>
      <c r="H274" s="242" t="s">
        <v>19</v>
      </c>
      <c r="I274" s="244"/>
      <c r="J274" s="241"/>
      <c r="K274" s="241"/>
      <c r="L274" s="245"/>
      <c r="M274" s="246"/>
      <c r="N274" s="247"/>
      <c r="O274" s="247"/>
      <c r="P274" s="247"/>
      <c r="Q274" s="247"/>
      <c r="R274" s="247"/>
      <c r="S274" s="247"/>
      <c r="T274" s="248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49" t="s">
        <v>360</v>
      </c>
      <c r="AU274" s="249" t="s">
        <v>81</v>
      </c>
      <c r="AV274" s="12" t="s">
        <v>79</v>
      </c>
      <c r="AW274" s="12" t="s">
        <v>33</v>
      </c>
      <c r="AX274" s="12" t="s">
        <v>72</v>
      </c>
      <c r="AY274" s="249" t="s">
        <v>144</v>
      </c>
    </row>
    <row r="275" spans="1:51" s="10" customFormat="1" ht="12">
      <c r="A275" s="10"/>
      <c r="B275" s="218"/>
      <c r="C275" s="219"/>
      <c r="D275" s="198" t="s">
        <v>360</v>
      </c>
      <c r="E275" s="220" t="s">
        <v>19</v>
      </c>
      <c r="F275" s="221" t="s">
        <v>1349</v>
      </c>
      <c r="G275" s="219"/>
      <c r="H275" s="222">
        <v>5.26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T275" s="228" t="s">
        <v>360</v>
      </c>
      <c r="AU275" s="228" t="s">
        <v>81</v>
      </c>
      <c r="AV275" s="10" t="s">
        <v>81</v>
      </c>
      <c r="AW275" s="10" t="s">
        <v>33</v>
      </c>
      <c r="AX275" s="10" t="s">
        <v>72</v>
      </c>
      <c r="AY275" s="228" t="s">
        <v>144</v>
      </c>
    </row>
    <row r="276" spans="1:51" s="11" customFormat="1" ht="12">
      <c r="A276" s="11"/>
      <c r="B276" s="229"/>
      <c r="C276" s="230"/>
      <c r="D276" s="198" t="s">
        <v>360</v>
      </c>
      <c r="E276" s="231" t="s">
        <v>19</v>
      </c>
      <c r="F276" s="232" t="s">
        <v>362</v>
      </c>
      <c r="G276" s="230"/>
      <c r="H276" s="233">
        <v>5.26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T276" s="239" t="s">
        <v>360</v>
      </c>
      <c r="AU276" s="239" t="s">
        <v>81</v>
      </c>
      <c r="AV276" s="11" t="s">
        <v>143</v>
      </c>
      <c r="AW276" s="11" t="s">
        <v>33</v>
      </c>
      <c r="AX276" s="11" t="s">
        <v>79</v>
      </c>
      <c r="AY276" s="239" t="s">
        <v>144</v>
      </c>
    </row>
    <row r="277" spans="1:65" s="2" customFormat="1" ht="24.15" customHeight="1">
      <c r="A277" s="38"/>
      <c r="B277" s="39"/>
      <c r="C277" s="185" t="s">
        <v>314</v>
      </c>
      <c r="D277" s="185" t="s">
        <v>139</v>
      </c>
      <c r="E277" s="186" t="s">
        <v>1350</v>
      </c>
      <c r="F277" s="187" t="s">
        <v>1351</v>
      </c>
      <c r="G277" s="188" t="s">
        <v>153</v>
      </c>
      <c r="H277" s="189">
        <v>7</v>
      </c>
      <c r="I277" s="190"/>
      <c r="J277" s="191">
        <f>ROUND(I277*H277,2)</f>
        <v>0</v>
      </c>
      <c r="K277" s="187" t="s">
        <v>1171</v>
      </c>
      <c r="L277" s="44"/>
      <c r="M277" s="192" t="s">
        <v>19</v>
      </c>
      <c r="N277" s="193" t="s">
        <v>43</v>
      </c>
      <c r="O277" s="84"/>
      <c r="P277" s="194">
        <f>O277*H277</f>
        <v>0</v>
      </c>
      <c r="Q277" s="194">
        <v>0</v>
      </c>
      <c r="R277" s="194">
        <f>Q277*H277</f>
        <v>0</v>
      </c>
      <c r="S277" s="194">
        <v>0</v>
      </c>
      <c r="T277" s="19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96" t="s">
        <v>143</v>
      </c>
      <c r="AT277" s="196" t="s">
        <v>139</v>
      </c>
      <c r="AU277" s="196" t="s">
        <v>81</v>
      </c>
      <c r="AY277" s="17" t="s">
        <v>144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17" t="s">
        <v>79</v>
      </c>
      <c r="BK277" s="197">
        <f>ROUND(I277*H277,2)</f>
        <v>0</v>
      </c>
      <c r="BL277" s="17" t="s">
        <v>143</v>
      </c>
      <c r="BM277" s="196" t="s">
        <v>322</v>
      </c>
    </row>
    <row r="278" spans="1:47" s="2" customFormat="1" ht="12">
      <c r="A278" s="38"/>
      <c r="B278" s="39"/>
      <c r="C278" s="40"/>
      <c r="D278" s="286" t="s">
        <v>1172</v>
      </c>
      <c r="E278" s="40"/>
      <c r="F278" s="287" t="s">
        <v>1352</v>
      </c>
      <c r="G278" s="40"/>
      <c r="H278" s="40"/>
      <c r="I278" s="200"/>
      <c r="J278" s="40"/>
      <c r="K278" s="40"/>
      <c r="L278" s="44"/>
      <c r="M278" s="201"/>
      <c r="N278" s="202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1172</v>
      </c>
      <c r="AU278" s="17" t="s">
        <v>81</v>
      </c>
    </row>
    <row r="279" spans="1:51" s="10" customFormat="1" ht="12">
      <c r="A279" s="10"/>
      <c r="B279" s="218"/>
      <c r="C279" s="219"/>
      <c r="D279" s="198" t="s">
        <v>360</v>
      </c>
      <c r="E279" s="220" t="s">
        <v>19</v>
      </c>
      <c r="F279" s="221" t="s">
        <v>1353</v>
      </c>
      <c r="G279" s="219"/>
      <c r="H279" s="222">
        <v>7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T279" s="228" t="s">
        <v>360</v>
      </c>
      <c r="AU279" s="228" t="s">
        <v>81</v>
      </c>
      <c r="AV279" s="10" t="s">
        <v>81</v>
      </c>
      <c r="AW279" s="10" t="s">
        <v>33</v>
      </c>
      <c r="AX279" s="10" t="s">
        <v>72</v>
      </c>
      <c r="AY279" s="228" t="s">
        <v>144</v>
      </c>
    </row>
    <row r="280" spans="1:51" s="11" customFormat="1" ht="12">
      <c r="A280" s="11"/>
      <c r="B280" s="229"/>
      <c r="C280" s="230"/>
      <c r="D280" s="198" t="s">
        <v>360</v>
      </c>
      <c r="E280" s="231" t="s">
        <v>19</v>
      </c>
      <c r="F280" s="232" t="s">
        <v>362</v>
      </c>
      <c r="G280" s="230"/>
      <c r="H280" s="233">
        <v>7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T280" s="239" t="s">
        <v>360</v>
      </c>
      <c r="AU280" s="239" t="s">
        <v>81</v>
      </c>
      <c r="AV280" s="11" t="s">
        <v>143</v>
      </c>
      <c r="AW280" s="11" t="s">
        <v>33</v>
      </c>
      <c r="AX280" s="11" t="s">
        <v>79</v>
      </c>
      <c r="AY280" s="239" t="s">
        <v>144</v>
      </c>
    </row>
    <row r="281" spans="1:63" s="14" customFormat="1" ht="22.8" customHeight="1">
      <c r="A281" s="14"/>
      <c r="B281" s="259"/>
      <c r="C281" s="260"/>
      <c r="D281" s="261" t="s">
        <v>71</v>
      </c>
      <c r="E281" s="281" t="s">
        <v>1354</v>
      </c>
      <c r="F281" s="281" t="s">
        <v>1355</v>
      </c>
      <c r="G281" s="260"/>
      <c r="H281" s="260"/>
      <c r="I281" s="263"/>
      <c r="J281" s="282">
        <f>BK281</f>
        <v>0</v>
      </c>
      <c r="K281" s="260"/>
      <c r="L281" s="265"/>
      <c r="M281" s="266"/>
      <c r="N281" s="267"/>
      <c r="O281" s="267"/>
      <c r="P281" s="268">
        <f>SUM(P282:P296)</f>
        <v>0</v>
      </c>
      <c r="Q281" s="267"/>
      <c r="R281" s="268">
        <f>SUM(R282:R296)</f>
        <v>0</v>
      </c>
      <c r="S281" s="267"/>
      <c r="T281" s="269">
        <f>SUM(T282:T296)</f>
        <v>0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R281" s="270" t="s">
        <v>79</v>
      </c>
      <c r="AT281" s="271" t="s">
        <v>71</v>
      </c>
      <c r="AU281" s="271" t="s">
        <v>79</v>
      </c>
      <c r="AY281" s="270" t="s">
        <v>144</v>
      </c>
      <c r="BK281" s="272">
        <f>SUM(BK282:BK296)</f>
        <v>0</v>
      </c>
    </row>
    <row r="282" spans="1:65" s="2" customFormat="1" ht="24.15" customHeight="1">
      <c r="A282" s="38"/>
      <c r="B282" s="39"/>
      <c r="C282" s="185" t="s">
        <v>229</v>
      </c>
      <c r="D282" s="185" t="s">
        <v>139</v>
      </c>
      <c r="E282" s="186" t="s">
        <v>1356</v>
      </c>
      <c r="F282" s="187" t="s">
        <v>1357</v>
      </c>
      <c r="G282" s="188" t="s">
        <v>365</v>
      </c>
      <c r="H282" s="189">
        <v>42.413</v>
      </c>
      <c r="I282" s="190"/>
      <c r="J282" s="191">
        <f>ROUND(I282*H282,2)</f>
        <v>0</v>
      </c>
      <c r="K282" s="187" t="s">
        <v>1171</v>
      </c>
      <c r="L282" s="44"/>
      <c r="M282" s="192" t="s">
        <v>19</v>
      </c>
      <c r="N282" s="193" t="s">
        <v>43</v>
      </c>
      <c r="O282" s="84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6" t="s">
        <v>143</v>
      </c>
      <c r="AT282" s="196" t="s">
        <v>139</v>
      </c>
      <c r="AU282" s="196" t="s">
        <v>81</v>
      </c>
      <c r="AY282" s="17" t="s">
        <v>144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7" t="s">
        <v>79</v>
      </c>
      <c r="BK282" s="197">
        <f>ROUND(I282*H282,2)</f>
        <v>0</v>
      </c>
      <c r="BL282" s="17" t="s">
        <v>143</v>
      </c>
      <c r="BM282" s="196" t="s">
        <v>327</v>
      </c>
    </row>
    <row r="283" spans="1:47" s="2" customFormat="1" ht="12">
      <c r="A283" s="38"/>
      <c r="B283" s="39"/>
      <c r="C283" s="40"/>
      <c r="D283" s="286" t="s">
        <v>1172</v>
      </c>
      <c r="E283" s="40"/>
      <c r="F283" s="287" t="s">
        <v>1358</v>
      </c>
      <c r="G283" s="40"/>
      <c r="H283" s="40"/>
      <c r="I283" s="200"/>
      <c r="J283" s="40"/>
      <c r="K283" s="40"/>
      <c r="L283" s="44"/>
      <c r="M283" s="201"/>
      <c r="N283" s="20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1172</v>
      </c>
      <c r="AU283" s="17" t="s">
        <v>81</v>
      </c>
    </row>
    <row r="284" spans="1:65" s="2" customFormat="1" ht="24.15" customHeight="1">
      <c r="A284" s="38"/>
      <c r="B284" s="39"/>
      <c r="C284" s="185" t="s">
        <v>324</v>
      </c>
      <c r="D284" s="185" t="s">
        <v>139</v>
      </c>
      <c r="E284" s="186" t="s">
        <v>1359</v>
      </c>
      <c r="F284" s="187" t="s">
        <v>1360</v>
      </c>
      <c r="G284" s="188" t="s">
        <v>365</v>
      </c>
      <c r="H284" s="189">
        <v>805.847</v>
      </c>
      <c r="I284" s="190"/>
      <c r="J284" s="191">
        <f>ROUND(I284*H284,2)</f>
        <v>0</v>
      </c>
      <c r="K284" s="187" t="s">
        <v>1171</v>
      </c>
      <c r="L284" s="44"/>
      <c r="M284" s="192" t="s">
        <v>19</v>
      </c>
      <c r="N284" s="193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143</v>
      </c>
      <c r="AT284" s="196" t="s">
        <v>139</v>
      </c>
      <c r="AU284" s="196" t="s">
        <v>81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143</v>
      </c>
      <c r="BM284" s="196" t="s">
        <v>331</v>
      </c>
    </row>
    <row r="285" spans="1:47" s="2" customFormat="1" ht="12">
      <c r="A285" s="38"/>
      <c r="B285" s="39"/>
      <c r="C285" s="40"/>
      <c r="D285" s="286" t="s">
        <v>1172</v>
      </c>
      <c r="E285" s="40"/>
      <c r="F285" s="287" t="s">
        <v>1361</v>
      </c>
      <c r="G285" s="40"/>
      <c r="H285" s="40"/>
      <c r="I285" s="200"/>
      <c r="J285" s="40"/>
      <c r="K285" s="40"/>
      <c r="L285" s="44"/>
      <c r="M285" s="201"/>
      <c r="N285" s="20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1172</v>
      </c>
      <c r="AU285" s="17" t="s">
        <v>81</v>
      </c>
    </row>
    <row r="286" spans="1:51" s="12" customFormat="1" ht="12">
      <c r="A286" s="12"/>
      <c r="B286" s="240"/>
      <c r="C286" s="241"/>
      <c r="D286" s="198" t="s">
        <v>360</v>
      </c>
      <c r="E286" s="242" t="s">
        <v>19</v>
      </c>
      <c r="F286" s="243" t="s">
        <v>1362</v>
      </c>
      <c r="G286" s="241"/>
      <c r="H286" s="242" t="s">
        <v>19</v>
      </c>
      <c r="I286" s="244"/>
      <c r="J286" s="241"/>
      <c r="K286" s="241"/>
      <c r="L286" s="245"/>
      <c r="M286" s="246"/>
      <c r="N286" s="247"/>
      <c r="O286" s="247"/>
      <c r="P286" s="247"/>
      <c r="Q286" s="247"/>
      <c r="R286" s="247"/>
      <c r="S286" s="247"/>
      <c r="T286" s="248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49" t="s">
        <v>360</v>
      </c>
      <c r="AU286" s="249" t="s">
        <v>81</v>
      </c>
      <c r="AV286" s="12" t="s">
        <v>79</v>
      </c>
      <c r="AW286" s="12" t="s">
        <v>33</v>
      </c>
      <c r="AX286" s="12" t="s">
        <v>72</v>
      </c>
      <c r="AY286" s="249" t="s">
        <v>144</v>
      </c>
    </row>
    <row r="287" spans="1:51" s="10" customFormat="1" ht="12">
      <c r="A287" s="10"/>
      <c r="B287" s="218"/>
      <c r="C287" s="219"/>
      <c r="D287" s="198" t="s">
        <v>360</v>
      </c>
      <c r="E287" s="220" t="s">
        <v>19</v>
      </c>
      <c r="F287" s="221" t="s">
        <v>1363</v>
      </c>
      <c r="G287" s="219"/>
      <c r="H287" s="222">
        <v>805.847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T287" s="228" t="s">
        <v>360</v>
      </c>
      <c r="AU287" s="228" t="s">
        <v>81</v>
      </c>
      <c r="AV287" s="10" t="s">
        <v>81</v>
      </c>
      <c r="AW287" s="10" t="s">
        <v>33</v>
      </c>
      <c r="AX287" s="10" t="s">
        <v>72</v>
      </c>
      <c r="AY287" s="228" t="s">
        <v>144</v>
      </c>
    </row>
    <row r="288" spans="1:51" s="11" customFormat="1" ht="12">
      <c r="A288" s="11"/>
      <c r="B288" s="229"/>
      <c r="C288" s="230"/>
      <c r="D288" s="198" t="s">
        <v>360</v>
      </c>
      <c r="E288" s="231" t="s">
        <v>19</v>
      </c>
      <c r="F288" s="232" t="s">
        <v>362</v>
      </c>
      <c r="G288" s="230"/>
      <c r="H288" s="233">
        <v>805.847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T288" s="239" t="s">
        <v>360</v>
      </c>
      <c r="AU288" s="239" t="s">
        <v>81</v>
      </c>
      <c r="AV288" s="11" t="s">
        <v>143</v>
      </c>
      <c r="AW288" s="11" t="s">
        <v>33</v>
      </c>
      <c r="AX288" s="11" t="s">
        <v>79</v>
      </c>
      <c r="AY288" s="239" t="s">
        <v>144</v>
      </c>
    </row>
    <row r="289" spans="1:65" s="2" customFormat="1" ht="37.8" customHeight="1">
      <c r="A289" s="38"/>
      <c r="B289" s="39"/>
      <c r="C289" s="185" t="s">
        <v>233</v>
      </c>
      <c r="D289" s="185" t="s">
        <v>139</v>
      </c>
      <c r="E289" s="186" t="s">
        <v>1364</v>
      </c>
      <c r="F289" s="187" t="s">
        <v>1365</v>
      </c>
      <c r="G289" s="188" t="s">
        <v>365</v>
      </c>
      <c r="H289" s="189">
        <v>31.603</v>
      </c>
      <c r="I289" s="190"/>
      <c r="J289" s="191">
        <f>ROUND(I289*H289,2)</f>
        <v>0</v>
      </c>
      <c r="K289" s="187" t="s">
        <v>1171</v>
      </c>
      <c r="L289" s="44"/>
      <c r="M289" s="192" t="s">
        <v>19</v>
      </c>
      <c r="N289" s="193" t="s">
        <v>43</v>
      </c>
      <c r="O289" s="84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6" t="s">
        <v>143</v>
      </c>
      <c r="AT289" s="196" t="s">
        <v>139</v>
      </c>
      <c r="AU289" s="196" t="s">
        <v>81</v>
      </c>
      <c r="AY289" s="17" t="s">
        <v>144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7" t="s">
        <v>79</v>
      </c>
      <c r="BK289" s="197">
        <f>ROUND(I289*H289,2)</f>
        <v>0</v>
      </c>
      <c r="BL289" s="17" t="s">
        <v>143</v>
      </c>
      <c r="BM289" s="196" t="s">
        <v>336</v>
      </c>
    </row>
    <row r="290" spans="1:47" s="2" customFormat="1" ht="12">
      <c r="A290" s="38"/>
      <c r="B290" s="39"/>
      <c r="C290" s="40"/>
      <c r="D290" s="286" t="s">
        <v>1172</v>
      </c>
      <c r="E290" s="40"/>
      <c r="F290" s="287" t="s">
        <v>1366</v>
      </c>
      <c r="G290" s="40"/>
      <c r="H290" s="40"/>
      <c r="I290" s="200"/>
      <c r="J290" s="40"/>
      <c r="K290" s="40"/>
      <c r="L290" s="44"/>
      <c r="M290" s="201"/>
      <c r="N290" s="202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1172</v>
      </c>
      <c r="AU290" s="17" t="s">
        <v>81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1367</v>
      </c>
      <c r="G291" s="219"/>
      <c r="H291" s="222">
        <v>31.603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81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31.603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81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33" customHeight="1">
      <c r="A293" s="38"/>
      <c r="B293" s="39"/>
      <c r="C293" s="185" t="s">
        <v>333</v>
      </c>
      <c r="D293" s="185" t="s">
        <v>139</v>
      </c>
      <c r="E293" s="186" t="s">
        <v>1368</v>
      </c>
      <c r="F293" s="187" t="s">
        <v>1369</v>
      </c>
      <c r="G293" s="188" t="s">
        <v>365</v>
      </c>
      <c r="H293" s="189">
        <v>10.809</v>
      </c>
      <c r="I293" s="190"/>
      <c r="J293" s="191">
        <f>ROUND(I293*H293,2)</f>
        <v>0</v>
      </c>
      <c r="K293" s="187" t="s">
        <v>1171</v>
      </c>
      <c r="L293" s="44"/>
      <c r="M293" s="192" t="s">
        <v>19</v>
      </c>
      <c r="N293" s="193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143</v>
      </c>
      <c r="AT293" s="196" t="s">
        <v>139</v>
      </c>
      <c r="AU293" s="196" t="s">
        <v>81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143</v>
      </c>
      <c r="BM293" s="196" t="s">
        <v>340</v>
      </c>
    </row>
    <row r="294" spans="1:47" s="2" customFormat="1" ht="12">
      <c r="A294" s="38"/>
      <c r="B294" s="39"/>
      <c r="C294" s="40"/>
      <c r="D294" s="286" t="s">
        <v>1172</v>
      </c>
      <c r="E294" s="40"/>
      <c r="F294" s="287" t="s">
        <v>1370</v>
      </c>
      <c r="G294" s="40"/>
      <c r="H294" s="40"/>
      <c r="I294" s="200"/>
      <c r="J294" s="40"/>
      <c r="K294" s="40"/>
      <c r="L294" s="44"/>
      <c r="M294" s="201"/>
      <c r="N294" s="202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1172</v>
      </c>
      <c r="AU294" s="17" t="s">
        <v>81</v>
      </c>
    </row>
    <row r="295" spans="1:51" s="10" customFormat="1" ht="12">
      <c r="A295" s="10"/>
      <c r="B295" s="218"/>
      <c r="C295" s="219"/>
      <c r="D295" s="198" t="s">
        <v>360</v>
      </c>
      <c r="E295" s="220" t="s">
        <v>19</v>
      </c>
      <c r="F295" s="221" t="s">
        <v>1371</v>
      </c>
      <c r="G295" s="219"/>
      <c r="H295" s="222">
        <v>10.809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T295" s="228" t="s">
        <v>360</v>
      </c>
      <c r="AU295" s="228" t="s">
        <v>81</v>
      </c>
      <c r="AV295" s="10" t="s">
        <v>81</v>
      </c>
      <c r="AW295" s="10" t="s">
        <v>33</v>
      </c>
      <c r="AX295" s="10" t="s">
        <v>72</v>
      </c>
      <c r="AY295" s="228" t="s">
        <v>144</v>
      </c>
    </row>
    <row r="296" spans="1:51" s="11" customFormat="1" ht="12">
      <c r="A296" s="11"/>
      <c r="B296" s="229"/>
      <c r="C296" s="230"/>
      <c r="D296" s="198" t="s">
        <v>360</v>
      </c>
      <c r="E296" s="231" t="s">
        <v>19</v>
      </c>
      <c r="F296" s="232" t="s">
        <v>362</v>
      </c>
      <c r="G296" s="230"/>
      <c r="H296" s="233">
        <v>10.809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T296" s="239" t="s">
        <v>360</v>
      </c>
      <c r="AU296" s="239" t="s">
        <v>81</v>
      </c>
      <c r="AV296" s="11" t="s">
        <v>143</v>
      </c>
      <c r="AW296" s="11" t="s">
        <v>33</v>
      </c>
      <c r="AX296" s="11" t="s">
        <v>79</v>
      </c>
      <c r="AY296" s="239" t="s">
        <v>144</v>
      </c>
    </row>
    <row r="297" spans="1:63" s="14" customFormat="1" ht="22.8" customHeight="1">
      <c r="A297" s="14"/>
      <c r="B297" s="259"/>
      <c r="C297" s="260"/>
      <c r="D297" s="261" t="s">
        <v>71</v>
      </c>
      <c r="E297" s="281" t="s">
        <v>1372</v>
      </c>
      <c r="F297" s="281" t="s">
        <v>1373</v>
      </c>
      <c r="G297" s="260"/>
      <c r="H297" s="260"/>
      <c r="I297" s="263"/>
      <c r="J297" s="282">
        <f>BK297</f>
        <v>0</v>
      </c>
      <c r="K297" s="260"/>
      <c r="L297" s="265"/>
      <c r="M297" s="266"/>
      <c r="N297" s="267"/>
      <c r="O297" s="267"/>
      <c r="P297" s="268">
        <f>SUM(P298:P299)</f>
        <v>0</v>
      </c>
      <c r="Q297" s="267"/>
      <c r="R297" s="268">
        <f>SUM(R298:R299)</f>
        <v>0</v>
      </c>
      <c r="S297" s="267"/>
      <c r="T297" s="269">
        <f>SUM(T298:T299)</f>
        <v>0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R297" s="270" t="s">
        <v>79</v>
      </c>
      <c r="AT297" s="271" t="s">
        <v>71</v>
      </c>
      <c r="AU297" s="271" t="s">
        <v>79</v>
      </c>
      <c r="AY297" s="270" t="s">
        <v>144</v>
      </c>
      <c r="BK297" s="272">
        <f>SUM(BK298:BK299)</f>
        <v>0</v>
      </c>
    </row>
    <row r="298" spans="1:65" s="2" customFormat="1" ht="24.15" customHeight="1">
      <c r="A298" s="38"/>
      <c r="B298" s="39"/>
      <c r="C298" s="185" t="s">
        <v>237</v>
      </c>
      <c r="D298" s="185" t="s">
        <v>139</v>
      </c>
      <c r="E298" s="186" t="s">
        <v>1374</v>
      </c>
      <c r="F298" s="187" t="s">
        <v>1375</v>
      </c>
      <c r="G298" s="188" t="s">
        <v>365</v>
      </c>
      <c r="H298" s="189">
        <v>109.059</v>
      </c>
      <c r="I298" s="190"/>
      <c r="J298" s="191">
        <f>ROUND(I298*H298,2)</f>
        <v>0</v>
      </c>
      <c r="K298" s="187" t="s">
        <v>1171</v>
      </c>
      <c r="L298" s="44"/>
      <c r="M298" s="192" t="s">
        <v>19</v>
      </c>
      <c r="N298" s="193" t="s">
        <v>43</v>
      </c>
      <c r="O298" s="84"/>
      <c r="P298" s="194">
        <f>O298*H298</f>
        <v>0</v>
      </c>
      <c r="Q298" s="194">
        <v>0</v>
      </c>
      <c r="R298" s="194">
        <f>Q298*H298</f>
        <v>0</v>
      </c>
      <c r="S298" s="194">
        <v>0</v>
      </c>
      <c r="T298" s="19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6" t="s">
        <v>143</v>
      </c>
      <c r="AT298" s="196" t="s">
        <v>139</v>
      </c>
      <c r="AU298" s="196" t="s">
        <v>81</v>
      </c>
      <c r="AY298" s="17" t="s">
        <v>144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7" t="s">
        <v>79</v>
      </c>
      <c r="BK298" s="197">
        <f>ROUND(I298*H298,2)</f>
        <v>0</v>
      </c>
      <c r="BL298" s="17" t="s">
        <v>143</v>
      </c>
      <c r="BM298" s="196" t="s">
        <v>721</v>
      </c>
    </row>
    <row r="299" spans="1:47" s="2" customFormat="1" ht="12">
      <c r="A299" s="38"/>
      <c r="B299" s="39"/>
      <c r="C299" s="40"/>
      <c r="D299" s="286" t="s">
        <v>1172</v>
      </c>
      <c r="E299" s="40"/>
      <c r="F299" s="287" t="s">
        <v>1376</v>
      </c>
      <c r="G299" s="40"/>
      <c r="H299" s="40"/>
      <c r="I299" s="200"/>
      <c r="J299" s="40"/>
      <c r="K299" s="40"/>
      <c r="L299" s="44"/>
      <c r="M299" s="201"/>
      <c r="N299" s="202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1172</v>
      </c>
      <c r="AU299" s="17" t="s">
        <v>81</v>
      </c>
    </row>
    <row r="300" spans="1:63" s="14" customFormat="1" ht="25.9" customHeight="1">
      <c r="A300" s="14"/>
      <c r="B300" s="259"/>
      <c r="C300" s="260"/>
      <c r="D300" s="261" t="s">
        <v>71</v>
      </c>
      <c r="E300" s="262" t="s">
        <v>1377</v>
      </c>
      <c r="F300" s="262" t="s">
        <v>1378</v>
      </c>
      <c r="G300" s="260"/>
      <c r="H300" s="260"/>
      <c r="I300" s="263"/>
      <c r="J300" s="264">
        <f>BK300</f>
        <v>0</v>
      </c>
      <c r="K300" s="260"/>
      <c r="L300" s="265"/>
      <c r="M300" s="266"/>
      <c r="N300" s="267"/>
      <c r="O300" s="267"/>
      <c r="P300" s="268">
        <f>P301</f>
        <v>0</v>
      </c>
      <c r="Q300" s="267"/>
      <c r="R300" s="268">
        <f>R301</f>
        <v>0</v>
      </c>
      <c r="S300" s="267"/>
      <c r="T300" s="269">
        <f>T301</f>
        <v>0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R300" s="270" t="s">
        <v>81</v>
      </c>
      <c r="AT300" s="271" t="s">
        <v>71</v>
      </c>
      <c r="AU300" s="271" t="s">
        <v>72</v>
      </c>
      <c r="AY300" s="270" t="s">
        <v>144</v>
      </c>
      <c r="BK300" s="272">
        <f>BK301</f>
        <v>0</v>
      </c>
    </row>
    <row r="301" spans="1:63" s="14" customFormat="1" ht="22.8" customHeight="1">
      <c r="A301" s="14"/>
      <c r="B301" s="259"/>
      <c r="C301" s="260"/>
      <c r="D301" s="261" t="s">
        <v>71</v>
      </c>
      <c r="E301" s="281" t="s">
        <v>1379</v>
      </c>
      <c r="F301" s="281" t="s">
        <v>1380</v>
      </c>
      <c r="G301" s="260"/>
      <c r="H301" s="260"/>
      <c r="I301" s="263"/>
      <c r="J301" s="282">
        <f>BK301</f>
        <v>0</v>
      </c>
      <c r="K301" s="260"/>
      <c r="L301" s="265"/>
      <c r="M301" s="266"/>
      <c r="N301" s="267"/>
      <c r="O301" s="267"/>
      <c r="P301" s="268">
        <f>SUM(P302:P331)</f>
        <v>0</v>
      </c>
      <c r="Q301" s="267"/>
      <c r="R301" s="268">
        <f>SUM(R302:R331)</f>
        <v>0</v>
      </c>
      <c r="S301" s="267"/>
      <c r="T301" s="269">
        <f>SUM(T302:T331)</f>
        <v>0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R301" s="270" t="s">
        <v>81</v>
      </c>
      <c r="AT301" s="271" t="s">
        <v>71</v>
      </c>
      <c r="AU301" s="271" t="s">
        <v>79</v>
      </c>
      <c r="AY301" s="270" t="s">
        <v>144</v>
      </c>
      <c r="BK301" s="272">
        <f>SUM(BK302:BK331)</f>
        <v>0</v>
      </c>
    </row>
    <row r="302" spans="1:65" s="2" customFormat="1" ht="24.15" customHeight="1">
      <c r="A302" s="38"/>
      <c r="B302" s="39"/>
      <c r="C302" s="185" t="s">
        <v>342</v>
      </c>
      <c r="D302" s="185" t="s">
        <v>139</v>
      </c>
      <c r="E302" s="186" t="s">
        <v>1381</v>
      </c>
      <c r="F302" s="187" t="s">
        <v>1382</v>
      </c>
      <c r="G302" s="188" t="s">
        <v>449</v>
      </c>
      <c r="H302" s="189">
        <v>33.46</v>
      </c>
      <c r="I302" s="190"/>
      <c r="J302" s="191">
        <f>ROUND(I302*H302,2)</f>
        <v>0</v>
      </c>
      <c r="K302" s="187" t="s">
        <v>1171</v>
      </c>
      <c r="L302" s="44"/>
      <c r="M302" s="192" t="s">
        <v>19</v>
      </c>
      <c r="N302" s="193" t="s">
        <v>43</v>
      </c>
      <c r="O302" s="84"/>
      <c r="P302" s="194">
        <f>O302*H302</f>
        <v>0</v>
      </c>
      <c r="Q302" s="194">
        <v>0</v>
      </c>
      <c r="R302" s="194">
        <f>Q302*H302</f>
        <v>0</v>
      </c>
      <c r="S302" s="194">
        <v>0</v>
      </c>
      <c r="T302" s="19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6" t="s">
        <v>177</v>
      </c>
      <c r="AT302" s="196" t="s">
        <v>139</v>
      </c>
      <c r="AU302" s="196" t="s">
        <v>81</v>
      </c>
      <c r="AY302" s="17" t="s">
        <v>144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7" t="s">
        <v>79</v>
      </c>
      <c r="BK302" s="197">
        <f>ROUND(I302*H302,2)</f>
        <v>0</v>
      </c>
      <c r="BL302" s="17" t="s">
        <v>177</v>
      </c>
      <c r="BM302" s="196" t="s">
        <v>484</v>
      </c>
    </row>
    <row r="303" spans="1:47" s="2" customFormat="1" ht="12">
      <c r="A303" s="38"/>
      <c r="B303" s="39"/>
      <c r="C303" s="40"/>
      <c r="D303" s="286" t="s">
        <v>1172</v>
      </c>
      <c r="E303" s="40"/>
      <c r="F303" s="287" t="s">
        <v>1383</v>
      </c>
      <c r="G303" s="40"/>
      <c r="H303" s="40"/>
      <c r="I303" s="200"/>
      <c r="J303" s="40"/>
      <c r="K303" s="40"/>
      <c r="L303" s="44"/>
      <c r="M303" s="201"/>
      <c r="N303" s="202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1172</v>
      </c>
      <c r="AU303" s="17" t="s">
        <v>81</v>
      </c>
    </row>
    <row r="304" spans="1:51" s="12" customFormat="1" ht="12">
      <c r="A304" s="12"/>
      <c r="B304" s="240"/>
      <c r="C304" s="241"/>
      <c r="D304" s="198" t="s">
        <v>360</v>
      </c>
      <c r="E304" s="242" t="s">
        <v>19</v>
      </c>
      <c r="F304" s="243" t="s">
        <v>1384</v>
      </c>
      <c r="G304" s="241"/>
      <c r="H304" s="242" t="s">
        <v>19</v>
      </c>
      <c r="I304" s="244"/>
      <c r="J304" s="241"/>
      <c r="K304" s="241"/>
      <c r="L304" s="245"/>
      <c r="M304" s="246"/>
      <c r="N304" s="247"/>
      <c r="O304" s="247"/>
      <c r="P304" s="247"/>
      <c r="Q304" s="247"/>
      <c r="R304" s="247"/>
      <c r="S304" s="247"/>
      <c r="T304" s="248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49" t="s">
        <v>360</v>
      </c>
      <c r="AU304" s="249" t="s">
        <v>81</v>
      </c>
      <c r="AV304" s="12" t="s">
        <v>79</v>
      </c>
      <c r="AW304" s="12" t="s">
        <v>33</v>
      </c>
      <c r="AX304" s="12" t="s">
        <v>72</v>
      </c>
      <c r="AY304" s="249" t="s">
        <v>144</v>
      </c>
    </row>
    <row r="305" spans="1:51" s="10" customFormat="1" ht="12">
      <c r="A305" s="10"/>
      <c r="B305" s="218"/>
      <c r="C305" s="219"/>
      <c r="D305" s="198" t="s">
        <v>360</v>
      </c>
      <c r="E305" s="220" t="s">
        <v>19</v>
      </c>
      <c r="F305" s="221" t="s">
        <v>1385</v>
      </c>
      <c r="G305" s="219"/>
      <c r="H305" s="222">
        <v>19.5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T305" s="228" t="s">
        <v>360</v>
      </c>
      <c r="AU305" s="228" t="s">
        <v>81</v>
      </c>
      <c r="AV305" s="10" t="s">
        <v>81</v>
      </c>
      <c r="AW305" s="10" t="s">
        <v>33</v>
      </c>
      <c r="AX305" s="10" t="s">
        <v>72</v>
      </c>
      <c r="AY305" s="228" t="s">
        <v>144</v>
      </c>
    </row>
    <row r="306" spans="1:51" s="12" customFormat="1" ht="12">
      <c r="A306" s="12"/>
      <c r="B306" s="240"/>
      <c r="C306" s="241"/>
      <c r="D306" s="198" t="s">
        <v>360</v>
      </c>
      <c r="E306" s="242" t="s">
        <v>19</v>
      </c>
      <c r="F306" s="243" t="s">
        <v>1386</v>
      </c>
      <c r="G306" s="241"/>
      <c r="H306" s="242" t="s">
        <v>19</v>
      </c>
      <c r="I306" s="244"/>
      <c r="J306" s="241"/>
      <c r="K306" s="241"/>
      <c r="L306" s="245"/>
      <c r="M306" s="246"/>
      <c r="N306" s="247"/>
      <c r="O306" s="247"/>
      <c r="P306" s="247"/>
      <c r="Q306" s="247"/>
      <c r="R306" s="247"/>
      <c r="S306" s="247"/>
      <c r="T306" s="248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9" t="s">
        <v>360</v>
      </c>
      <c r="AU306" s="249" t="s">
        <v>81</v>
      </c>
      <c r="AV306" s="12" t="s">
        <v>79</v>
      </c>
      <c r="AW306" s="12" t="s">
        <v>33</v>
      </c>
      <c r="AX306" s="12" t="s">
        <v>72</v>
      </c>
      <c r="AY306" s="249" t="s">
        <v>144</v>
      </c>
    </row>
    <row r="307" spans="1:51" s="10" customFormat="1" ht="12">
      <c r="A307" s="10"/>
      <c r="B307" s="218"/>
      <c r="C307" s="219"/>
      <c r="D307" s="198" t="s">
        <v>360</v>
      </c>
      <c r="E307" s="220" t="s">
        <v>19</v>
      </c>
      <c r="F307" s="221" t="s">
        <v>1387</v>
      </c>
      <c r="G307" s="219"/>
      <c r="H307" s="222">
        <v>13.96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T307" s="228" t="s">
        <v>360</v>
      </c>
      <c r="AU307" s="228" t="s">
        <v>81</v>
      </c>
      <c r="AV307" s="10" t="s">
        <v>81</v>
      </c>
      <c r="AW307" s="10" t="s">
        <v>33</v>
      </c>
      <c r="AX307" s="10" t="s">
        <v>72</v>
      </c>
      <c r="AY307" s="228" t="s">
        <v>144</v>
      </c>
    </row>
    <row r="308" spans="1:51" s="11" customFormat="1" ht="12">
      <c r="A308" s="11"/>
      <c r="B308" s="229"/>
      <c r="C308" s="230"/>
      <c r="D308" s="198" t="s">
        <v>360</v>
      </c>
      <c r="E308" s="231" t="s">
        <v>19</v>
      </c>
      <c r="F308" s="232" t="s">
        <v>362</v>
      </c>
      <c r="G308" s="230"/>
      <c r="H308" s="233">
        <v>33.46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T308" s="239" t="s">
        <v>360</v>
      </c>
      <c r="AU308" s="239" t="s">
        <v>81</v>
      </c>
      <c r="AV308" s="11" t="s">
        <v>143</v>
      </c>
      <c r="AW308" s="11" t="s">
        <v>33</v>
      </c>
      <c r="AX308" s="11" t="s">
        <v>79</v>
      </c>
      <c r="AY308" s="239" t="s">
        <v>144</v>
      </c>
    </row>
    <row r="309" spans="1:65" s="2" customFormat="1" ht="16.5" customHeight="1">
      <c r="A309" s="38"/>
      <c r="B309" s="39"/>
      <c r="C309" s="203" t="s">
        <v>242</v>
      </c>
      <c r="D309" s="203" t="s">
        <v>253</v>
      </c>
      <c r="E309" s="204" t="s">
        <v>1388</v>
      </c>
      <c r="F309" s="205" t="s">
        <v>1389</v>
      </c>
      <c r="G309" s="206" t="s">
        <v>365</v>
      </c>
      <c r="H309" s="207">
        <v>0.01</v>
      </c>
      <c r="I309" s="208"/>
      <c r="J309" s="209">
        <f>ROUND(I309*H309,2)</f>
        <v>0</v>
      </c>
      <c r="K309" s="205" t="s">
        <v>1171</v>
      </c>
      <c r="L309" s="210"/>
      <c r="M309" s="211" t="s">
        <v>19</v>
      </c>
      <c r="N309" s="212" t="s">
        <v>43</v>
      </c>
      <c r="O309" s="84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96" t="s">
        <v>212</v>
      </c>
      <c r="AT309" s="196" t="s">
        <v>253</v>
      </c>
      <c r="AU309" s="196" t="s">
        <v>81</v>
      </c>
      <c r="AY309" s="17" t="s">
        <v>144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7" t="s">
        <v>79</v>
      </c>
      <c r="BK309" s="197">
        <f>ROUND(I309*H309,2)</f>
        <v>0</v>
      </c>
      <c r="BL309" s="17" t="s">
        <v>177</v>
      </c>
      <c r="BM309" s="196" t="s">
        <v>487</v>
      </c>
    </row>
    <row r="310" spans="1:51" s="10" customFormat="1" ht="12">
      <c r="A310" s="10"/>
      <c r="B310" s="218"/>
      <c r="C310" s="219"/>
      <c r="D310" s="198" t="s">
        <v>360</v>
      </c>
      <c r="E310" s="220" t="s">
        <v>19</v>
      </c>
      <c r="F310" s="221" t="s">
        <v>1390</v>
      </c>
      <c r="G310" s="219"/>
      <c r="H310" s="222">
        <v>0.01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T310" s="228" t="s">
        <v>360</v>
      </c>
      <c r="AU310" s="228" t="s">
        <v>81</v>
      </c>
      <c r="AV310" s="10" t="s">
        <v>81</v>
      </c>
      <c r="AW310" s="10" t="s">
        <v>33</v>
      </c>
      <c r="AX310" s="10" t="s">
        <v>72</v>
      </c>
      <c r="AY310" s="228" t="s">
        <v>144</v>
      </c>
    </row>
    <row r="311" spans="1:51" s="11" customFormat="1" ht="12">
      <c r="A311" s="11"/>
      <c r="B311" s="229"/>
      <c r="C311" s="230"/>
      <c r="D311" s="198" t="s">
        <v>360</v>
      </c>
      <c r="E311" s="231" t="s">
        <v>19</v>
      </c>
      <c r="F311" s="232" t="s">
        <v>362</v>
      </c>
      <c r="G311" s="230"/>
      <c r="H311" s="233">
        <v>0.01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T311" s="239" t="s">
        <v>360</v>
      </c>
      <c r="AU311" s="239" t="s">
        <v>81</v>
      </c>
      <c r="AV311" s="11" t="s">
        <v>143</v>
      </c>
      <c r="AW311" s="11" t="s">
        <v>33</v>
      </c>
      <c r="AX311" s="11" t="s">
        <v>79</v>
      </c>
      <c r="AY311" s="239" t="s">
        <v>144</v>
      </c>
    </row>
    <row r="312" spans="1:65" s="2" customFormat="1" ht="24.15" customHeight="1">
      <c r="A312" s="38"/>
      <c r="B312" s="39"/>
      <c r="C312" s="185" t="s">
        <v>352</v>
      </c>
      <c r="D312" s="185" t="s">
        <v>139</v>
      </c>
      <c r="E312" s="186" t="s">
        <v>1391</v>
      </c>
      <c r="F312" s="187" t="s">
        <v>1392</v>
      </c>
      <c r="G312" s="188" t="s">
        <v>449</v>
      </c>
      <c r="H312" s="189">
        <v>33.46</v>
      </c>
      <c r="I312" s="190"/>
      <c r="J312" s="191">
        <f>ROUND(I312*H312,2)</f>
        <v>0</v>
      </c>
      <c r="K312" s="187" t="s">
        <v>1171</v>
      </c>
      <c r="L312" s="44"/>
      <c r="M312" s="192" t="s">
        <v>19</v>
      </c>
      <c r="N312" s="193" t="s">
        <v>43</v>
      </c>
      <c r="O312" s="84"/>
      <c r="P312" s="194">
        <f>O312*H312</f>
        <v>0</v>
      </c>
      <c r="Q312" s="194">
        <v>0</v>
      </c>
      <c r="R312" s="194">
        <f>Q312*H312</f>
        <v>0</v>
      </c>
      <c r="S312" s="194">
        <v>0</v>
      </c>
      <c r="T312" s="19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6" t="s">
        <v>177</v>
      </c>
      <c r="AT312" s="196" t="s">
        <v>139</v>
      </c>
      <c r="AU312" s="196" t="s">
        <v>81</v>
      </c>
      <c r="AY312" s="17" t="s">
        <v>144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17" t="s">
        <v>79</v>
      </c>
      <c r="BK312" s="197">
        <f>ROUND(I312*H312,2)</f>
        <v>0</v>
      </c>
      <c r="BL312" s="17" t="s">
        <v>177</v>
      </c>
      <c r="BM312" s="196" t="s">
        <v>345</v>
      </c>
    </row>
    <row r="313" spans="1:47" s="2" customFormat="1" ht="12">
      <c r="A313" s="38"/>
      <c r="B313" s="39"/>
      <c r="C313" s="40"/>
      <c r="D313" s="286" t="s">
        <v>1172</v>
      </c>
      <c r="E313" s="40"/>
      <c r="F313" s="287" t="s">
        <v>1393</v>
      </c>
      <c r="G313" s="40"/>
      <c r="H313" s="40"/>
      <c r="I313" s="200"/>
      <c r="J313" s="40"/>
      <c r="K313" s="40"/>
      <c r="L313" s="44"/>
      <c r="M313" s="201"/>
      <c r="N313" s="202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1172</v>
      </c>
      <c r="AU313" s="17" t="s">
        <v>81</v>
      </c>
    </row>
    <row r="314" spans="1:51" s="12" customFormat="1" ht="12">
      <c r="A314" s="12"/>
      <c r="B314" s="240"/>
      <c r="C314" s="241"/>
      <c r="D314" s="198" t="s">
        <v>360</v>
      </c>
      <c r="E314" s="242" t="s">
        <v>19</v>
      </c>
      <c r="F314" s="243" t="s">
        <v>1394</v>
      </c>
      <c r="G314" s="241"/>
      <c r="H314" s="242" t="s">
        <v>19</v>
      </c>
      <c r="I314" s="244"/>
      <c r="J314" s="241"/>
      <c r="K314" s="241"/>
      <c r="L314" s="245"/>
      <c r="M314" s="246"/>
      <c r="N314" s="247"/>
      <c r="O314" s="247"/>
      <c r="P314" s="247"/>
      <c r="Q314" s="247"/>
      <c r="R314" s="247"/>
      <c r="S314" s="247"/>
      <c r="T314" s="248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49" t="s">
        <v>360</v>
      </c>
      <c r="AU314" s="249" t="s">
        <v>81</v>
      </c>
      <c r="AV314" s="12" t="s">
        <v>79</v>
      </c>
      <c r="AW314" s="12" t="s">
        <v>33</v>
      </c>
      <c r="AX314" s="12" t="s">
        <v>72</v>
      </c>
      <c r="AY314" s="249" t="s">
        <v>144</v>
      </c>
    </row>
    <row r="315" spans="1:51" s="10" customFormat="1" ht="12">
      <c r="A315" s="10"/>
      <c r="B315" s="218"/>
      <c r="C315" s="219"/>
      <c r="D315" s="198" t="s">
        <v>360</v>
      </c>
      <c r="E315" s="220" t="s">
        <v>19</v>
      </c>
      <c r="F315" s="221" t="s">
        <v>1395</v>
      </c>
      <c r="G315" s="219"/>
      <c r="H315" s="222">
        <v>19.5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T315" s="228" t="s">
        <v>360</v>
      </c>
      <c r="AU315" s="228" t="s">
        <v>81</v>
      </c>
      <c r="AV315" s="10" t="s">
        <v>81</v>
      </c>
      <c r="AW315" s="10" t="s">
        <v>33</v>
      </c>
      <c r="AX315" s="10" t="s">
        <v>72</v>
      </c>
      <c r="AY315" s="228" t="s">
        <v>144</v>
      </c>
    </row>
    <row r="316" spans="1:51" s="12" customFormat="1" ht="12">
      <c r="A316" s="12"/>
      <c r="B316" s="240"/>
      <c r="C316" s="241"/>
      <c r="D316" s="198" t="s">
        <v>360</v>
      </c>
      <c r="E316" s="242" t="s">
        <v>19</v>
      </c>
      <c r="F316" s="243" t="s">
        <v>1396</v>
      </c>
      <c r="G316" s="241"/>
      <c r="H316" s="242" t="s">
        <v>19</v>
      </c>
      <c r="I316" s="244"/>
      <c r="J316" s="241"/>
      <c r="K316" s="241"/>
      <c r="L316" s="245"/>
      <c r="M316" s="246"/>
      <c r="N316" s="247"/>
      <c r="O316" s="247"/>
      <c r="P316" s="247"/>
      <c r="Q316" s="247"/>
      <c r="R316" s="247"/>
      <c r="S316" s="247"/>
      <c r="T316" s="248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249" t="s">
        <v>360</v>
      </c>
      <c r="AU316" s="249" t="s">
        <v>81</v>
      </c>
      <c r="AV316" s="12" t="s">
        <v>79</v>
      </c>
      <c r="AW316" s="12" t="s">
        <v>33</v>
      </c>
      <c r="AX316" s="12" t="s">
        <v>72</v>
      </c>
      <c r="AY316" s="249" t="s">
        <v>144</v>
      </c>
    </row>
    <row r="317" spans="1:51" s="10" customFormat="1" ht="12">
      <c r="A317" s="10"/>
      <c r="B317" s="218"/>
      <c r="C317" s="219"/>
      <c r="D317" s="198" t="s">
        <v>360</v>
      </c>
      <c r="E317" s="220" t="s">
        <v>19</v>
      </c>
      <c r="F317" s="221" t="s">
        <v>1387</v>
      </c>
      <c r="G317" s="219"/>
      <c r="H317" s="222">
        <v>13.96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T317" s="228" t="s">
        <v>360</v>
      </c>
      <c r="AU317" s="228" t="s">
        <v>81</v>
      </c>
      <c r="AV317" s="10" t="s">
        <v>81</v>
      </c>
      <c r="AW317" s="10" t="s">
        <v>33</v>
      </c>
      <c r="AX317" s="10" t="s">
        <v>72</v>
      </c>
      <c r="AY317" s="228" t="s">
        <v>144</v>
      </c>
    </row>
    <row r="318" spans="1:51" s="11" customFormat="1" ht="12">
      <c r="A318" s="11"/>
      <c r="B318" s="229"/>
      <c r="C318" s="230"/>
      <c r="D318" s="198" t="s">
        <v>360</v>
      </c>
      <c r="E318" s="231" t="s">
        <v>19</v>
      </c>
      <c r="F318" s="232" t="s">
        <v>362</v>
      </c>
      <c r="G318" s="230"/>
      <c r="H318" s="233">
        <v>33.46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T318" s="239" t="s">
        <v>360</v>
      </c>
      <c r="AU318" s="239" t="s">
        <v>81</v>
      </c>
      <c r="AV318" s="11" t="s">
        <v>143</v>
      </c>
      <c r="AW318" s="11" t="s">
        <v>33</v>
      </c>
      <c r="AX318" s="11" t="s">
        <v>79</v>
      </c>
      <c r="AY318" s="239" t="s">
        <v>144</v>
      </c>
    </row>
    <row r="319" spans="1:65" s="2" customFormat="1" ht="16.5" customHeight="1">
      <c r="A319" s="38"/>
      <c r="B319" s="39"/>
      <c r="C319" s="203" t="s">
        <v>246</v>
      </c>
      <c r="D319" s="203" t="s">
        <v>253</v>
      </c>
      <c r="E319" s="204" t="s">
        <v>1397</v>
      </c>
      <c r="F319" s="205" t="s">
        <v>1398</v>
      </c>
      <c r="G319" s="206" t="s">
        <v>365</v>
      </c>
      <c r="H319" s="207">
        <v>0.023</v>
      </c>
      <c r="I319" s="208"/>
      <c r="J319" s="209">
        <f>ROUND(I319*H319,2)</f>
        <v>0</v>
      </c>
      <c r="K319" s="205" t="s">
        <v>1171</v>
      </c>
      <c r="L319" s="210"/>
      <c r="M319" s="211" t="s">
        <v>19</v>
      </c>
      <c r="N319" s="212" t="s">
        <v>43</v>
      </c>
      <c r="O319" s="84"/>
      <c r="P319" s="194">
        <f>O319*H319</f>
        <v>0</v>
      </c>
      <c r="Q319" s="194">
        <v>0</v>
      </c>
      <c r="R319" s="194">
        <f>Q319*H319</f>
        <v>0</v>
      </c>
      <c r="S319" s="194">
        <v>0</v>
      </c>
      <c r="T319" s="19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6" t="s">
        <v>212</v>
      </c>
      <c r="AT319" s="196" t="s">
        <v>253</v>
      </c>
      <c r="AU319" s="196" t="s">
        <v>81</v>
      </c>
      <c r="AY319" s="17" t="s">
        <v>144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17" t="s">
        <v>79</v>
      </c>
      <c r="BK319" s="197">
        <f>ROUND(I319*H319,2)</f>
        <v>0</v>
      </c>
      <c r="BL319" s="17" t="s">
        <v>177</v>
      </c>
      <c r="BM319" s="196" t="s">
        <v>348</v>
      </c>
    </row>
    <row r="320" spans="1:51" s="10" customFormat="1" ht="12">
      <c r="A320" s="10"/>
      <c r="B320" s="218"/>
      <c r="C320" s="219"/>
      <c r="D320" s="198" t="s">
        <v>360</v>
      </c>
      <c r="E320" s="220" t="s">
        <v>19</v>
      </c>
      <c r="F320" s="221" t="s">
        <v>1399</v>
      </c>
      <c r="G320" s="219"/>
      <c r="H320" s="222">
        <v>0.023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T320" s="228" t="s">
        <v>360</v>
      </c>
      <c r="AU320" s="228" t="s">
        <v>81</v>
      </c>
      <c r="AV320" s="10" t="s">
        <v>81</v>
      </c>
      <c r="AW320" s="10" t="s">
        <v>33</v>
      </c>
      <c r="AX320" s="10" t="s">
        <v>72</v>
      </c>
      <c r="AY320" s="228" t="s">
        <v>144</v>
      </c>
    </row>
    <row r="321" spans="1:51" s="11" customFormat="1" ht="12">
      <c r="A321" s="11"/>
      <c r="B321" s="229"/>
      <c r="C321" s="230"/>
      <c r="D321" s="198" t="s">
        <v>360</v>
      </c>
      <c r="E321" s="231" t="s">
        <v>19</v>
      </c>
      <c r="F321" s="232" t="s">
        <v>362</v>
      </c>
      <c r="G321" s="230"/>
      <c r="H321" s="233">
        <v>0.023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T321" s="239" t="s">
        <v>360</v>
      </c>
      <c r="AU321" s="239" t="s">
        <v>81</v>
      </c>
      <c r="AV321" s="11" t="s">
        <v>143</v>
      </c>
      <c r="AW321" s="11" t="s">
        <v>33</v>
      </c>
      <c r="AX321" s="11" t="s">
        <v>79</v>
      </c>
      <c r="AY321" s="239" t="s">
        <v>144</v>
      </c>
    </row>
    <row r="322" spans="1:65" s="2" customFormat="1" ht="24.15" customHeight="1">
      <c r="A322" s="38"/>
      <c r="B322" s="39"/>
      <c r="C322" s="185" t="s">
        <v>548</v>
      </c>
      <c r="D322" s="185" t="s">
        <v>139</v>
      </c>
      <c r="E322" s="186" t="s">
        <v>1400</v>
      </c>
      <c r="F322" s="187" t="s">
        <v>1401</v>
      </c>
      <c r="G322" s="188" t="s">
        <v>449</v>
      </c>
      <c r="H322" s="189">
        <v>13.96</v>
      </c>
      <c r="I322" s="190"/>
      <c r="J322" s="191">
        <f>ROUND(I322*H322,2)</f>
        <v>0</v>
      </c>
      <c r="K322" s="187" t="s">
        <v>1171</v>
      </c>
      <c r="L322" s="44"/>
      <c r="M322" s="192" t="s">
        <v>19</v>
      </c>
      <c r="N322" s="193" t="s">
        <v>43</v>
      </c>
      <c r="O322" s="84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6" t="s">
        <v>177</v>
      </c>
      <c r="AT322" s="196" t="s">
        <v>139</v>
      </c>
      <c r="AU322" s="196" t="s">
        <v>81</v>
      </c>
      <c r="AY322" s="17" t="s">
        <v>144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7" t="s">
        <v>79</v>
      </c>
      <c r="BK322" s="197">
        <f>ROUND(I322*H322,2)</f>
        <v>0</v>
      </c>
      <c r="BL322" s="17" t="s">
        <v>177</v>
      </c>
      <c r="BM322" s="196" t="s">
        <v>355</v>
      </c>
    </row>
    <row r="323" spans="1:47" s="2" customFormat="1" ht="12">
      <c r="A323" s="38"/>
      <c r="B323" s="39"/>
      <c r="C323" s="40"/>
      <c r="D323" s="286" t="s">
        <v>1172</v>
      </c>
      <c r="E323" s="40"/>
      <c r="F323" s="287" t="s">
        <v>1402</v>
      </c>
      <c r="G323" s="40"/>
      <c r="H323" s="40"/>
      <c r="I323" s="200"/>
      <c r="J323" s="40"/>
      <c r="K323" s="40"/>
      <c r="L323" s="44"/>
      <c r="M323" s="201"/>
      <c r="N323" s="202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1172</v>
      </c>
      <c r="AU323" s="17" t="s">
        <v>81</v>
      </c>
    </row>
    <row r="324" spans="1:51" s="12" customFormat="1" ht="12">
      <c r="A324" s="12"/>
      <c r="B324" s="240"/>
      <c r="C324" s="241"/>
      <c r="D324" s="198" t="s">
        <v>360</v>
      </c>
      <c r="E324" s="242" t="s">
        <v>19</v>
      </c>
      <c r="F324" s="243" t="s">
        <v>1403</v>
      </c>
      <c r="G324" s="241"/>
      <c r="H324" s="242" t="s">
        <v>19</v>
      </c>
      <c r="I324" s="244"/>
      <c r="J324" s="241"/>
      <c r="K324" s="241"/>
      <c r="L324" s="245"/>
      <c r="M324" s="246"/>
      <c r="N324" s="247"/>
      <c r="O324" s="247"/>
      <c r="P324" s="247"/>
      <c r="Q324" s="247"/>
      <c r="R324" s="247"/>
      <c r="S324" s="247"/>
      <c r="T324" s="248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249" t="s">
        <v>360</v>
      </c>
      <c r="AU324" s="249" t="s">
        <v>81</v>
      </c>
      <c r="AV324" s="12" t="s">
        <v>79</v>
      </c>
      <c r="AW324" s="12" t="s">
        <v>33</v>
      </c>
      <c r="AX324" s="12" t="s">
        <v>72</v>
      </c>
      <c r="AY324" s="249" t="s">
        <v>144</v>
      </c>
    </row>
    <row r="325" spans="1:51" s="10" customFormat="1" ht="12">
      <c r="A325" s="10"/>
      <c r="B325" s="218"/>
      <c r="C325" s="219"/>
      <c r="D325" s="198" t="s">
        <v>360</v>
      </c>
      <c r="E325" s="220" t="s">
        <v>19</v>
      </c>
      <c r="F325" s="221" t="s">
        <v>1387</v>
      </c>
      <c r="G325" s="219"/>
      <c r="H325" s="222">
        <v>13.96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T325" s="228" t="s">
        <v>360</v>
      </c>
      <c r="AU325" s="228" t="s">
        <v>81</v>
      </c>
      <c r="AV325" s="10" t="s">
        <v>81</v>
      </c>
      <c r="AW325" s="10" t="s">
        <v>33</v>
      </c>
      <c r="AX325" s="10" t="s">
        <v>72</v>
      </c>
      <c r="AY325" s="228" t="s">
        <v>144</v>
      </c>
    </row>
    <row r="326" spans="1:51" s="11" customFormat="1" ht="12">
      <c r="A326" s="11"/>
      <c r="B326" s="229"/>
      <c r="C326" s="230"/>
      <c r="D326" s="198" t="s">
        <v>360</v>
      </c>
      <c r="E326" s="231" t="s">
        <v>19</v>
      </c>
      <c r="F326" s="232" t="s">
        <v>362</v>
      </c>
      <c r="G326" s="230"/>
      <c r="H326" s="233">
        <v>13.96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T326" s="239" t="s">
        <v>360</v>
      </c>
      <c r="AU326" s="239" t="s">
        <v>81</v>
      </c>
      <c r="AV326" s="11" t="s">
        <v>143</v>
      </c>
      <c r="AW326" s="11" t="s">
        <v>33</v>
      </c>
      <c r="AX326" s="11" t="s">
        <v>79</v>
      </c>
      <c r="AY326" s="239" t="s">
        <v>144</v>
      </c>
    </row>
    <row r="327" spans="1:65" s="2" customFormat="1" ht="24.15" customHeight="1">
      <c r="A327" s="38"/>
      <c r="B327" s="39"/>
      <c r="C327" s="203" t="s">
        <v>251</v>
      </c>
      <c r="D327" s="203" t="s">
        <v>253</v>
      </c>
      <c r="E327" s="204" t="s">
        <v>1404</v>
      </c>
      <c r="F327" s="205" t="s">
        <v>1405</v>
      </c>
      <c r="G327" s="206" t="s">
        <v>449</v>
      </c>
      <c r="H327" s="207">
        <v>5.338</v>
      </c>
      <c r="I327" s="208"/>
      <c r="J327" s="209">
        <f>ROUND(I327*H327,2)</f>
        <v>0</v>
      </c>
      <c r="K327" s="205" t="s">
        <v>1171</v>
      </c>
      <c r="L327" s="210"/>
      <c r="M327" s="211" t="s">
        <v>19</v>
      </c>
      <c r="N327" s="212" t="s">
        <v>43</v>
      </c>
      <c r="O327" s="84"/>
      <c r="P327" s="194">
        <f>O327*H327</f>
        <v>0</v>
      </c>
      <c r="Q327" s="194">
        <v>0</v>
      </c>
      <c r="R327" s="194">
        <f>Q327*H327</f>
        <v>0</v>
      </c>
      <c r="S327" s="194">
        <v>0</v>
      </c>
      <c r="T327" s="19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96" t="s">
        <v>212</v>
      </c>
      <c r="AT327" s="196" t="s">
        <v>253</v>
      </c>
      <c r="AU327" s="196" t="s">
        <v>81</v>
      </c>
      <c r="AY327" s="17" t="s">
        <v>144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7" t="s">
        <v>79</v>
      </c>
      <c r="BK327" s="197">
        <f>ROUND(I327*H327,2)</f>
        <v>0</v>
      </c>
      <c r="BL327" s="17" t="s">
        <v>177</v>
      </c>
      <c r="BM327" s="196" t="s">
        <v>498</v>
      </c>
    </row>
    <row r="328" spans="1:51" s="10" customFormat="1" ht="12">
      <c r="A328" s="10"/>
      <c r="B328" s="218"/>
      <c r="C328" s="219"/>
      <c r="D328" s="198" t="s">
        <v>360</v>
      </c>
      <c r="E328" s="220" t="s">
        <v>19</v>
      </c>
      <c r="F328" s="221" t="s">
        <v>1406</v>
      </c>
      <c r="G328" s="219"/>
      <c r="H328" s="222">
        <v>5.338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T328" s="228" t="s">
        <v>360</v>
      </c>
      <c r="AU328" s="228" t="s">
        <v>81</v>
      </c>
      <c r="AV328" s="10" t="s">
        <v>81</v>
      </c>
      <c r="AW328" s="10" t="s">
        <v>33</v>
      </c>
      <c r="AX328" s="10" t="s">
        <v>72</v>
      </c>
      <c r="AY328" s="228" t="s">
        <v>144</v>
      </c>
    </row>
    <row r="329" spans="1:51" s="11" customFormat="1" ht="12">
      <c r="A329" s="11"/>
      <c r="B329" s="229"/>
      <c r="C329" s="230"/>
      <c r="D329" s="198" t="s">
        <v>360</v>
      </c>
      <c r="E329" s="231" t="s">
        <v>19</v>
      </c>
      <c r="F329" s="232" t="s">
        <v>362</v>
      </c>
      <c r="G329" s="230"/>
      <c r="H329" s="233">
        <v>5.338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T329" s="239" t="s">
        <v>360</v>
      </c>
      <c r="AU329" s="239" t="s">
        <v>81</v>
      </c>
      <c r="AV329" s="11" t="s">
        <v>143</v>
      </c>
      <c r="AW329" s="11" t="s">
        <v>33</v>
      </c>
      <c r="AX329" s="11" t="s">
        <v>79</v>
      </c>
      <c r="AY329" s="239" t="s">
        <v>144</v>
      </c>
    </row>
    <row r="330" spans="1:65" s="2" customFormat="1" ht="24.15" customHeight="1">
      <c r="A330" s="38"/>
      <c r="B330" s="39"/>
      <c r="C330" s="185" t="s">
        <v>557</v>
      </c>
      <c r="D330" s="185" t="s">
        <v>139</v>
      </c>
      <c r="E330" s="186" t="s">
        <v>1407</v>
      </c>
      <c r="F330" s="187" t="s">
        <v>1408</v>
      </c>
      <c r="G330" s="188" t="s">
        <v>365</v>
      </c>
      <c r="H330" s="189">
        <v>0.037</v>
      </c>
      <c r="I330" s="190"/>
      <c r="J330" s="191">
        <f>ROUND(I330*H330,2)</f>
        <v>0</v>
      </c>
      <c r="K330" s="187" t="s">
        <v>1171</v>
      </c>
      <c r="L330" s="44"/>
      <c r="M330" s="192" t="s">
        <v>19</v>
      </c>
      <c r="N330" s="193" t="s">
        <v>43</v>
      </c>
      <c r="O330" s="84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96" t="s">
        <v>177</v>
      </c>
      <c r="AT330" s="196" t="s">
        <v>139</v>
      </c>
      <c r="AU330" s="196" t="s">
        <v>81</v>
      </c>
      <c r="AY330" s="17" t="s">
        <v>144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7" t="s">
        <v>79</v>
      </c>
      <c r="BK330" s="197">
        <f>ROUND(I330*H330,2)</f>
        <v>0</v>
      </c>
      <c r="BL330" s="17" t="s">
        <v>177</v>
      </c>
      <c r="BM330" s="196" t="s">
        <v>502</v>
      </c>
    </row>
    <row r="331" spans="1:47" s="2" customFormat="1" ht="12">
      <c r="A331" s="38"/>
      <c r="B331" s="39"/>
      <c r="C331" s="40"/>
      <c r="D331" s="286" t="s">
        <v>1172</v>
      </c>
      <c r="E331" s="40"/>
      <c r="F331" s="287" t="s">
        <v>1409</v>
      </c>
      <c r="G331" s="40"/>
      <c r="H331" s="40"/>
      <c r="I331" s="200"/>
      <c r="J331" s="40"/>
      <c r="K331" s="40"/>
      <c r="L331" s="44"/>
      <c r="M331" s="273"/>
      <c r="N331" s="274"/>
      <c r="O331" s="215"/>
      <c r="P331" s="215"/>
      <c r="Q331" s="215"/>
      <c r="R331" s="215"/>
      <c r="S331" s="215"/>
      <c r="T331" s="27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1172</v>
      </c>
      <c r="AU331" s="17" t="s">
        <v>81</v>
      </c>
    </row>
    <row r="332" spans="1:31" s="2" customFormat="1" ht="6.95" customHeight="1">
      <c r="A332" s="38"/>
      <c r="B332" s="59"/>
      <c r="C332" s="60"/>
      <c r="D332" s="60"/>
      <c r="E332" s="60"/>
      <c r="F332" s="60"/>
      <c r="G332" s="60"/>
      <c r="H332" s="60"/>
      <c r="I332" s="60"/>
      <c r="J332" s="60"/>
      <c r="K332" s="60"/>
      <c r="L332" s="44"/>
      <c r="M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</row>
  </sheetData>
  <sheetProtection password="CC35" sheet="1" objects="1" scenarios="1" formatColumns="0" formatRows="0" autoFilter="0"/>
  <autoFilter ref="C94:K3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2_02/111251102"/>
    <hyperlink ref="F104" r:id="rId2" display="https://podminky.urs.cz/item/CS_URS_2022_02/112155315"/>
    <hyperlink ref="F108" r:id="rId3" display="https://podminky.urs.cz/item/CS_URS_2022_02/122252501"/>
    <hyperlink ref="F114" r:id="rId4" display="https://podminky.urs.cz/item/CS_URS_2022_02/122252508"/>
    <hyperlink ref="F118" r:id="rId5" display="https://podminky.urs.cz/item/CS_URS_2022_02/132251101"/>
    <hyperlink ref="F124" r:id="rId6" display="https://podminky.urs.cz/item/CS_URS_2022_02/162432511"/>
    <hyperlink ref="F129" r:id="rId7" display="https://podminky.urs.cz/item/CS_URS_2022_02/162751117"/>
    <hyperlink ref="F134" r:id="rId8" display="https://podminky.urs.cz/item/CS_URS_2022_02/162751119"/>
    <hyperlink ref="F139" r:id="rId9" display="https://podminky.urs.cz/item/CS_URS_2022_02/167151111"/>
    <hyperlink ref="F145" r:id="rId10" display="https://podminky.urs.cz/item/CS_URS_2022_02/171201221"/>
    <hyperlink ref="F149" r:id="rId11" display="https://podminky.urs.cz/item/CS_URS_2022_02/171251201"/>
    <hyperlink ref="F153" r:id="rId12" display="https://podminky.urs.cz/item/CS_URS_2022_02/174111311"/>
    <hyperlink ref="F163" r:id="rId13" display="https://podminky.urs.cz/item/CS_URS_2022_02/181351003"/>
    <hyperlink ref="F172" r:id="rId14" display="https://podminky.urs.cz/item/CS_URS_2022_02/182251101"/>
    <hyperlink ref="F176" r:id="rId15" display="https://podminky.urs.cz/item/CS_URS_2022_02/183405211"/>
    <hyperlink ref="F185" r:id="rId16" display="https://podminky.urs.cz/item/CS_URS_2022_02/273321117"/>
    <hyperlink ref="F190" r:id="rId17" display="https://podminky.urs.cz/item/CS_URS_2022_02/273321191"/>
    <hyperlink ref="F192" r:id="rId18" display="https://podminky.urs.cz/item/CS_URS_2022_02/273354111"/>
    <hyperlink ref="F199" r:id="rId19" display="https://podminky.urs.cz/item/CS_URS_2022_02/273354211"/>
    <hyperlink ref="F201" r:id="rId20" display="https://podminky.urs.cz/item/CS_URS_2022_02/273361116"/>
    <hyperlink ref="F205" r:id="rId21" display="https://podminky.urs.cz/item/CS_URS_2022_02/274311127"/>
    <hyperlink ref="F211" r:id="rId22" display="https://podminky.urs.cz/item/CS_URS_2022_02/274321191"/>
    <hyperlink ref="F214" r:id="rId23" display="https://podminky.urs.cz/item/CS_URS_2022_02/334323218"/>
    <hyperlink ref="F219" r:id="rId24" display="https://podminky.urs.cz/item/CS_URS_2022_02/334323291"/>
    <hyperlink ref="F221" r:id="rId25" display="https://podminky.urs.cz/item/CS_URS_2022_02/334361226"/>
    <hyperlink ref="F226" r:id="rId26" display="https://podminky.urs.cz/item/CS_URS_2021_02/R334351112"/>
    <hyperlink ref="F235" r:id="rId27" display="https://podminky.urs.cz/item/CS_URS_2022_02/451315127"/>
    <hyperlink ref="F239" r:id="rId28" display="https://podminky.urs.cz/item/CS_URS_2022_02/465511511"/>
    <hyperlink ref="F246" r:id="rId29" display="https://podminky.urs.cz/item/CS_URS_2022_02/919521180"/>
    <hyperlink ref="F258" r:id="rId30" display="https://podminky.urs.cz/item/CS_URS_2022_02/931994142"/>
    <hyperlink ref="F263" r:id="rId31" display="https://podminky.urs.cz/item/CS_URS_2022_02/936942211"/>
    <hyperlink ref="F268" r:id="rId32" display="https://podminky.urs.cz/item/CS_URS_2022_02/962051111"/>
    <hyperlink ref="F273" r:id="rId33" display="https://podminky.urs.cz/item/CS_URS_2022_02/966008113"/>
    <hyperlink ref="F278" r:id="rId34" display="https://podminky.urs.cz/item/CS_URS_2022_02/992114111"/>
    <hyperlink ref="F283" r:id="rId35" display="https://podminky.urs.cz/item/CS_URS_2022_02/997013501"/>
    <hyperlink ref="F285" r:id="rId36" display="https://podminky.urs.cz/item/CS_URS_2022_02/997013509"/>
    <hyperlink ref="F290" r:id="rId37" display="https://podminky.urs.cz/item/CS_URS_2022_02/997013602"/>
    <hyperlink ref="F294" r:id="rId38" display="https://podminky.urs.cz/item/CS_URS_2022_02/997221615"/>
    <hyperlink ref="F299" r:id="rId39" display="https://podminky.urs.cz/item/CS_URS_2022_02/998241021"/>
    <hyperlink ref="F303" r:id="rId40" display="https://podminky.urs.cz/item/CS_URS_2022_02/711112001"/>
    <hyperlink ref="F313" r:id="rId41" display="https://podminky.urs.cz/item/CS_URS_2022_02/711112052"/>
    <hyperlink ref="F323" r:id="rId42" display="https://podminky.urs.cz/item/CS_URS_2022_02/711491272"/>
    <hyperlink ref="F331" r:id="rId43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 hidden="1">
      <c r="A11" s="38"/>
      <c r="B11" s="44"/>
      <c r="C11" s="38"/>
      <c r="D11" s="38"/>
      <c r="E11" s="145" t="s">
        <v>1410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ROUND((SUM(BE87:BE91)),2)</f>
        <v>0</v>
      </c>
      <c r="G35" s="38"/>
      <c r="H35" s="38"/>
      <c r="I35" s="157">
        <v>0.21</v>
      </c>
      <c r="J35" s="156">
        <f>ROUND(((SUM(BE87:BE91))*I35),2)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ROUND((SUM(BF87:BF91)),2)</f>
        <v>0</v>
      </c>
      <c r="G36" s="38"/>
      <c r="H36" s="38"/>
      <c r="I36" s="157">
        <v>0.15</v>
      </c>
      <c r="J36" s="156">
        <f>ROUND(((SUM(BF87:BF91))*I36),2)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ROUND((SUM(BG87:BG91)),2)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ROUND((SUM(BH87:BH91)),2)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ROUND((SUM(BI87:BI91)),2)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 hidden="1">
      <c r="A54" s="38"/>
      <c r="B54" s="39"/>
      <c r="C54" s="40"/>
      <c r="D54" s="40"/>
      <c r="E54" s="69" t="str">
        <f>E11</f>
        <v xml:space="preserve">ON 2 -  NEOCEŇOVAT - Materiál dodávaný objednatelem 2 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1411</v>
      </c>
      <c r="E64" s="256"/>
      <c r="F64" s="256"/>
      <c r="G64" s="256"/>
      <c r="H64" s="256"/>
      <c r="I64" s="256"/>
      <c r="J64" s="257">
        <f>J88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1412</v>
      </c>
      <c r="E65" s="278"/>
      <c r="F65" s="278"/>
      <c r="G65" s="278"/>
      <c r="H65" s="278"/>
      <c r="I65" s="278"/>
      <c r="J65" s="279">
        <f>J89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Oprava kolejí a výhybek v žst. Teplice nad Metují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115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850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117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30" customHeight="1">
      <c r="A79" s="38"/>
      <c r="B79" s="39"/>
      <c r="C79" s="40"/>
      <c r="D79" s="40"/>
      <c r="E79" s="69" t="str">
        <f>E11</f>
        <v xml:space="preserve">ON 2 -  NEOCEŇOVAT - Materiál dodávaný objednatelem 2 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>žst. Teplice nad Metují</v>
      </c>
      <c r="G81" s="40"/>
      <c r="H81" s="40"/>
      <c r="I81" s="32" t="s">
        <v>23</v>
      </c>
      <c r="J81" s="72" t="str">
        <f>IF(J14="","",J14)</f>
        <v>7. 10. 2022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>Správa železnic, s.o.</v>
      </c>
      <c r="G83" s="40"/>
      <c r="H83" s="40"/>
      <c r="I83" s="32" t="s">
        <v>31</v>
      </c>
      <c r="J83" s="36" t="str">
        <f>E23</f>
        <v>Prodin,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IF(E20="","",E20)</f>
        <v>Vyplň údaj</v>
      </c>
      <c r="G84" s="40"/>
      <c r="H84" s="40"/>
      <c r="I84" s="32" t="s">
        <v>34</v>
      </c>
      <c r="J84" s="36" t="str">
        <f>E26</f>
        <v>ST Hradec Králové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9" customFormat="1" ht="29.25" customHeight="1">
      <c r="A86" s="174"/>
      <c r="B86" s="175"/>
      <c r="C86" s="176" t="s">
        <v>127</v>
      </c>
      <c r="D86" s="177" t="s">
        <v>57</v>
      </c>
      <c r="E86" s="177" t="s">
        <v>53</v>
      </c>
      <c r="F86" s="177" t="s">
        <v>54</v>
      </c>
      <c r="G86" s="177" t="s">
        <v>128</v>
      </c>
      <c r="H86" s="177" t="s">
        <v>129</v>
      </c>
      <c r="I86" s="177" t="s">
        <v>130</v>
      </c>
      <c r="J86" s="177" t="s">
        <v>124</v>
      </c>
      <c r="K86" s="178" t="s">
        <v>131</v>
      </c>
      <c r="L86" s="179"/>
      <c r="M86" s="92" t="s">
        <v>19</v>
      </c>
      <c r="N86" s="93" t="s">
        <v>42</v>
      </c>
      <c r="O86" s="93" t="s">
        <v>132</v>
      </c>
      <c r="P86" s="93" t="s">
        <v>133</v>
      </c>
      <c r="Q86" s="93" t="s">
        <v>134</v>
      </c>
      <c r="R86" s="93" t="s">
        <v>135</v>
      </c>
      <c r="S86" s="93" t="s">
        <v>136</v>
      </c>
      <c r="T86" s="94" t="s">
        <v>137</v>
      </c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</row>
    <row r="87" spans="1:63" s="2" customFormat="1" ht="22.8" customHeight="1">
      <c r="A87" s="38"/>
      <c r="B87" s="39"/>
      <c r="C87" s="99" t="s">
        <v>138</v>
      </c>
      <c r="D87" s="40"/>
      <c r="E87" s="40"/>
      <c r="F87" s="40"/>
      <c r="G87" s="40"/>
      <c r="H87" s="40"/>
      <c r="I87" s="40"/>
      <c r="J87" s="180">
        <f>BK87</f>
        <v>0</v>
      </c>
      <c r="K87" s="40"/>
      <c r="L87" s="44"/>
      <c r="M87" s="95"/>
      <c r="N87" s="181"/>
      <c r="O87" s="96"/>
      <c r="P87" s="182">
        <f>P88</f>
        <v>0</v>
      </c>
      <c r="Q87" s="96"/>
      <c r="R87" s="182">
        <f>R88</f>
        <v>94.8288</v>
      </c>
      <c r="S87" s="96"/>
      <c r="T87" s="183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125</v>
      </c>
      <c r="BK87" s="184">
        <f>BK88</f>
        <v>0</v>
      </c>
    </row>
    <row r="88" spans="1:63" s="14" customFormat="1" ht="25.9" customHeight="1">
      <c r="A88" s="14"/>
      <c r="B88" s="259"/>
      <c r="C88" s="260"/>
      <c r="D88" s="261" t="s">
        <v>71</v>
      </c>
      <c r="E88" s="262" t="s">
        <v>862</v>
      </c>
      <c r="F88" s="262" t="s">
        <v>862</v>
      </c>
      <c r="G88" s="260"/>
      <c r="H88" s="260"/>
      <c r="I88" s="263"/>
      <c r="J88" s="264">
        <f>BK88</f>
        <v>0</v>
      </c>
      <c r="K88" s="260"/>
      <c r="L88" s="265"/>
      <c r="M88" s="266"/>
      <c r="N88" s="267"/>
      <c r="O88" s="267"/>
      <c r="P88" s="268">
        <f>P89</f>
        <v>0</v>
      </c>
      <c r="Q88" s="267"/>
      <c r="R88" s="268">
        <f>R89</f>
        <v>94.8288</v>
      </c>
      <c r="S88" s="267"/>
      <c r="T88" s="269">
        <f>T89</f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R88" s="270" t="s">
        <v>79</v>
      </c>
      <c r="AT88" s="271" t="s">
        <v>71</v>
      </c>
      <c r="AU88" s="271" t="s">
        <v>72</v>
      </c>
      <c r="AY88" s="270" t="s">
        <v>144</v>
      </c>
      <c r="BK88" s="272">
        <f>BK89</f>
        <v>0</v>
      </c>
    </row>
    <row r="89" spans="1:63" s="14" customFormat="1" ht="22.8" customHeight="1">
      <c r="A89" s="14"/>
      <c r="B89" s="259"/>
      <c r="C89" s="260"/>
      <c r="D89" s="261" t="s">
        <v>71</v>
      </c>
      <c r="E89" s="281" t="s">
        <v>1413</v>
      </c>
      <c r="F89" s="281" t="s">
        <v>1414</v>
      </c>
      <c r="G89" s="260"/>
      <c r="H89" s="260"/>
      <c r="I89" s="263"/>
      <c r="J89" s="282">
        <f>BK89</f>
        <v>0</v>
      </c>
      <c r="K89" s="260"/>
      <c r="L89" s="265"/>
      <c r="M89" s="266"/>
      <c r="N89" s="267"/>
      <c r="O89" s="267"/>
      <c r="P89" s="268">
        <f>SUM(P90:P91)</f>
        <v>0</v>
      </c>
      <c r="Q89" s="267"/>
      <c r="R89" s="268">
        <f>SUM(R90:R91)</f>
        <v>94.8288</v>
      </c>
      <c r="S89" s="267"/>
      <c r="T89" s="269">
        <f>SUM(T90:T91)</f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R89" s="270" t="s">
        <v>79</v>
      </c>
      <c r="AT89" s="271" t="s">
        <v>71</v>
      </c>
      <c r="AU89" s="271" t="s">
        <v>79</v>
      </c>
      <c r="AY89" s="270" t="s">
        <v>144</v>
      </c>
      <c r="BK89" s="272">
        <f>SUM(BK90:BK91)</f>
        <v>0</v>
      </c>
    </row>
    <row r="90" spans="1:65" s="2" customFormat="1" ht="12">
      <c r="A90" s="38"/>
      <c r="B90" s="39"/>
      <c r="C90" s="203" t="s">
        <v>79</v>
      </c>
      <c r="D90" s="203" t="s">
        <v>253</v>
      </c>
      <c r="E90" s="204" t="s">
        <v>1415</v>
      </c>
      <c r="F90" s="205" t="s">
        <v>1416</v>
      </c>
      <c r="G90" s="206" t="s">
        <v>153</v>
      </c>
      <c r="H90" s="207">
        <v>16</v>
      </c>
      <c r="I90" s="208"/>
      <c r="J90" s="209">
        <f>ROUND(I90*H90,2)</f>
        <v>0</v>
      </c>
      <c r="K90" s="205" t="s">
        <v>839</v>
      </c>
      <c r="L90" s="210"/>
      <c r="M90" s="211" t="s">
        <v>19</v>
      </c>
      <c r="N90" s="212" t="s">
        <v>43</v>
      </c>
      <c r="O90" s="84"/>
      <c r="P90" s="194">
        <f>O90*H90</f>
        <v>0</v>
      </c>
      <c r="Q90" s="194">
        <v>5.9268</v>
      </c>
      <c r="R90" s="194">
        <f>Q90*H90</f>
        <v>94.8288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635</v>
      </c>
      <c r="AT90" s="196" t="s">
        <v>253</v>
      </c>
      <c r="AU90" s="196" t="s">
        <v>81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283</v>
      </c>
      <c r="BM90" s="196" t="s">
        <v>81</v>
      </c>
    </row>
    <row r="91" spans="1:47" s="2" customFormat="1" ht="12">
      <c r="A91" s="38"/>
      <c r="B91" s="39"/>
      <c r="C91" s="40"/>
      <c r="D91" s="198" t="s">
        <v>145</v>
      </c>
      <c r="E91" s="40"/>
      <c r="F91" s="199" t="s">
        <v>819</v>
      </c>
      <c r="G91" s="40"/>
      <c r="H91" s="40"/>
      <c r="I91" s="200"/>
      <c r="J91" s="40"/>
      <c r="K91" s="40"/>
      <c r="L91" s="44"/>
      <c r="M91" s="273"/>
      <c r="N91" s="274"/>
      <c r="O91" s="215"/>
      <c r="P91" s="215"/>
      <c r="Q91" s="215"/>
      <c r="R91" s="215"/>
      <c r="S91" s="215"/>
      <c r="T91" s="27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81</v>
      </c>
    </row>
    <row r="92" spans="1:31" s="2" customFormat="1" ht="6.95" customHeight="1">
      <c r="A92" s="3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44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password="CC35" sheet="1" objects="1" scenarios="1" formatColumns="0" formatRows="0" autoFilter="0"/>
  <autoFilter ref="C86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Zaplatílek Radek, Ing.</dc:creator>
  <cp:keywords/>
  <dc:description/>
  <cp:lastModifiedBy>Zaplatílek Radek, Ing.</cp:lastModifiedBy>
  <dcterms:created xsi:type="dcterms:W3CDTF">2023-01-17T11:46:47Z</dcterms:created>
  <dcterms:modified xsi:type="dcterms:W3CDTF">2023-01-17T11:47:01Z</dcterms:modified>
  <cp:category/>
  <cp:version/>
  <cp:contentType/>
  <cp:contentStatus/>
</cp:coreProperties>
</file>