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OŘ Hradec Králové\Veselý\P4675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PS 03" sheetId="4" r:id="rId4"/>
    <sheet name="SO02" sheetId="5" r:id="rId5"/>
    <sheet name="SO 98-98" sheetId="6" r:id="rId6"/>
    <sheet name="SO01" sheetId="7" r:id="rId7"/>
  </sheets>
  <calcPr calcId="162913"/>
  <webPublishing codePage="0"/>
</workbook>
</file>

<file path=xl/calcChain.xml><?xml version="1.0" encoding="utf-8"?>
<calcChain xmlns="http://schemas.openxmlformats.org/spreadsheetml/2006/main">
  <c r="M192" i="7" l="1"/>
  <c r="O192" i="7" s="1"/>
  <c r="I192" i="7"/>
  <c r="M188" i="7"/>
  <c r="O188" i="7" s="1"/>
  <c r="I188" i="7"/>
  <c r="M184" i="7"/>
  <c r="O184" i="7" s="1"/>
  <c r="I184" i="7"/>
  <c r="M180" i="7"/>
  <c r="O180" i="7" s="1"/>
  <c r="I180" i="7"/>
  <c r="M176" i="7"/>
  <c r="O176" i="7" s="1"/>
  <c r="I176" i="7"/>
  <c r="M172" i="7"/>
  <c r="O172" i="7" s="1"/>
  <c r="I172" i="7"/>
  <c r="M168" i="7"/>
  <c r="O168" i="7" s="1"/>
  <c r="I168" i="7"/>
  <c r="L167" i="7"/>
  <c r="L8" i="7" s="1"/>
  <c r="T7" i="7" s="1"/>
  <c r="F20" i="1" s="1"/>
  <c r="F19" i="1" s="1"/>
  <c r="K167" i="7"/>
  <c r="K8" i="7" s="1"/>
  <c r="J167" i="7"/>
  <c r="M163" i="7"/>
  <c r="O163" i="7" s="1"/>
  <c r="I163" i="7"/>
  <c r="M159" i="7"/>
  <c r="O159" i="7" s="1"/>
  <c r="I159" i="7"/>
  <c r="M155" i="7"/>
  <c r="O155" i="7" s="1"/>
  <c r="I155" i="7"/>
  <c r="M151" i="7"/>
  <c r="O151" i="7" s="1"/>
  <c r="I151" i="7"/>
  <c r="M147" i="7"/>
  <c r="O147" i="7" s="1"/>
  <c r="I147" i="7"/>
  <c r="O143" i="7"/>
  <c r="M143" i="7"/>
  <c r="I143" i="7"/>
  <c r="M139" i="7"/>
  <c r="O139" i="7" s="1"/>
  <c r="I139" i="7"/>
  <c r="M135" i="7"/>
  <c r="O135" i="7" s="1"/>
  <c r="I135" i="7"/>
  <c r="M131" i="7"/>
  <c r="O131" i="7" s="1"/>
  <c r="I131" i="7"/>
  <c r="O127" i="7"/>
  <c r="M127" i="7"/>
  <c r="I127" i="7"/>
  <c r="M123" i="7"/>
  <c r="O123" i="7" s="1"/>
  <c r="I123" i="7"/>
  <c r="M119" i="7"/>
  <c r="O119" i="7" s="1"/>
  <c r="I119" i="7"/>
  <c r="M115" i="7"/>
  <c r="O115" i="7" s="1"/>
  <c r="I115" i="7"/>
  <c r="O111" i="7"/>
  <c r="M111" i="7"/>
  <c r="I111" i="7"/>
  <c r="M107" i="7"/>
  <c r="O107" i="7" s="1"/>
  <c r="I107" i="7"/>
  <c r="M103" i="7"/>
  <c r="O103" i="7" s="1"/>
  <c r="I103" i="7"/>
  <c r="M99" i="7"/>
  <c r="O99" i="7" s="1"/>
  <c r="I99" i="7"/>
  <c r="M95" i="7"/>
  <c r="O95" i="7" s="1"/>
  <c r="I95" i="7"/>
  <c r="M91" i="7"/>
  <c r="O91" i="7" s="1"/>
  <c r="I91" i="7"/>
  <c r="M87" i="7"/>
  <c r="O87" i="7" s="1"/>
  <c r="I87" i="7"/>
  <c r="M83" i="7"/>
  <c r="O83" i="7" s="1"/>
  <c r="I83" i="7"/>
  <c r="M79" i="7"/>
  <c r="O79" i="7" s="1"/>
  <c r="I79" i="7"/>
  <c r="M75" i="7"/>
  <c r="O75" i="7" s="1"/>
  <c r="I75" i="7"/>
  <c r="M71" i="7"/>
  <c r="O71" i="7" s="1"/>
  <c r="I71" i="7"/>
  <c r="M67" i="7"/>
  <c r="O67" i="7" s="1"/>
  <c r="I67" i="7"/>
  <c r="M63" i="7"/>
  <c r="O63" i="7" s="1"/>
  <c r="I63" i="7"/>
  <c r="M59" i="7"/>
  <c r="O59" i="7" s="1"/>
  <c r="I59" i="7"/>
  <c r="M55" i="7"/>
  <c r="O55" i="7" s="1"/>
  <c r="I55" i="7"/>
  <c r="M51" i="7"/>
  <c r="O51" i="7" s="1"/>
  <c r="I51" i="7"/>
  <c r="L50" i="7"/>
  <c r="K50" i="7"/>
  <c r="J50" i="7"/>
  <c r="O46" i="7"/>
  <c r="M46" i="7"/>
  <c r="I46" i="7"/>
  <c r="O42" i="7"/>
  <c r="M42" i="7"/>
  <c r="I42" i="7"/>
  <c r="M38" i="7"/>
  <c r="O38" i="7" s="1"/>
  <c r="I38" i="7"/>
  <c r="O34" i="7"/>
  <c r="M34" i="7"/>
  <c r="I34" i="7"/>
  <c r="O30" i="7"/>
  <c r="M30" i="7"/>
  <c r="I30" i="7"/>
  <c r="O26" i="7"/>
  <c r="M26" i="7"/>
  <c r="I26" i="7"/>
  <c r="M22" i="7"/>
  <c r="O22" i="7" s="1"/>
  <c r="I22" i="7"/>
  <c r="M18" i="7"/>
  <c r="O18" i="7" s="1"/>
  <c r="I18" i="7"/>
  <c r="M14" i="7"/>
  <c r="O14" i="7" s="1"/>
  <c r="I14" i="7"/>
  <c r="O10" i="7"/>
  <c r="M10" i="7"/>
  <c r="M9" i="7" s="1"/>
  <c r="I10" i="7"/>
  <c r="L9" i="7"/>
  <c r="K9" i="7"/>
  <c r="J9" i="7"/>
  <c r="J8" i="7"/>
  <c r="O31" i="6"/>
  <c r="M31" i="6"/>
  <c r="I31" i="6"/>
  <c r="O27" i="6"/>
  <c r="M27" i="6"/>
  <c r="I27" i="6"/>
  <c r="M23" i="6"/>
  <c r="O23" i="6" s="1"/>
  <c r="I23" i="6"/>
  <c r="M22" i="6"/>
  <c r="L22" i="6"/>
  <c r="K22" i="6"/>
  <c r="J22" i="6"/>
  <c r="M18" i="6"/>
  <c r="O18" i="6" s="1"/>
  <c r="I18" i="6"/>
  <c r="M14" i="6"/>
  <c r="O14" i="6" s="1"/>
  <c r="I14" i="6"/>
  <c r="M10" i="6"/>
  <c r="O10" i="6" s="1"/>
  <c r="I10" i="6"/>
  <c r="M9" i="6"/>
  <c r="M8" i="6" s="1"/>
  <c r="L9" i="6"/>
  <c r="L8" i="6" s="1"/>
  <c r="T7" i="6" s="1"/>
  <c r="F18" i="1" s="1"/>
  <c r="F17" i="1" s="1"/>
  <c r="K9" i="6"/>
  <c r="K8" i="6" s="1"/>
  <c r="C18" i="1" s="1"/>
  <c r="J9" i="6"/>
  <c r="J8" i="6" s="1"/>
  <c r="M128" i="5"/>
  <c r="O128" i="5" s="1"/>
  <c r="I128" i="5"/>
  <c r="O124" i="5"/>
  <c r="M124" i="5"/>
  <c r="I124" i="5"/>
  <c r="M120" i="5"/>
  <c r="O120" i="5" s="1"/>
  <c r="I120" i="5"/>
  <c r="L119" i="5"/>
  <c r="K119" i="5"/>
  <c r="J119" i="5"/>
  <c r="M115" i="5"/>
  <c r="O115" i="5" s="1"/>
  <c r="I115" i="5"/>
  <c r="O111" i="5"/>
  <c r="M111" i="5"/>
  <c r="I111" i="5"/>
  <c r="O107" i="5"/>
  <c r="M107" i="5"/>
  <c r="I107" i="5"/>
  <c r="O103" i="5"/>
  <c r="M103" i="5"/>
  <c r="I103" i="5"/>
  <c r="M99" i="5"/>
  <c r="M98" i="5" s="1"/>
  <c r="I99" i="5"/>
  <c r="L98" i="5"/>
  <c r="K98" i="5"/>
  <c r="J98" i="5"/>
  <c r="M94" i="5"/>
  <c r="O94" i="5" s="1"/>
  <c r="I94" i="5"/>
  <c r="M93" i="5"/>
  <c r="L93" i="5"/>
  <c r="K93" i="5"/>
  <c r="J93" i="5"/>
  <c r="O89" i="5"/>
  <c r="M89" i="5"/>
  <c r="I89" i="5"/>
  <c r="M85" i="5"/>
  <c r="O85" i="5" s="1"/>
  <c r="I85" i="5"/>
  <c r="L84" i="5"/>
  <c r="K84" i="5"/>
  <c r="J84" i="5"/>
  <c r="M80" i="5"/>
  <c r="M75" i="5" s="1"/>
  <c r="I80" i="5"/>
  <c r="O76" i="5"/>
  <c r="M76" i="5"/>
  <c r="I76" i="5"/>
  <c r="L75" i="5"/>
  <c r="K75" i="5"/>
  <c r="J75" i="5"/>
  <c r="M71" i="5"/>
  <c r="O71" i="5" s="1"/>
  <c r="I71" i="5"/>
  <c r="O67" i="5"/>
  <c r="M67" i="5"/>
  <c r="M66" i="5" s="1"/>
  <c r="I67" i="5"/>
  <c r="L66" i="5"/>
  <c r="K66" i="5"/>
  <c r="J66" i="5"/>
  <c r="M62" i="5"/>
  <c r="O62" i="5" s="1"/>
  <c r="I62" i="5"/>
  <c r="M58" i="5"/>
  <c r="O58" i="5" s="1"/>
  <c r="I58" i="5"/>
  <c r="L57" i="5"/>
  <c r="K57" i="5"/>
  <c r="J57" i="5"/>
  <c r="O53" i="5"/>
  <c r="M53" i="5"/>
  <c r="I53" i="5"/>
  <c r="O49" i="5"/>
  <c r="M49" i="5"/>
  <c r="I49" i="5"/>
  <c r="M45" i="5"/>
  <c r="M44" i="5" s="1"/>
  <c r="I45" i="5"/>
  <c r="L44" i="5"/>
  <c r="K44" i="5"/>
  <c r="J44" i="5"/>
  <c r="M40" i="5"/>
  <c r="O40" i="5" s="1"/>
  <c r="I40" i="5"/>
  <c r="M36" i="5"/>
  <c r="O36" i="5" s="1"/>
  <c r="I36" i="5"/>
  <c r="O32" i="5"/>
  <c r="M32" i="5"/>
  <c r="I32" i="5"/>
  <c r="M28" i="5"/>
  <c r="O28" i="5" s="1"/>
  <c r="I28" i="5"/>
  <c r="M24" i="5"/>
  <c r="O24" i="5" s="1"/>
  <c r="I24" i="5"/>
  <c r="M20" i="5"/>
  <c r="O20" i="5" s="1"/>
  <c r="I20" i="5"/>
  <c r="M19" i="5"/>
  <c r="L19" i="5"/>
  <c r="K19" i="5"/>
  <c r="J19" i="5"/>
  <c r="M15" i="5"/>
  <c r="O15" i="5" s="1"/>
  <c r="I15" i="5"/>
  <c r="L14" i="5"/>
  <c r="K14" i="5"/>
  <c r="J14" i="5"/>
  <c r="M10" i="5"/>
  <c r="M9" i="5" s="1"/>
  <c r="I10" i="5"/>
  <c r="L9" i="5"/>
  <c r="L8" i="5" s="1"/>
  <c r="T7" i="5" s="1"/>
  <c r="F16" i="1" s="1"/>
  <c r="F15" i="1" s="1"/>
  <c r="K9" i="5"/>
  <c r="J9" i="5"/>
  <c r="J8" i="5" s="1"/>
  <c r="K8" i="5"/>
  <c r="O310" i="4"/>
  <c r="M310" i="4"/>
  <c r="I310" i="4"/>
  <c r="O306" i="4"/>
  <c r="M306" i="4"/>
  <c r="I306" i="4"/>
  <c r="M302" i="4"/>
  <c r="O302" i="4" s="1"/>
  <c r="I302" i="4"/>
  <c r="M298" i="4"/>
  <c r="O298" i="4" s="1"/>
  <c r="I298" i="4"/>
  <c r="O294" i="4"/>
  <c r="M294" i="4"/>
  <c r="I294" i="4"/>
  <c r="O290" i="4"/>
  <c r="M290" i="4"/>
  <c r="I290" i="4"/>
  <c r="M286" i="4"/>
  <c r="O286" i="4" s="1"/>
  <c r="I286" i="4"/>
  <c r="M282" i="4"/>
  <c r="O282" i="4" s="1"/>
  <c r="I282" i="4"/>
  <c r="O278" i="4"/>
  <c r="M278" i="4"/>
  <c r="I278" i="4"/>
  <c r="O274" i="4"/>
  <c r="M274" i="4"/>
  <c r="I274" i="4"/>
  <c r="M270" i="4"/>
  <c r="O270" i="4" s="1"/>
  <c r="I270" i="4"/>
  <c r="M266" i="4"/>
  <c r="O266" i="4" s="1"/>
  <c r="I266" i="4"/>
  <c r="O262" i="4"/>
  <c r="M262" i="4"/>
  <c r="I262" i="4"/>
  <c r="O258" i="4"/>
  <c r="M258" i="4"/>
  <c r="I258" i="4"/>
  <c r="M254" i="4"/>
  <c r="O254" i="4" s="1"/>
  <c r="I254" i="4"/>
  <c r="M250" i="4"/>
  <c r="O250" i="4" s="1"/>
  <c r="I250" i="4"/>
  <c r="O246" i="4"/>
  <c r="M246" i="4"/>
  <c r="I246" i="4"/>
  <c r="O242" i="4"/>
  <c r="M242" i="4"/>
  <c r="I242" i="4"/>
  <c r="M238" i="4"/>
  <c r="O238" i="4" s="1"/>
  <c r="I238" i="4"/>
  <c r="M234" i="4"/>
  <c r="O234" i="4" s="1"/>
  <c r="I234" i="4"/>
  <c r="O230" i="4"/>
  <c r="M230" i="4"/>
  <c r="I230" i="4"/>
  <c r="O226" i="4"/>
  <c r="M226" i="4"/>
  <c r="I226" i="4"/>
  <c r="M222" i="4"/>
  <c r="O222" i="4" s="1"/>
  <c r="I222" i="4"/>
  <c r="M218" i="4"/>
  <c r="O218" i="4" s="1"/>
  <c r="I218" i="4"/>
  <c r="O214" i="4"/>
  <c r="M214" i="4"/>
  <c r="I214" i="4"/>
  <c r="O210" i="4"/>
  <c r="M210" i="4"/>
  <c r="I210" i="4"/>
  <c r="M206" i="4"/>
  <c r="O206" i="4" s="1"/>
  <c r="I206" i="4"/>
  <c r="M202" i="4"/>
  <c r="O202" i="4" s="1"/>
  <c r="I202" i="4"/>
  <c r="O198" i="4"/>
  <c r="M198" i="4"/>
  <c r="I198" i="4"/>
  <c r="O194" i="4"/>
  <c r="M194" i="4"/>
  <c r="I194" i="4"/>
  <c r="M190" i="4"/>
  <c r="O190" i="4" s="1"/>
  <c r="I190" i="4"/>
  <c r="M186" i="4"/>
  <c r="O186" i="4" s="1"/>
  <c r="I186" i="4"/>
  <c r="O182" i="4"/>
  <c r="M182" i="4"/>
  <c r="I182" i="4"/>
  <c r="O178" i="4"/>
  <c r="M178" i="4"/>
  <c r="I178" i="4"/>
  <c r="M174" i="4"/>
  <c r="O174" i="4" s="1"/>
  <c r="I174" i="4"/>
  <c r="M170" i="4"/>
  <c r="O170" i="4" s="1"/>
  <c r="I170" i="4"/>
  <c r="O166" i="4"/>
  <c r="M166" i="4"/>
  <c r="I166" i="4"/>
  <c r="O162" i="4"/>
  <c r="M162" i="4"/>
  <c r="I162" i="4"/>
  <c r="M158" i="4"/>
  <c r="O158" i="4" s="1"/>
  <c r="I158" i="4"/>
  <c r="M154" i="4"/>
  <c r="O154" i="4" s="1"/>
  <c r="I154" i="4"/>
  <c r="O150" i="4"/>
  <c r="M150" i="4"/>
  <c r="I150" i="4"/>
  <c r="O146" i="4"/>
  <c r="M146" i="4"/>
  <c r="I146" i="4"/>
  <c r="M142" i="4"/>
  <c r="O142" i="4" s="1"/>
  <c r="I142" i="4"/>
  <c r="M138" i="4"/>
  <c r="O138" i="4" s="1"/>
  <c r="I138" i="4"/>
  <c r="O134" i="4"/>
  <c r="M134" i="4"/>
  <c r="I134" i="4"/>
  <c r="O130" i="4"/>
  <c r="M130" i="4"/>
  <c r="I130" i="4"/>
  <c r="M126" i="4"/>
  <c r="O126" i="4" s="1"/>
  <c r="I126" i="4"/>
  <c r="M122" i="4"/>
  <c r="O122" i="4" s="1"/>
  <c r="I122" i="4"/>
  <c r="O118" i="4"/>
  <c r="M118" i="4"/>
  <c r="I118" i="4"/>
  <c r="O114" i="4"/>
  <c r="M114" i="4"/>
  <c r="I114" i="4"/>
  <c r="M110" i="4"/>
  <c r="O110" i="4" s="1"/>
  <c r="I110" i="4"/>
  <c r="M106" i="4"/>
  <c r="O106" i="4" s="1"/>
  <c r="I106" i="4"/>
  <c r="O102" i="4"/>
  <c r="M102" i="4"/>
  <c r="I102" i="4"/>
  <c r="O98" i="4"/>
  <c r="M98" i="4"/>
  <c r="I98" i="4"/>
  <c r="M94" i="4"/>
  <c r="O94" i="4" s="1"/>
  <c r="I94" i="4"/>
  <c r="M90" i="4"/>
  <c r="O90" i="4" s="1"/>
  <c r="I90" i="4"/>
  <c r="O86" i="4"/>
  <c r="M86" i="4"/>
  <c r="I86" i="4"/>
  <c r="O82" i="4"/>
  <c r="M82" i="4"/>
  <c r="I82" i="4"/>
  <c r="M78" i="4"/>
  <c r="O78" i="4" s="1"/>
  <c r="I78" i="4"/>
  <c r="M74" i="4"/>
  <c r="O74" i="4" s="1"/>
  <c r="I74" i="4"/>
  <c r="O70" i="4"/>
  <c r="M70" i="4"/>
  <c r="I70" i="4"/>
  <c r="O66" i="4"/>
  <c r="M66" i="4"/>
  <c r="I66" i="4"/>
  <c r="M62" i="4"/>
  <c r="O62" i="4" s="1"/>
  <c r="I62" i="4"/>
  <c r="M58" i="4"/>
  <c r="O58" i="4" s="1"/>
  <c r="I58" i="4"/>
  <c r="O54" i="4"/>
  <c r="M54" i="4"/>
  <c r="I54" i="4"/>
  <c r="O50" i="4"/>
  <c r="M50" i="4"/>
  <c r="I50" i="4"/>
  <c r="M46" i="4"/>
  <c r="O46" i="4" s="1"/>
  <c r="I46" i="4"/>
  <c r="M42" i="4"/>
  <c r="O42" i="4" s="1"/>
  <c r="I42" i="4"/>
  <c r="O38" i="4"/>
  <c r="M38" i="4"/>
  <c r="I38" i="4"/>
  <c r="O34" i="4"/>
  <c r="M34" i="4"/>
  <c r="I34" i="4"/>
  <c r="M30" i="4"/>
  <c r="O30" i="4" s="1"/>
  <c r="I30" i="4"/>
  <c r="M26" i="4"/>
  <c r="O26" i="4" s="1"/>
  <c r="I26" i="4"/>
  <c r="O22" i="4"/>
  <c r="M22" i="4"/>
  <c r="I22" i="4"/>
  <c r="O18" i="4"/>
  <c r="M18" i="4"/>
  <c r="I18" i="4"/>
  <c r="M14" i="4"/>
  <c r="O14" i="4" s="1"/>
  <c r="I14" i="4"/>
  <c r="M10" i="4"/>
  <c r="O10" i="4" s="1"/>
  <c r="I10" i="4"/>
  <c r="M9" i="4"/>
  <c r="M8" i="4" s="1"/>
  <c r="L9" i="4"/>
  <c r="L8" i="4" s="1"/>
  <c r="T7" i="4" s="1"/>
  <c r="F14" i="1" s="1"/>
  <c r="F13" i="1" s="1"/>
  <c r="K9" i="4"/>
  <c r="K8" i="4" s="1"/>
  <c r="J9" i="4"/>
  <c r="J8" i="4" s="1"/>
  <c r="O290" i="3"/>
  <c r="M290" i="3"/>
  <c r="I290" i="3"/>
  <c r="O286" i="3"/>
  <c r="M286" i="3"/>
  <c r="I286" i="3"/>
  <c r="M282" i="3"/>
  <c r="O282" i="3" s="1"/>
  <c r="I282" i="3"/>
  <c r="M278" i="3"/>
  <c r="O278" i="3" s="1"/>
  <c r="I278" i="3"/>
  <c r="O274" i="3"/>
  <c r="M274" i="3"/>
  <c r="I274" i="3"/>
  <c r="M273" i="3"/>
  <c r="L273" i="3"/>
  <c r="K273" i="3"/>
  <c r="J273" i="3"/>
  <c r="O269" i="3"/>
  <c r="M269" i="3"/>
  <c r="I269" i="3"/>
  <c r="O265" i="3"/>
  <c r="M265" i="3"/>
  <c r="I265" i="3"/>
  <c r="M261" i="3"/>
  <c r="O261" i="3" s="1"/>
  <c r="I261" i="3"/>
  <c r="M257" i="3"/>
  <c r="O257" i="3" s="1"/>
  <c r="I257" i="3"/>
  <c r="O253" i="3"/>
  <c r="M253" i="3"/>
  <c r="I253" i="3"/>
  <c r="O249" i="3"/>
  <c r="M249" i="3"/>
  <c r="I249" i="3"/>
  <c r="M245" i="3"/>
  <c r="O245" i="3" s="1"/>
  <c r="I245" i="3"/>
  <c r="M241" i="3"/>
  <c r="O241" i="3" s="1"/>
  <c r="I241" i="3"/>
  <c r="O237" i="3"/>
  <c r="M237" i="3"/>
  <c r="I237" i="3"/>
  <c r="O233" i="3"/>
  <c r="M233" i="3"/>
  <c r="I233" i="3"/>
  <c r="M229" i="3"/>
  <c r="M224" i="3" s="1"/>
  <c r="I229" i="3"/>
  <c r="M225" i="3"/>
  <c r="O225" i="3" s="1"/>
  <c r="I225" i="3"/>
  <c r="L224" i="3"/>
  <c r="K224" i="3"/>
  <c r="J224" i="3"/>
  <c r="M220" i="3"/>
  <c r="O220" i="3" s="1"/>
  <c r="I220" i="3"/>
  <c r="O216" i="3"/>
  <c r="M216" i="3"/>
  <c r="I216" i="3"/>
  <c r="O212" i="3"/>
  <c r="M212" i="3"/>
  <c r="I212" i="3"/>
  <c r="M208" i="3"/>
  <c r="O208" i="3" s="1"/>
  <c r="I208" i="3"/>
  <c r="M204" i="3"/>
  <c r="O204" i="3" s="1"/>
  <c r="I204" i="3"/>
  <c r="O200" i="3"/>
  <c r="M200" i="3"/>
  <c r="I200" i="3"/>
  <c r="O196" i="3"/>
  <c r="M196" i="3"/>
  <c r="I196" i="3"/>
  <c r="M192" i="3"/>
  <c r="O192" i="3" s="1"/>
  <c r="I192" i="3"/>
  <c r="M188" i="3"/>
  <c r="O188" i="3" s="1"/>
  <c r="I188" i="3"/>
  <c r="O184" i="3"/>
  <c r="M184" i="3"/>
  <c r="I184" i="3"/>
  <c r="O180" i="3"/>
  <c r="M180" i="3"/>
  <c r="I180" i="3"/>
  <c r="M176" i="3"/>
  <c r="O176" i="3" s="1"/>
  <c r="I176" i="3"/>
  <c r="M172" i="3"/>
  <c r="O172" i="3" s="1"/>
  <c r="I172" i="3"/>
  <c r="O168" i="3"/>
  <c r="M168" i="3"/>
  <c r="I168" i="3"/>
  <c r="O164" i="3"/>
  <c r="M164" i="3"/>
  <c r="I164" i="3"/>
  <c r="M160" i="3"/>
  <c r="O160" i="3" s="1"/>
  <c r="I160" i="3"/>
  <c r="M156" i="3"/>
  <c r="O156" i="3" s="1"/>
  <c r="I156" i="3"/>
  <c r="O152" i="3"/>
  <c r="M152" i="3"/>
  <c r="I152" i="3"/>
  <c r="O148" i="3"/>
  <c r="M148" i="3"/>
  <c r="I148" i="3"/>
  <c r="M144" i="3"/>
  <c r="O144" i="3" s="1"/>
  <c r="I144" i="3"/>
  <c r="M140" i="3"/>
  <c r="O140" i="3" s="1"/>
  <c r="I140" i="3"/>
  <c r="O136" i="3"/>
  <c r="M136" i="3"/>
  <c r="I136" i="3"/>
  <c r="O132" i="3"/>
  <c r="M132" i="3"/>
  <c r="I132" i="3"/>
  <c r="M128" i="3"/>
  <c r="O128" i="3" s="1"/>
  <c r="I128" i="3"/>
  <c r="M124" i="3"/>
  <c r="O124" i="3" s="1"/>
  <c r="I124" i="3"/>
  <c r="O120" i="3"/>
  <c r="M120" i="3"/>
  <c r="M119" i="3" s="1"/>
  <c r="I120" i="3"/>
  <c r="L119" i="3"/>
  <c r="K119" i="3"/>
  <c r="J119" i="3"/>
  <c r="M115" i="3"/>
  <c r="O115" i="3" s="1"/>
  <c r="I115" i="3"/>
  <c r="O111" i="3"/>
  <c r="M111" i="3"/>
  <c r="I111" i="3"/>
  <c r="O107" i="3"/>
  <c r="M107" i="3"/>
  <c r="I107" i="3"/>
  <c r="M103" i="3"/>
  <c r="O103" i="3" s="1"/>
  <c r="I103" i="3"/>
  <c r="M99" i="3"/>
  <c r="O99" i="3" s="1"/>
  <c r="I99" i="3"/>
  <c r="O95" i="3"/>
  <c r="M95" i="3"/>
  <c r="I95" i="3"/>
  <c r="O91" i="3"/>
  <c r="M91" i="3"/>
  <c r="I91" i="3"/>
  <c r="M87" i="3"/>
  <c r="O87" i="3" s="1"/>
  <c r="I87" i="3"/>
  <c r="M83" i="3"/>
  <c r="O83" i="3" s="1"/>
  <c r="I83" i="3"/>
  <c r="O79" i="3"/>
  <c r="M79" i="3"/>
  <c r="I79" i="3"/>
  <c r="O75" i="3"/>
  <c r="M75" i="3"/>
  <c r="I75" i="3"/>
  <c r="M71" i="3"/>
  <c r="O71" i="3" s="1"/>
  <c r="I71" i="3"/>
  <c r="M67" i="3"/>
  <c r="O67" i="3" s="1"/>
  <c r="I67" i="3"/>
  <c r="O63" i="3"/>
  <c r="M63" i="3"/>
  <c r="I63" i="3"/>
  <c r="O59" i="3"/>
  <c r="M59" i="3"/>
  <c r="I59" i="3"/>
  <c r="M55" i="3"/>
  <c r="O55" i="3" s="1"/>
  <c r="I55" i="3"/>
  <c r="L54" i="3"/>
  <c r="K54" i="3"/>
  <c r="J54" i="3"/>
  <c r="M50" i="3"/>
  <c r="O50" i="3" s="1"/>
  <c r="I50" i="3"/>
  <c r="O46" i="3"/>
  <c r="M46" i="3"/>
  <c r="I46" i="3"/>
  <c r="O42" i="3"/>
  <c r="M42" i="3"/>
  <c r="I42" i="3"/>
  <c r="O38" i="3"/>
  <c r="M38" i="3"/>
  <c r="I38" i="3"/>
  <c r="M34" i="3"/>
  <c r="O34" i="3" s="1"/>
  <c r="I34" i="3"/>
  <c r="O30" i="3"/>
  <c r="M30" i="3"/>
  <c r="I30" i="3"/>
  <c r="O26" i="3"/>
  <c r="M26" i="3"/>
  <c r="I26" i="3"/>
  <c r="O22" i="3"/>
  <c r="M22" i="3"/>
  <c r="I22" i="3"/>
  <c r="M18" i="3"/>
  <c r="M9" i="3" s="1"/>
  <c r="I18" i="3"/>
  <c r="M14" i="3"/>
  <c r="O14" i="3" s="1"/>
  <c r="I14" i="3"/>
  <c r="O10" i="3"/>
  <c r="M10" i="3"/>
  <c r="I10" i="3"/>
  <c r="L9" i="3"/>
  <c r="K9" i="3"/>
  <c r="K8" i="3" s="1"/>
  <c r="J9" i="3"/>
  <c r="J8" i="3" s="1"/>
  <c r="L8" i="3"/>
  <c r="T7" i="3"/>
  <c r="F12" i="1" s="1"/>
  <c r="M250" i="2"/>
  <c r="O250" i="2" s="1"/>
  <c r="I250" i="2"/>
  <c r="M246" i="2"/>
  <c r="O246" i="2" s="1"/>
  <c r="I246" i="2"/>
  <c r="O242" i="2"/>
  <c r="M242" i="2"/>
  <c r="I242" i="2"/>
  <c r="M238" i="2"/>
  <c r="O238" i="2" s="1"/>
  <c r="I238" i="2"/>
  <c r="M234" i="2"/>
  <c r="O234" i="2" s="1"/>
  <c r="I234" i="2"/>
  <c r="L233" i="2"/>
  <c r="K233" i="2"/>
  <c r="J233" i="2"/>
  <c r="O229" i="2"/>
  <c r="M229" i="2"/>
  <c r="I229" i="2"/>
  <c r="O225" i="2"/>
  <c r="M225" i="2"/>
  <c r="I225" i="2"/>
  <c r="M221" i="2"/>
  <c r="O221" i="2" s="1"/>
  <c r="I221" i="2"/>
  <c r="O217" i="2"/>
  <c r="M217" i="2"/>
  <c r="I217" i="2"/>
  <c r="O213" i="2"/>
  <c r="M213" i="2"/>
  <c r="I213" i="2"/>
  <c r="O209" i="2"/>
  <c r="M209" i="2"/>
  <c r="I209" i="2"/>
  <c r="M205" i="2"/>
  <c r="O205" i="2" s="1"/>
  <c r="I205" i="2"/>
  <c r="O201" i="2"/>
  <c r="M201" i="2"/>
  <c r="I201" i="2"/>
  <c r="O197" i="2"/>
  <c r="M197" i="2"/>
  <c r="I197" i="2"/>
  <c r="O193" i="2"/>
  <c r="M193" i="2"/>
  <c r="I193" i="2"/>
  <c r="M189" i="2"/>
  <c r="O189" i="2" s="1"/>
  <c r="I189" i="2"/>
  <c r="O185" i="2"/>
  <c r="M185" i="2"/>
  <c r="I185" i="2"/>
  <c r="M184" i="2"/>
  <c r="L184" i="2"/>
  <c r="K184" i="2"/>
  <c r="J184" i="2"/>
  <c r="O180" i="2"/>
  <c r="M180" i="2"/>
  <c r="I180" i="2"/>
  <c r="O176" i="2"/>
  <c r="M176" i="2"/>
  <c r="I176" i="2"/>
  <c r="M172" i="2"/>
  <c r="O172" i="2" s="1"/>
  <c r="I172" i="2"/>
  <c r="O168" i="2"/>
  <c r="M168" i="2"/>
  <c r="I168" i="2"/>
  <c r="O164" i="2"/>
  <c r="M164" i="2"/>
  <c r="I164" i="2"/>
  <c r="O160" i="2"/>
  <c r="M160" i="2"/>
  <c r="I160" i="2"/>
  <c r="M156" i="2"/>
  <c r="O156" i="2" s="1"/>
  <c r="I156" i="2"/>
  <c r="O152" i="2"/>
  <c r="M152" i="2"/>
  <c r="I152" i="2"/>
  <c r="O148" i="2"/>
  <c r="M148" i="2"/>
  <c r="I148" i="2"/>
  <c r="O144" i="2"/>
  <c r="M144" i="2"/>
  <c r="I144" i="2"/>
  <c r="M140" i="2"/>
  <c r="O140" i="2" s="1"/>
  <c r="I140" i="2"/>
  <c r="O136" i="2"/>
  <c r="M136" i="2"/>
  <c r="I136" i="2"/>
  <c r="O132" i="2"/>
  <c r="M132" i="2"/>
  <c r="I132" i="2"/>
  <c r="O128" i="2"/>
  <c r="M128" i="2"/>
  <c r="I128" i="2"/>
  <c r="M124" i="2"/>
  <c r="M123" i="2" s="1"/>
  <c r="I124" i="2"/>
  <c r="L123" i="2"/>
  <c r="K123" i="2"/>
  <c r="J123" i="2"/>
  <c r="M119" i="2"/>
  <c r="O119" i="2" s="1"/>
  <c r="I119" i="2"/>
  <c r="M115" i="2"/>
  <c r="O115" i="2" s="1"/>
  <c r="I115" i="2"/>
  <c r="M111" i="2"/>
  <c r="O111" i="2" s="1"/>
  <c r="I111" i="2"/>
  <c r="M107" i="2"/>
  <c r="O107" i="2" s="1"/>
  <c r="I107" i="2"/>
  <c r="M103" i="2"/>
  <c r="O103" i="2" s="1"/>
  <c r="I103" i="2"/>
  <c r="M99" i="2"/>
  <c r="O99" i="2" s="1"/>
  <c r="I99" i="2"/>
  <c r="M95" i="2"/>
  <c r="O95" i="2" s="1"/>
  <c r="I95" i="2"/>
  <c r="M91" i="2"/>
  <c r="O91" i="2" s="1"/>
  <c r="I91" i="2"/>
  <c r="M87" i="2"/>
  <c r="O87" i="2" s="1"/>
  <c r="I87" i="2"/>
  <c r="M83" i="2"/>
  <c r="O83" i="2" s="1"/>
  <c r="I83" i="2"/>
  <c r="M79" i="2"/>
  <c r="O79" i="2" s="1"/>
  <c r="I79" i="2"/>
  <c r="M75" i="2"/>
  <c r="O75" i="2" s="1"/>
  <c r="I75" i="2"/>
  <c r="M71" i="2"/>
  <c r="O71" i="2" s="1"/>
  <c r="I71" i="2"/>
  <c r="M67" i="2"/>
  <c r="O67" i="2" s="1"/>
  <c r="I67" i="2"/>
  <c r="M63" i="2"/>
  <c r="O63" i="2" s="1"/>
  <c r="I63" i="2"/>
  <c r="M59" i="2"/>
  <c r="O59" i="2" s="1"/>
  <c r="I59" i="2"/>
  <c r="M55" i="2"/>
  <c r="O55" i="2" s="1"/>
  <c r="I55" i="2"/>
  <c r="L54" i="2"/>
  <c r="K54" i="2"/>
  <c r="J54" i="2"/>
  <c r="O50" i="2"/>
  <c r="M50" i="2"/>
  <c r="I50" i="2"/>
  <c r="O46" i="2"/>
  <c r="M46" i="2"/>
  <c r="I46" i="2"/>
  <c r="M42" i="2"/>
  <c r="O42" i="2" s="1"/>
  <c r="I42" i="2"/>
  <c r="O38" i="2"/>
  <c r="M38" i="2"/>
  <c r="I38" i="2"/>
  <c r="O34" i="2"/>
  <c r="M34" i="2"/>
  <c r="I34" i="2"/>
  <c r="O30" i="2"/>
  <c r="M30" i="2"/>
  <c r="I30" i="2"/>
  <c r="M26" i="2"/>
  <c r="O26" i="2" s="1"/>
  <c r="I26" i="2"/>
  <c r="O22" i="2"/>
  <c r="M22" i="2"/>
  <c r="I22" i="2"/>
  <c r="O18" i="2"/>
  <c r="M18" i="2"/>
  <c r="I18" i="2"/>
  <c r="O14" i="2"/>
  <c r="M14" i="2"/>
  <c r="I14" i="2"/>
  <c r="M10" i="2"/>
  <c r="O10" i="2" s="1"/>
  <c r="I10" i="2"/>
  <c r="M9" i="2"/>
  <c r="L9" i="2"/>
  <c r="L8" i="2" s="1"/>
  <c r="T7" i="2" s="1"/>
  <c r="F11" i="1" s="1"/>
  <c r="F10" i="1" s="1"/>
  <c r="K9" i="2"/>
  <c r="K8" i="2" s="1"/>
  <c r="J9" i="2"/>
  <c r="J8" i="2" s="1"/>
  <c r="D18" i="1" l="1"/>
  <c r="E18" i="1"/>
  <c r="E17" i="1" s="1"/>
  <c r="C17" i="1"/>
  <c r="C14" i="1"/>
  <c r="M8" i="5"/>
  <c r="C16" i="1" s="1"/>
  <c r="M57" i="5"/>
  <c r="O124" i="2"/>
  <c r="O18" i="3"/>
  <c r="O229" i="3"/>
  <c r="O10" i="5"/>
  <c r="O45" i="5"/>
  <c r="O80" i="5"/>
  <c r="O99" i="5"/>
  <c r="M167" i="7"/>
  <c r="M54" i="2"/>
  <c r="M8" i="2" s="1"/>
  <c r="C11" i="1" s="1"/>
  <c r="M233" i="2"/>
  <c r="M54" i="3"/>
  <c r="M8" i="3" s="1"/>
  <c r="C12" i="1" s="1"/>
  <c r="M14" i="5"/>
  <c r="M84" i="5"/>
  <c r="M119" i="5"/>
  <c r="M50" i="7"/>
  <c r="M8" i="7" s="1"/>
  <c r="C20" i="1" s="1"/>
  <c r="D16" i="1" l="1"/>
  <c r="E16" i="1"/>
  <c r="E15" i="1" s="1"/>
  <c r="C15" i="1"/>
  <c r="D12" i="1"/>
  <c r="E12" i="1" s="1"/>
  <c r="C19" i="1"/>
  <c r="D20" i="1"/>
  <c r="E20" i="1"/>
  <c r="E19" i="1" s="1"/>
  <c r="C10" i="1"/>
  <c r="D11" i="1"/>
  <c r="E11" i="1"/>
  <c r="D17" i="1"/>
  <c r="M3" i="6"/>
  <c r="C13" i="1"/>
  <c r="D14" i="1"/>
  <c r="E14" i="1" s="1"/>
  <c r="E13" i="1" s="1"/>
  <c r="D10" i="1" l="1"/>
  <c r="M3" i="3"/>
  <c r="C6" i="1"/>
  <c r="M3" i="2"/>
  <c r="D15" i="1"/>
  <c r="M3" i="5"/>
  <c r="E10" i="1"/>
  <c r="C7" i="1" s="1"/>
  <c r="D19" i="1"/>
  <c r="M3" i="7"/>
  <c r="D13" i="1"/>
  <c r="M3" i="4"/>
</calcChain>
</file>

<file path=xl/sharedStrings.xml><?xml version="1.0" encoding="utf-8"?>
<sst xmlns="http://schemas.openxmlformats.org/spreadsheetml/2006/main" count="4361" uniqueCount="755">
  <si>
    <t>Aspe</t>
  </si>
  <si>
    <t>Rekapitulace ceny</t>
  </si>
  <si>
    <t>S631900184</t>
  </si>
  <si>
    <t>Výstavba PZS na přejezdu P4675 a P4676 trati Mladá Boleslav město - Stará Paka</t>
  </si>
  <si>
    <t>ZŘ</t>
  </si>
  <si>
    <t>20230105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</si>
  <si>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</si>
  <si>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</si>
  <si>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</si>
  <si>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</si>
  <si>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</si>
  <si>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</si>
  <si>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</si>
  <si>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</si>
  <si>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</si>
  <si>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</si>
  <si>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</si>
  <si>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P4675 v km 40,770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</si>
  <si>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</si>
  <si>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</si>
  <si>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</si>
  <si>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</si>
  <si>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</si>
  <si>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</si>
  <si>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</si>
  <si>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</si>
  <si>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</si>
  <si>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</si>
  <si>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</si>
  <si>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</si>
  <si>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</si>
  <si>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</si>
  <si>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</si>
  <si>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</si>
  <si>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</si>
  <si>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</si>
  <si>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</si>
  <si>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</si>
  <si>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</si>
  <si>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</si>
  <si>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</si>
  <si>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</si>
  <si>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</si>
  <si>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</si>
  <si>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</si>
  <si>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</si>
  <si>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</si>
  <si>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</si>
  <si>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Kabelizace</t>
  </si>
  <si>
    <t>P</t>
  </si>
  <si>
    <t>75A131</t>
  </si>
  <si>
    <t/>
  </si>
  <si>
    <t>KABEL METALICKÝ DVOUPLÁŠŤOVÝ DO 12 PÁRŮ - DODÁVKA</t>
  </si>
  <si>
    <t>KMPÁR</t>
  </si>
  <si>
    <t>2020_OTSKP</t>
  </si>
  <si>
    <t>PP</t>
  </si>
  <si>
    <t>popis položky</t>
  </si>
  <si>
    <t>VV</t>
  </si>
  <si>
    <t>výkaz výměr</t>
  </si>
  <si>
    <t>TS</t>
  </si>
  <si>
    <t>Technická specifikace</t>
  </si>
  <si>
    <t>75A217</t>
  </si>
  <si>
    <t>ZATAŽENÍ A SPOJKOVÁNÍ KABELŮ DO 12 PÁRŮ - MONTÁŽ</t>
  </si>
  <si>
    <t>75A141</t>
  </si>
  <si>
    <t>KABEL METALICKÝ DVOUPLÁŠŤOVÝ PŘES 12 PÁRŮ - DODÁVKA</t>
  </si>
  <si>
    <t>4</t>
  </si>
  <si>
    <t>75A227</t>
  </si>
  <si>
    <t>ZATAŽENÍ A SPOJKOVÁNÍ KABELŮ PŘES 12 PÁRŮ - MONTÁŽ</t>
  </si>
  <si>
    <t>5</t>
  </si>
  <si>
    <t>75A311</t>
  </si>
  <si>
    <t>KABELOVÁ FORMA (UKONČENÍ KABELŮ) PRO KABELY ZABEZPEČOVACÍ DO 12 PÁRŮ</t>
  </si>
  <si>
    <t>KUS</t>
  </si>
  <si>
    <t>6</t>
  </si>
  <si>
    <t>75A312</t>
  </si>
  <si>
    <t>KABELOVÁ FORMA (UKONČENÍ KABELŮ) PRO KABELY ZABEZPEČOVACÍ PŘES 12 PÁRŮ</t>
  </si>
  <si>
    <t>7</t>
  </si>
  <si>
    <t>75A321</t>
  </si>
  <si>
    <t>SPOJKA ROVNÁ PRO PLASTOVÉ KABELY S JÁDRY O PRŮMĚRU 1 MM2 DO 12 PÁRŮ</t>
  </si>
  <si>
    <t>8</t>
  </si>
  <si>
    <t>75A322</t>
  </si>
  <si>
    <t>SPOJKA ROVNÁ PRO PLASTOVÉ KABELY S JÁDRY O PRŮMĚRU 1 MM2 PŘES 12 PÁRŮ</t>
  </si>
  <si>
    <t>9</t>
  </si>
  <si>
    <t>742G11</t>
  </si>
  <si>
    <t>KABEL NN DVOU- A TŘÍŽÍLOVÝ CU S PLASTOVOU IZOLACÍ DO 2,5 MM2</t>
  </si>
  <si>
    <t>M</t>
  </si>
  <si>
    <t>10</t>
  </si>
  <si>
    <t>742H11</t>
  </si>
  <si>
    <t>KABEL NN ČTYŘ- A PĚTIŽÍLOVÝ CU S PLASTOVOU IZOLACÍ DO 2,5 MM2</t>
  </si>
  <si>
    <t>11</t>
  </si>
  <si>
    <t>742H12</t>
  </si>
  <si>
    <t>KABEL NN ČTYŘ- A PĚTIŽÍLOVÝ CU S PLASTOVOU IZOLACÍ OD 4 DO 16 MM2</t>
  </si>
  <si>
    <t>Zemní práce</t>
  </si>
  <si>
    <t>12</t>
  </si>
  <si>
    <t>702212</t>
  </si>
  <si>
    <t>KABELOVÁ CHRÁNIČKA ZEMNÍ DN PŘES 100 DO 200 MM</t>
  </si>
  <si>
    <t>13</t>
  </si>
  <si>
    <t>14173</t>
  </si>
  <si>
    <t>PROTLAČOVÁNÍ POTRUBÍ Z PLAST HMOT DN DO 200MM</t>
  </si>
  <si>
    <t>14</t>
  </si>
  <si>
    <t>R-položka</t>
  </si>
  <si>
    <t>STARTOVCÍ JÁMY PRO PROTLAK</t>
  </si>
  <si>
    <t>[bez vazby na CS]</t>
  </si>
  <si>
    <t>15</t>
  </si>
  <si>
    <t>702211</t>
  </si>
  <si>
    <t>KABELOVÁ CHRÁNIČKA ZEMNÍ DN DO 100 MM</t>
  </si>
  <si>
    <t>16</t>
  </si>
  <si>
    <t>BETONOVÁ TRUBKA PRO PRODLOUŽENÍ PROPUSTKU PRŮMĚR 40-50CM DÉLKA 1,5 M</t>
  </si>
  <si>
    <t>17</t>
  </si>
  <si>
    <t>SUCHÝ BETON NA PODBETONOVÁN NOVÉ BETONOVÉ TRUBKY PRO PROPUSTEK</t>
  </si>
  <si>
    <t>18</t>
  </si>
  <si>
    <t>OPĚRNÁ ZÍDKA PRO UMÍSTĚNÍ VÝSTRAŽNÍKŮ</t>
  </si>
  <si>
    <t>19</t>
  </si>
  <si>
    <t>ZŘÍZENÍ ZPEVNĚNÉ PLOCHY PŘED VÝSTRAŽNÍKY PRO ÚDRŽBU - DODÁVKA A USAZENÍ BETONOVÉ DESKY</t>
  </si>
  <si>
    <t>20</t>
  </si>
  <si>
    <t>BETONOVÉ VÝVAŘIŠTĚ</t>
  </si>
  <si>
    <t>M2</t>
  </si>
  <si>
    <t>21</t>
  </si>
  <si>
    <t>DODÁVKA ZEMINY</t>
  </si>
  <si>
    <t>T</t>
  </si>
  <si>
    <t>22</t>
  </si>
  <si>
    <t>ZEMNÍ PRÁCE SPOJENÉ S ÚPRAVOU STÁVAJÍCÍHO PROPUSTKU</t>
  </si>
  <si>
    <t>23</t>
  </si>
  <si>
    <t>132834</t>
  </si>
  <si>
    <t>HLOUBENÍ RÝH ŠÍŘ DO 2M PAŽ I NEPAŽ TŘ. II, ODVOZ DO 5KM</t>
  </si>
  <si>
    <t>M3</t>
  </si>
  <si>
    <t>24</t>
  </si>
  <si>
    <t>17411</t>
  </si>
  <si>
    <t>ZÁSYP JAM A RÝH ZEMINOU SE ZHUTNENÍM</t>
  </si>
  <si>
    <t>HLOUBENÍ RÝHY 0,35x0,9x1100M   
HLOUBENÍ RÝHY 0,50x0,9x1100M</t>
  </si>
  <si>
    <t>25</t>
  </si>
  <si>
    <t>BALL MARKER</t>
  </si>
  <si>
    <t>26</t>
  </si>
  <si>
    <t>ŽLAB PLASTOVÝ 12x10 VČETNĚ KONZOL DODÁVKA VČ MONTÁŽE</t>
  </si>
  <si>
    <t>27</t>
  </si>
  <si>
    <t>741911</t>
  </si>
  <si>
    <t>UZEMŇOVACÍ VODIČ V ZEMI FEZN DO 120 MM2</t>
  </si>
  <si>
    <t>28</t>
  </si>
  <si>
    <t>702312</t>
  </si>
  <si>
    <t>ZAKRYTÍ KABELŮ VÝSTRAŽNOU FÓLIÍ ŠÍŘKY PŘES 20 DO 40 CM</t>
  </si>
  <si>
    <t>Venkovní zab. zař.</t>
  </si>
  <si>
    <t>29</t>
  </si>
  <si>
    <t>75D211</t>
  </si>
  <si>
    <t>VÝSTRAŽNÍK SE ZÁVOROU, 1 SKŘÍŇ - DODÁVKA</t>
  </si>
  <si>
    <t>30</t>
  </si>
  <si>
    <t>75D217</t>
  </si>
  <si>
    <t>VÝSTRAŽNÍK SE ZÁVOROU, 1 SKŘÍŇ - MONTÁŽ</t>
  </si>
  <si>
    <t>31</t>
  </si>
  <si>
    <t>75D261</t>
  </si>
  <si>
    <t>PŘEJEZDNÍK - DODÁVKA</t>
  </si>
  <si>
    <t>32</t>
  </si>
  <si>
    <t>75D267</t>
  </si>
  <si>
    <t>PŘEJEZDNÍK - MONTÁŽ</t>
  </si>
  <si>
    <t>33</t>
  </si>
  <si>
    <t>75C721</t>
  </si>
  <si>
    <t>VZDÁLENOSTNÍ UPOZORNOVADLO, NEPROMĚNNÉ NÁVĚSTIDLO SE ZÁKLADEM - DODÁVKA</t>
  </si>
  <si>
    <t>34</t>
  </si>
  <si>
    <t>75C727</t>
  </si>
  <si>
    <t>VZDÁLENOSTNÍ UPOZORNOVADLO, NEPROMĚNNÉ NÁVĚSTIDLO SE ZÁKLADEM - MONTÁŽ</t>
  </si>
  <si>
    <t>35</t>
  </si>
  <si>
    <t>75D161</t>
  </si>
  <si>
    <t>RELÉOVÝ DOMEK (DO 9 M2) PREFABRIKOVANÝ, IZOLOVANÝ, S KLIMATIZACÍ A VNITŘNÍ KABELIZACÍ - DODÁVKA</t>
  </si>
  <si>
    <t>36</t>
  </si>
  <si>
    <t>75D167</t>
  </si>
  <si>
    <t>RELÉOVÝ DOMEK (DO 9 M2) PREFABRIKOVANÝ - MONTÁŽ</t>
  </si>
  <si>
    <t>37</t>
  </si>
  <si>
    <t>75C911</t>
  </si>
  <si>
    <t>SNÍMAČ POČÍTAČE NÁPRAV - DODÁVKA</t>
  </si>
  <si>
    <t>38</t>
  </si>
  <si>
    <t>75C917</t>
  </si>
  <si>
    <t>SNÍMAČ POČÍTAČE NÁPRAV - MONTÁŽ</t>
  </si>
  <si>
    <t>39</t>
  </si>
  <si>
    <t>75B742</t>
  </si>
  <si>
    <t>OCHRANNÁ OPATŘENÍ PROTI ATMOSFÉRICKÝM VLIVŮM - JEDNOKOLEJNÁ TRAŤ BEZ TRAKCÍ</t>
  </si>
  <si>
    <t>KM</t>
  </si>
  <si>
    <t>40</t>
  </si>
  <si>
    <t>DESKA MÍSTNÍHO OVLÁDÁNÍ PŘEJEZDU PRO MONTÁŽ DO SPOLEČNÉ PŘÍSTROJOVÉ SKŘÍNĚ (DODÁVKA A MONTÁŽ)</t>
  </si>
  <si>
    <t>41</t>
  </si>
  <si>
    <t>DEMONTÁŽ STÁVAJÍCÍCH DOPRAVNÍCH ZNAČEK</t>
  </si>
  <si>
    <t>42</t>
  </si>
  <si>
    <t>DODÁVKA A MONTÁŽ DOP. ZNAČKY "ŽEL. PŘEJEZD SE ZÁVORAMI"</t>
  </si>
  <si>
    <t>43</t>
  </si>
  <si>
    <t>BETONOVÝ OZNAČNÍK</t>
  </si>
  <si>
    <t>Vnitřní zab. zař.</t>
  </si>
  <si>
    <t>44</t>
  </si>
  <si>
    <t>75B6M1</t>
  </si>
  <si>
    <t>BEZÚDRŽBOVÁ BATERIE 24 V/250 AH - DODÁVKA</t>
  </si>
  <si>
    <t>45</t>
  </si>
  <si>
    <t>75B6T7</t>
  </si>
  <si>
    <t>BATERIE - MONTÁŽ</t>
  </si>
  <si>
    <t>46</t>
  </si>
  <si>
    <t>75B6A1</t>
  </si>
  <si>
    <t>USMĚRŇOVAČ 24 V/50 A - DODÁVKA</t>
  </si>
  <si>
    <t>47</t>
  </si>
  <si>
    <t>75B6G7</t>
  </si>
  <si>
    <t>USMĚRŇOVAČ - MONTÁŽ</t>
  </si>
  <si>
    <t>48</t>
  </si>
  <si>
    <t>75D111</t>
  </si>
  <si>
    <t>SKŘÍŇ LOGIKY RELÉOVÉHO PŘEJEZDOVÉHO ZABEZPEČOVACÍHO ZAŘÍZENÍ - DODÁVKA</t>
  </si>
  <si>
    <t>49</t>
  </si>
  <si>
    <t>75D117</t>
  </si>
  <si>
    <t>SKŘÍŇ LOGIKY RELÉOVÉHO PŘEJEZDOVÉHO ZABEZPEČOVACÍHO ZAŘÍZENÍ - MONTÁŽ</t>
  </si>
  <si>
    <t>50</t>
  </si>
  <si>
    <t>DODÁVKA STOLU A ŽIDLE</t>
  </si>
  <si>
    <t>51</t>
  </si>
  <si>
    <t>DODÁVKA ŽEBŘÍKU</t>
  </si>
  <si>
    <t>52</t>
  </si>
  <si>
    <t>NEHOŘLAVÁ SCHRÁNKA NA DOKUMENTACI</t>
  </si>
  <si>
    <t>53</t>
  </si>
  <si>
    <t>ÚPRAVA SW TERMINÁLU DOSPA</t>
  </si>
  <si>
    <t>54</t>
  </si>
  <si>
    <t>75B411</t>
  </si>
  <si>
    <t>STOJANOVÁ ŘADA PRO 1 STOJAN - DODÁVKA</t>
  </si>
  <si>
    <t>55</t>
  </si>
  <si>
    <t>75B417</t>
  </si>
  <si>
    <t>STOJANOVÁ ŘADA PRO 1 STOJAN - MONTÁŽ</t>
  </si>
  <si>
    <t>Zkouššky a revize</t>
  </si>
  <si>
    <t>56</t>
  </si>
  <si>
    <t>75E127</t>
  </si>
  <si>
    <t>CELKOVÁ PROHLÍDKA ZAŘÍZENÍ A VYHOTOVENÍ REVIZNÍ ZPRÁVY</t>
  </si>
  <si>
    <t>HOD</t>
  </si>
  <si>
    <t>57</t>
  </si>
  <si>
    <t>75E197</t>
  </si>
  <si>
    <t>PŘÍPRAVA A CELKOVÉ ZKOUŠKY PŘEJEZDOVÉHO ZABEZPEČOVACÍHO ZAŘÍZENÍ PRO JEDNU KOLEJ</t>
  </si>
  <si>
    <t>58</t>
  </si>
  <si>
    <t>75E1B7</t>
  </si>
  <si>
    <t>REGULACE A ZKOUŠENÍ ZABEZPEČOVACÍHO ZAŘÍZENÍ</t>
  </si>
  <si>
    <t>59</t>
  </si>
  <si>
    <t>VYPRACOVÁNÍ RDS</t>
  </si>
  <si>
    <t>60</t>
  </si>
  <si>
    <t>75E1C7</t>
  </si>
  <si>
    <t>PROTOKOL UTZ</t>
  </si>
  <si>
    <t xml:space="preserve">  PS 02</t>
  </si>
  <si>
    <t>PZS P4676 v km 41,720</t>
  </si>
  <si>
    <t>PS 02</t>
  </si>
  <si>
    <t>BETONOVÁ TRUBKA PRO PRODLOUŽENÍ PROPUSTKU PRŮMĚR 50CM DÉLKA 4 M</t>
  </si>
  <si>
    <t>OPĚRNÁ ZÍDKA PRO UMÍSTĚNÍ VÝSTRAŽNÍKU</t>
  </si>
  <si>
    <t>DODÁVKA A MONTÁŽ BETONOVÉHO SVODIDLA DLE DOKUMENTACE</t>
  </si>
  <si>
    <t>75D231</t>
  </si>
  <si>
    <t>VÝSTRAŽNÍK SE ZÁVOROU, 2 SKŘÍNĚ - DODÁVKA</t>
  </si>
  <si>
    <t>75D237</t>
  </si>
  <si>
    <t>VÝSTRAŽNÍK SE ZÁVOROU, 2 SKŘÍNĚ - MONTÁŽ</t>
  </si>
  <si>
    <t>75D271</t>
  </si>
  <si>
    <t>ZAŘÍZENÍ (PZZ) PRO NEVIDOMÉ - DODÁVKA</t>
  </si>
  <si>
    <t>75D277</t>
  </si>
  <si>
    <t>ZAŘÍZENÍ (PZZ) PRO NEVIDOMÉ - MONTÁŽ</t>
  </si>
  <si>
    <t>ZARÁŽKA SLEPECKÉ HOLE NA BŘEVNO ZÁVORY - DODÁVKA</t>
  </si>
  <si>
    <t>ZARÁŽKA SLEPECKÉ HOLE NA BŘEVNO ZÁVORY -MONTÁŽ</t>
  </si>
  <si>
    <t>NALEPOVACÍ VAROVNÉ PÁSY PRO NEVIDOMÉ - DODÁVKA</t>
  </si>
  <si>
    <t>NALEPOVACÍ VAROVNÉ PÁSY PRO NEVIDOMÉ - MONTÁŽ</t>
  </si>
  <si>
    <t>75C931</t>
  </si>
  <si>
    <t>SKŘÍŇ S POČÍTAČI NÁPRAV 8 BODŮ/7 ÚSEKŮ - DODÁVKA</t>
  </si>
  <si>
    <t>Skříń pro 6 bodů/3 úseky</t>
  </si>
  <si>
    <t>75C937</t>
  </si>
  <si>
    <t>SKŘÍŇ S POČÍTAČI NÁPRAV 8 BODŮ/7 ÚSEKŮ - MONTÁŽ</t>
  </si>
  <si>
    <t>75D151</t>
  </si>
  <si>
    <t>KABELOVÝ OBJEKT - DODÁVKA</t>
  </si>
  <si>
    <t>75D157</t>
  </si>
  <si>
    <t>KABELOVÝ OBJEKT - MONTÁŽ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</si>
  <si>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</si>
  <si>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</si>
  <si>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</si>
  <si>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</si>
  <si>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</si>
  <si>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</si>
  <si>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</si>
  <si>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</si>
  <si>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</si>
  <si>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R1</t>
  </si>
  <si>
    <t>70</t>
  </si>
  <si>
    <t>D.2</t>
  </si>
  <si>
    <t>Železniční sdělovací zařízení</t>
  </si>
  <si>
    <t xml:space="preserve">  PS 03</t>
  </si>
  <si>
    <t>Sdělovací zařízení</t>
  </si>
  <si>
    <t>PS 03</t>
  </si>
  <si>
    <t>75O513</t>
  </si>
  <si>
    <t>EZS, ÚSTŘEDNA DO 264 ZÓN</t>
  </si>
  <si>
    <t>OTSKP 2020</t>
  </si>
  <si>
    <t>Množství získáno exportem z CAD softwaru. Viz výkresová část dokumentace.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</si>
  <si>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2. Položka neobsahuje: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</si>
  <si>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</si>
  <si>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</si>
  <si>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</si>
  <si>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</si>
  <si>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</si>
  <si>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</si>
  <si>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75O543</t>
  </si>
  <si>
    <t>EZS, KLÁVESNICE - LCD DISPLEJ S VESTAVĚNOU BEZKONTAKTNÍ ČTEČKOU KARET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</si>
  <si>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</si>
  <si>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75O561</t>
  </si>
  <si>
    <t>EZS, ROZVODNÁ KRABICE</t>
  </si>
  <si>
    <t>75O571</t>
  </si>
  <si>
    <t>EZS, MAGNETICKÝ KONTAKT PLASTOVÝ - LEHKÉ PROVEDENÍ</t>
  </si>
  <si>
    <t>75O592</t>
  </si>
  <si>
    <t>EZS, PROSTOROVÝ DETEKTOR DUÁLNÍ</t>
  </si>
  <si>
    <t>75O5B1</t>
  </si>
  <si>
    <t>EZS, HLÁSIČ KOUŘE</t>
  </si>
  <si>
    <t>75O5D1</t>
  </si>
  <si>
    <t>EZS, HLASOVÝ KOMUNIKÁTOR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</si>
  <si>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</si>
  <si>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</si>
  <si>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</si>
  <si>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</si>
  <si>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75O5J3</t>
  </si>
  <si>
    <t>EZS, KOMUNIKAČNÍ ROZHRANÍ - MODUL GSM</t>
  </si>
  <si>
    <t>75O5K1</t>
  </si>
  <si>
    <t>EZS, PŘEPĚŤOVÁ OCHRANA SBĚRNICE</t>
  </si>
  <si>
    <t>75O5L1</t>
  </si>
  <si>
    <t>EZS, PŘÍSTUPOVÁ KARTA/KLÍČENKA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</si>
  <si>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</si>
  <si>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75O5M2</t>
  </si>
  <si>
    <t>EZS, SIRÉNA VENKOVNÍ</t>
  </si>
  <si>
    <t>75O5N1</t>
  </si>
  <si>
    <t>EZS, KLIENTSKÉ PRACOVIŠTĚ</t>
  </si>
  <si>
    <t>75O5NW</t>
  </si>
  <si>
    <t>EZS, KLIENTSKÉ PRACOVIŠTĚ - DOPLNĚNÍ HW, SW, LICENCE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</si>
  <si>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</si>
  <si>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</si>
  <si>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</si>
  <si>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</si>
  <si>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</si>
  <si>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</si>
  <si>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</si>
  <si>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</si>
  <si>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</si>
  <si>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</si>
  <si>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</si>
  <si>
    <t>75K611</t>
  </si>
  <si>
    <t>AKUMULÁTOROVÁ BATERIE DO 100 VAH - DODÁVKA</t>
  </si>
  <si>
    <t>75K61X</t>
  </si>
  <si>
    <t>AKUMULÁTOROVÁ BATERIE DO 100 VAH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</si>
  <si>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</si>
  <si>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</si>
  <si>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</si>
  <si>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</si>
  <si>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744711</t>
  </si>
  <si>
    <t>PROUDOVÝ CHRÁNIČ DVOUPÓLOVÝ (10 KA) DO 30 MA, DO 25 A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</si>
  <si>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</si>
  <si>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</si>
  <si>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</si>
  <si>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</si>
  <si>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</si>
  <si>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</si>
  <si>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75J321</t>
  </si>
  <si>
    <t>KABEL SDĚLOVACÍ PRO STRUKTUROVANOU KABELÁŽ FTP/STP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</si>
  <si>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</si>
  <si>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</si>
  <si>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</si>
  <si>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</si>
  <si>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75J422</t>
  </si>
  <si>
    <t>KABEL SDĚLOVACÍ SE ZVÝŠENOU ODOLNOSTÍ PROTI ŠÍŘENÍ PLAMENE A S FUNKČNÍ SCHOPNOSTÍ PŘI POŽÁRU DO 20 PÁRŮ PRŮMĚRU 0,5 MM</t>
  </si>
  <si>
    <t>75J42X</t>
  </si>
  <si>
    <t>KABEL SDĚLOVACÍ SE ZVÝŠENOU ODOLNOSTÍ PROTI ŠÍŘENÍ PLAMENE A S FUNKČNÍ SCHOPNOSTÍ PŘI POŽÁRU DO 20 PÁRŮ - MONTÁŽ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</si>
  <si>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</si>
  <si>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</si>
  <si>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</si>
  <si>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703452</t>
  </si>
  <si>
    <t>ELEKTROINSTALAČNÍ TRUBKA S FUNKČNÍ ODOLNOSTÍ PŘI POŽÁRU VČETNĚ UPEVNĚNÍ A PŘÍSLUŠENSTVÍ DN PRŮMĚRU PŘES 25 DO 40 MM</t>
  </si>
  <si>
    <t>1. Položka obsahuje:  
 – vybourání otvoru z kabelové rýhy do budovy v základovém zdivu z tvrdého kamene spojovaného nastavenou maltou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</si>
  <si>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703732</t>
  </si>
  <si>
    <t>KABELOVÁ PŘÍCHYTKA S FUNKČNÍ ODOLNOSTÍ PŘI POŽÁRU PRO ROZSAH UPNUTÍ OD 26 DO 50 MM</t>
  </si>
  <si>
    <t>1. Položka obsahuje:  
 – veškeré zemní práce včetně dodání zásypového materiálu  
2. Položka neobsahuje:  
 X  
3. Způsob měření:  
Měří se metr délkový.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</si>
  <si>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</si>
  <si>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</si>
  <si>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</si>
  <si>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742G51</t>
  </si>
  <si>
    <t>KABEL NN DVOU- A TŘÍŽÍLOVÝ CU BEZHALOGENOVÝ OHEŇ RETARDUJÍCÍ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</si>
  <si>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</si>
  <si>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</si>
  <si>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</si>
  <si>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</si>
  <si>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75M857</t>
  </si>
  <si>
    <t>MEDIAKONVERTOR - ETHERNET, SAMOSTATNÝ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</si>
  <si>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</si>
  <si>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72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</si>
  <si>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</si>
  <si>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</si>
  <si>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</si>
  <si>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73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</si>
  <si>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</si>
  <si>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</si>
  <si>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</si>
  <si>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</t>
  </si>
  <si>
    <t>75IA51</t>
  </si>
  <si>
    <t>OPTOTRUBKOVÁ KONCOVKA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</si>
  <si>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</si>
  <si>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</t>
  </si>
  <si>
    <t>75IA5X</t>
  </si>
  <si>
    <t>OPTOTRUBKOVÁ KONCOVKA - MONTÁŽ</t>
  </si>
  <si>
    <t>76</t>
  </si>
  <si>
    <t>75IA61</t>
  </si>
  <si>
    <t>OPTOTRUBKOVÁ KONCOKA S VENTILKEM PRŮMĚRU DO 40 MM</t>
  </si>
  <si>
    <t>77</t>
  </si>
  <si>
    <t>75IA71</t>
  </si>
  <si>
    <t>OPTOTRUBKOVÁ PRŮCHODKA PRŮMĚRU DO 40 MM</t>
  </si>
  <si>
    <t>78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</si>
  <si>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</si>
  <si>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</si>
  <si>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</si>
  <si>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79</t>
  </si>
  <si>
    <t>899604</t>
  </si>
  <si>
    <t>KALIBRACE OPTOTRUBKY</t>
  </si>
  <si>
    <t>položka zahrnuje protlačení kalibračního předmětu (např. kuličky) tlakovým vzduchem</t>
  </si>
  <si>
    <t>80</t>
  </si>
  <si>
    <t>75IEC2</t>
  </si>
  <si>
    <t>VENKOVNÍ TELEFONNÍ OBJEKT NA ZDI</t>
  </si>
  <si>
    <t>81</t>
  </si>
  <si>
    <t>75IECX</t>
  </si>
  <si>
    <t>VENKOVNÍ TELEFONNÍ OBJEKT - MONTÁŽ</t>
  </si>
  <si>
    <t>82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</si>
  <si>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</si>
  <si>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</si>
  <si>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</si>
  <si>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83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</si>
  <si>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</si>
  <si>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84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</si>
  <si>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</si>
  <si>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85</t>
  </si>
  <si>
    <t>75I122</t>
  </si>
  <si>
    <t>KABEL ZEMNÍ JEDNOPLÁŠŤOVÝ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</si>
  <si>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</si>
  <si>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</si>
  <si>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86</t>
  </si>
  <si>
    <t>75I12X</t>
  </si>
  <si>
    <t>KABEL ZEMNÍ JEDNOPLÁŠŤOVÝ BEZ PANCÍŘE PRŮMĚRU ŽÍLY 0,8 MM - MONTÁŽ</t>
  </si>
  <si>
    <t>87</t>
  </si>
  <si>
    <t>75I12Y</t>
  </si>
  <si>
    <t>KABEL ZEMNÍ JEDNOPLÁŠŤOVÝ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</si>
  <si>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</si>
  <si>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88</t>
  </si>
  <si>
    <t>75IA11</t>
  </si>
  <si>
    <t>OPTOTRUBKOVÁ SPOJKA PRŮMĚRU DO 40 MM</t>
  </si>
  <si>
    <t>89</t>
  </si>
  <si>
    <t>75IA1X</t>
  </si>
  <si>
    <t>OPTOTRUBKOVÁ SPOJKA - MONTÁŽ</t>
  </si>
  <si>
    <t>90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</si>
  <si>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</si>
  <si>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</si>
  <si>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</si>
  <si>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91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</si>
  <si>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</si>
  <si>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</si>
  <si>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</si>
  <si>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92</t>
  </si>
  <si>
    <t>75II1X</t>
  </si>
  <si>
    <t>SPOJKA PRO CELOPLASTOVÉ KABELY BEZ PANCÍŘE - MONTÁŽ</t>
  </si>
  <si>
    <t>93</t>
  </si>
  <si>
    <t>75IH12</t>
  </si>
  <si>
    <t>UKONČENÍ KABELU CELOPLASTOVÉHO BEZ PANCÍŘE DO 100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</si>
  <si>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</si>
  <si>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94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</si>
  <si>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</si>
  <si>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</si>
  <si>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</si>
  <si>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95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</si>
  <si>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</si>
  <si>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</si>
  <si>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</si>
  <si>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96</t>
  </si>
  <si>
    <t>75IJ15</t>
  </si>
  <si>
    <t>MĚŘENÍ A VYROVNÁNÍ KAPACITNÍCH NEROVNOVÁH NA MÍSTNÍM SDĚLOVACÍM KABELU, KABEL DO 4 KM DÉLKY, 1 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</si>
  <si>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</si>
  <si>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97</t>
  </si>
  <si>
    <t>75IF21</t>
  </si>
  <si>
    <t>ROZPOJOVACÍ SVORKOVNICE 2/10, 2/8</t>
  </si>
  <si>
    <t>98</t>
  </si>
  <si>
    <t>75IF2X</t>
  </si>
  <si>
    <t>ROZPOJOVACÍ SVORKOVNICE 2/10, 2/8 - MONTÁŽ</t>
  </si>
  <si>
    <t>99</t>
  </si>
  <si>
    <t>75IF41</t>
  </si>
  <si>
    <t>MONTÁŽNÍ RÁM DO 10+1</t>
  </si>
  <si>
    <t>100</t>
  </si>
  <si>
    <t>75IF4X</t>
  </si>
  <si>
    <t>MONTÁŽNÍ RÁM DO 10+1 - MONTÁŽ</t>
  </si>
  <si>
    <t>101</t>
  </si>
  <si>
    <t>75IFB1</t>
  </si>
  <si>
    <t>BLESKOJISTKA</t>
  </si>
  <si>
    <t>102</t>
  </si>
  <si>
    <t>75IFBX</t>
  </si>
  <si>
    <t>BLESKOJISTKA - MONTÁŽ</t>
  </si>
  <si>
    <t>103</t>
  </si>
  <si>
    <t>75IFA1</t>
  </si>
  <si>
    <t>NOSNÍK BLESKOJISTEK</t>
  </si>
  <si>
    <t>104</t>
  </si>
  <si>
    <t>75IFAX</t>
  </si>
  <si>
    <t>NOSNÍK BLESKOJISTEK - MONTÁŽ</t>
  </si>
  <si>
    <t>105</t>
  </si>
  <si>
    <t>747211_R</t>
  </si>
  <si>
    <t>VYHOTOVENÍ KABELOVÉ KNIHY</t>
  </si>
  <si>
    <t>106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</si>
  <si>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</si>
  <si>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</si>
  <si>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</si>
  <si>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107</t>
  </si>
  <si>
    <t>747214</t>
  </si>
  <si>
    <t>CELKOVÁ PROHLÍDKA, ZKOUŠENÍ, MĚŘENÍ A VYHOTOVENÍ VÝCHOZÍ REVIZNÍ ZPRÁVY, PRO OBJEM IN - PŘÍPLATEK ZA KAŽDÝCH DALŠÍCH I ZAPOČATÝCH 500 TIS. KČ</t>
  </si>
  <si>
    <t>108</t>
  </si>
  <si>
    <t>02943</t>
  </si>
  <si>
    <t>OSTATNÍ POŽADAVKY - VYPRACOVÁNÍ RDS</t>
  </si>
  <si>
    <t>KPL</t>
  </si>
  <si>
    <t>zahrnuje veškeré náklady spojené s objednatelem požadovanými pracemi</t>
  </si>
  <si>
    <t>D.2.1.5</t>
  </si>
  <si>
    <t>Ostatní inženýrské objekty</t>
  </si>
  <si>
    <t xml:space="preserve">  SO02</t>
  </si>
  <si>
    <t>Základy reléových domků</t>
  </si>
  <si>
    <t>SO02</t>
  </si>
  <si>
    <t>Odkopávky a prokopávky</t>
  </si>
  <si>
    <t>13193</t>
  </si>
  <si>
    <t>SEJMUTÍ ORNICE NEBO LESNÍ PŮDY</t>
  </si>
  <si>
    <t>2019_OTSKP</t>
  </si>
  <si>
    <t>výkr.č. D.2.2a.2 - 01</t>
  </si>
  <si>
    <t>půdorys domku + okapový chodník</t>
  </si>
  <si>
    <t>(4,0*3,50*0,15)*2</t>
  </si>
  <si>
    <t>Doplň. konstr. a práce na pozem. komunikacích</t>
  </si>
  <si>
    <t>917211</t>
  </si>
  <si>
    <t>ZÁHONOVÉ OBRUBY Z BETONOVÝCH OBRUBNÍKŮ ŠÍŘ 50MM</t>
  </si>
  <si>
    <t>((4,50+3,0)*2)*2</t>
  </si>
  <si>
    <t>VŠEOBECNÉ KONSTRUKCE A PRÁCE</t>
  </si>
  <si>
    <t>014202</t>
  </si>
  <si>
    <t>POPLATKY ZA ZEMNÍK -ZEMINA</t>
  </si>
  <si>
    <t>5,424*2</t>
  </si>
  <si>
    <t>03100</t>
  </si>
  <si>
    <t>ZAŘÍZENÍ STAVENIŠTĚ - ZŘÍZENÍ, PROVOZ, DEMONTÁŽ</t>
  </si>
  <si>
    <t>03310</t>
  </si>
  <si>
    <t>SLUŽBY ZAJIŠŤUJÍCÍ STAVENIŠTNÍ DOPRAVU</t>
  </si>
  <si>
    <t>02944</t>
  </si>
  <si>
    <t>OSTAT POŽADAVKY - DOKUMENTACE SKUTEČ PROVEDENÍ V DIGIT FORMĚ</t>
  </si>
  <si>
    <t>02911</t>
  </si>
  <si>
    <t>OSTATNÍ POŽADAVKY - GEODETICKÉ ZAMĚŘENÍ</t>
  </si>
  <si>
    <t>460010025</t>
  </si>
  <si>
    <t>Vytyčení trasy stávajících inženýrských sítí</t>
  </si>
  <si>
    <t>ÚRS 2020 -I</t>
  </si>
  <si>
    <t>Hloubené vykopávky</t>
  </si>
  <si>
    <t>HLOUBENÍ JAM ZAPAŽ I NEPAŽ TŘ III</t>
  </si>
  <si>
    <t>výkr.č. D.2.2a.2 - 03,04</t>
  </si>
  <si>
    <t>pro potrubí kopoflex před základy</t>
  </si>
  <si>
    <t>(1,0*1,0*0,50)*2</t>
  </si>
  <si>
    <t>132738</t>
  </si>
  <si>
    <t>HLOUBENÍ RÝH ŠÍŘ DO 2M PAŽ I NEPAŽ TŘ. I, ODVOZ DO 20KM</t>
  </si>
  <si>
    <t>pro základové konstrukce</t>
  </si>
  <si>
    <t>((3,06+1,46)*2*0,30*1,0)*2</t>
  </si>
  <si>
    <t>13693</t>
  </si>
  <si>
    <t>VYKOP V UZAVŘ PROSTORÁCH A POD ZÁKLADY TŘ. III</t>
  </si>
  <si>
    <t>pro potrubí kopoflex mezi základy</t>
  </si>
  <si>
    <t>(1,0*1,0*1,0)*2</t>
  </si>
  <si>
    <t>Konstrukce ze zemin</t>
  </si>
  <si>
    <t>ZÁSYP JAM A RÝH ZEMINOU SE ZHUTNĚNÍM</t>
  </si>
  <si>
    <t>výkr.č. D.2.2a.2 – 03,04</t>
  </si>
  <si>
    <t>po položení potrubí kopoflex</t>
  </si>
  <si>
    <t>17810</t>
  </si>
  <si>
    <t>ZÁSYP V UZAVŘENÝCH PROSTORÁCH ZE ZEMIN SE ZHUT</t>
  </si>
  <si>
    <t>po položení potrubí kopoflex - mezi základy</t>
  </si>
  <si>
    <t>Povrchové úpravy terénu (i vegetační)</t>
  </si>
  <si>
    <t>18232</t>
  </si>
  <si>
    <t>ROZPROSTŘENÍ ORNICE V ROVINĚ V TL DO 0,15M</t>
  </si>
  <si>
    <t>20,0*2</t>
  </si>
  <si>
    <t>18241</t>
  </si>
  <si>
    <t>ZALOŽENÍ TRÁVNÍKU RUČNÍM VÝSEVEM</t>
  </si>
  <si>
    <t>ZÁKLADY</t>
  </si>
  <si>
    <t>27231</t>
  </si>
  <si>
    <t>ZÁKLADY Z PROSTÉHO BETONU</t>
  </si>
  <si>
    <t>vyrovnávací vrstva pod tvárnice ztraceného bednění</t>
  </si>
  <si>
    <t>((3,06+1,46)*2*0,30*0,15)*2</t>
  </si>
  <si>
    <t>27212A</t>
  </si>
  <si>
    <t>ZÁKLADY Z DÍLCŮ ŽELEZOBETONOVÝCH DO C20/25</t>
  </si>
  <si>
    <t>Komunikace</t>
  </si>
  <si>
    <t>56333</t>
  </si>
  <si>
    <t>VOZOVKOVÉ VRSTVY ZE ŠTĚRKODRTI TL. DO 150MM</t>
  </si>
  <si>
    <t>okapový chodník</t>
  </si>
  <si>
    <t>4,50*3,0-3,0*2,0</t>
  </si>
  <si>
    <t>58251</t>
  </si>
  <si>
    <t>DLÁŽDĚNÉ KRYTY Z BETONOVÝCH DLAŽDIC DO LOŽE Z KAMENIVA</t>
  </si>
  <si>
    <t>výkr.č. D.2.2a.2 – 01,02</t>
  </si>
  <si>
    <t>(4,50*3,0-3,0*2,0)*2</t>
  </si>
  <si>
    <t>63131A</t>
  </si>
  <si>
    <t>MAZANINA Z PROSTÉHO BETONU C20/25</t>
  </si>
  <si>
    <t>vyrovnávací betonová mazanina tl. 50 mm - ukončení základových zdí</t>
  </si>
  <si>
    <t>((3,06+1,46)*2*0,30*0,05)*2</t>
  </si>
  <si>
    <t>Silnoproud</t>
  </si>
  <si>
    <t>výkr.č. D.2.2a.2 - 05</t>
  </si>
  <si>
    <t>((3,0+2,0)*2)*2</t>
  </si>
  <si>
    <t>741D12</t>
  </si>
  <si>
    <t>(1,50*2)*2</t>
  </si>
  <si>
    <t>741B11</t>
  </si>
  <si>
    <t>ZEMNÍCÍ TYČ FEZN DÉLKY DO 2 M</t>
  </si>
  <si>
    <t>4*2</t>
  </si>
  <si>
    <t>741C02</t>
  </si>
  <si>
    <t>UZEMŇOVACÍ SVORKA</t>
  </si>
  <si>
    <t>KS</t>
  </si>
  <si>
    <t>741810001</t>
  </si>
  <si>
    <t>Celková prohlídka elektrického rozvodu a zařízení do 100 000,- Kč</t>
  </si>
  <si>
    <t>ÚRS 2020/1</t>
  </si>
  <si>
    <t>Všeobecné práce pro silnoproud a slaboproud</t>
  </si>
  <si>
    <t>3,0*2</t>
  </si>
  <si>
    <t>(3,0*5)*2</t>
  </si>
  <si>
    <t>PLASTOVÁ KOLENA PRO ZATAŽENÍ KABELŮ DO RD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</si>
  <si>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</si>
  <si>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</si>
  <si>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</si>
  <si>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</si>
  <si>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</si>
  <si>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</si>
  <si>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</si>
  <si>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</si>
  <si>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</si>
  <si>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</si>
  <si>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</si>
  <si>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</si>
  <si>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</si>
  <si>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</si>
  <si>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</si>
  <si>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</si>
  <si>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</si>
  <si>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</si>
  <si>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</si>
  <si>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</si>
  <si>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</si>
  <si>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</si>
  <si>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</si>
  <si>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</si>
  <si>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</si>
  <si>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</si>
  <si>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</si>
  <si>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</si>
  <si>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</si>
  <si>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</si>
  <si>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</si>
  <si>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</si>
  <si>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E.3.6</t>
  </si>
  <si>
    <t>Rozvodny vn, nn, osvětlení a dálkové ovládání odpojovačů</t>
  </si>
  <si>
    <t xml:space="preserve">  SO01</t>
  </si>
  <si>
    <t>Napájení PZS P4675 a P4676</t>
  </si>
  <si>
    <t>SO01</t>
  </si>
  <si>
    <t>029111R</t>
  </si>
  <si>
    <t>OSTATNÍ POŽADAVKY - GEODETICKÉ ZAMĚŘENÍ - DÉLKOVÉ</t>
  </si>
  <si>
    <t>HM</t>
  </si>
  <si>
    <t>Signal Projekt</t>
  </si>
  <si>
    <t>dle přílohy č.2</t>
  </si>
  <si>
    <t>132838</t>
  </si>
  <si>
    <t>HLOUBENÍ RÝH ŠÍŘ DO 2M PAŽ I NEPAŽ TŘ. II, ODVOZ DO 20KM</t>
  </si>
  <si>
    <t>dle přílohy č.2,5, 6, 7, 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</si>
  <si>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</si>
  <si>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přílohy č.2,5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</si>
  <si>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</si>
  <si>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131838</t>
  </si>
  <si>
    <t>HLOUBENÍ JAM ZAPAŽ I NEPAŽ TŘ. II, ODVOZ DO 20KM</t>
  </si>
  <si>
    <t>dle přílohy č.1, 2, 13</t>
  </si>
  <si>
    <t>položka zahrnuje dodávku protlačovaného potrubí a veškeré pomocné práce (startovací zařízení, startovací a cílová jáma, opěrné a vodící bloky a pod.)</t>
  </si>
  <si>
    <t>18214</t>
  </si>
  <si>
    <t>ÚPRAVA POVRCHŮ SROVNÁNÍM ÚZEMÍ V TL DO 0,25M</t>
  </si>
  <si>
    <t>2019_OTSKP-ZS</t>
  </si>
  <si>
    <t>dle přílohy č.1, 2</t>
  </si>
  <si>
    <t>položka zahrnuje srovnání výškových rozdílů terénu</t>
  </si>
  <si>
    <t>702111</t>
  </si>
  <si>
    <t>KABELOVÝ ŽLAB ZEMNÍ VČETNĚ KRYTU SVĚTLÉ ŠÍŘKY DO 120 MM</t>
  </si>
  <si>
    <t>dle přílohy č.1,2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</si>
  <si>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</si>
  <si>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</si>
  <si>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</si>
  <si>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</si>
  <si>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</si>
  <si>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</si>
  <si>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Rozvody NN</t>
  </si>
  <si>
    <t>dle přílohy č.1,2, 6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</si>
  <si>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</si>
  <si>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</si>
  <si>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</si>
  <si>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</si>
  <si>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</si>
  <si>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1. Položka obsahuje:  
 – veškeré příslušenství  
2. Položka neobsahuje:  
 X  
3. Způsob měření:  
Udává se počet kusů kompletní konstrukce nebo práce.</t>
  </si>
  <si>
    <t>741C11</t>
  </si>
  <si>
    <t>ZKUŠEBNÍ JÍMKA, UZEMNĚNÍ VENKOVNÍ DO VOLNÉHO TERÉNU</t>
  </si>
  <si>
    <t>ZJ u RRD P4675</t>
  </si>
  <si>
    <t>1. Položka obsahuje:  
 – výkop a zához díry pro trubku v zemině tř.4 o velikosti 1000x1000x1000mm  
 – zemnící jímku do volného terénu sestávající z : trubky o průměru 400/5mm o délce 80cm, víko  
 – uzemňovací kruh s Fezn 30x4mm do trubky vč. montáže, štěrkového zásypu v trubce po montáži do výšky 60cm a úpravy povrchu terénu v okolí uzemňovací jímky  
2. Položka neobsahuje:  
 X  
3. Způsob měření:  
Udává se komplet odlišných materiálů a činností, které tvoří funkční nedělitelný celek daný názvem položky.</t>
  </si>
  <si>
    <t>742H23</t>
  </si>
  <si>
    <t>KABEL NN ČTYŘ- A PĚTIŽÍLOVÝ AL S PLASTOVOU IZOLACÍ OD 25 DO 50 MM2</t>
  </si>
  <si>
    <t>kabelové vedení WL11 z RZZ do RP4676</t>
  </si>
  <si>
    <t>742H24</t>
  </si>
  <si>
    <t>KABEL NN ČTYŘ- A PĚTIŽÍLOVÝ AL S PLASTOVOU IZOLACÍ OD 70 DO 120 MM2</t>
  </si>
  <si>
    <t>kabelové vedení WL10 z RZZ do RP4675</t>
  </si>
  <si>
    <t>kabelové vedení WL09 z RE3 do RZZ</t>
  </si>
  <si>
    <t>dle přílohy č.2,3</t>
  </si>
  <si>
    <t>742L12</t>
  </si>
  <si>
    <t>UKONČENÍ DVOU AŽ PĚTIŽÍLOVÉHO KABELU V ROZVADĚČI NEBO NA PŘÍSTROJI OD 4 DO 16 MM2</t>
  </si>
  <si>
    <t>dle přílohy č.3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</si>
  <si>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</si>
  <si>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</si>
  <si>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</si>
  <si>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</si>
  <si>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744231</t>
  </si>
  <si>
    <t>KABELOVÁ SKŘÍŇ VENKOVNÍ SPOLEČNÁ PŘÍSTROJOVÁ PRO PŘEJEZDY</t>
  </si>
  <si>
    <t>RP4675 a RP4676</t>
  </si>
  <si>
    <t>dle přílohy č.1, 2, 3, 4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</si>
  <si>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</si>
  <si>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744213</t>
  </si>
  <si>
    <t>KABELOVÁ SKŘÍŇ VENKOVNÍ PRÁZDNÁ PLASTOVÁ V KOMPAKTNÍM PILÍŘI, MIN. IP 44, 540-1060 X 800 MM</t>
  </si>
  <si>
    <t>RZZ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</si>
  <si>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</si>
  <si>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</si>
  <si>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</si>
  <si>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744633</t>
  </si>
  <si>
    <t>JISTIČ TŘÍPÓLOVÝ (10 KA) OD 13 DO 20 A</t>
  </si>
  <si>
    <t>741413</t>
  </si>
  <si>
    <t>ZÁSUVKA/PŘÍVODKA PRŮMYSLOVÁ, KRYTÍ IP 44 400 V, DO 63 A</t>
  </si>
  <si>
    <t>ZZEE - RZZ + RP</t>
  </si>
  <si>
    <t>dle přílohy č.1,4</t>
  </si>
  <si>
    <t>1. Položka obsahuje:  
 – kompletní přístroj v krytu vč. příslušenství  
2. Položka neobsahuje:  
 X  
3. Způsob měření:  
Udává se počet kusů kompletní konstrukce nebo práce.</t>
  </si>
  <si>
    <t>744J42</t>
  </si>
  <si>
    <t>SILOVÝ KOMPLETNÍ PŘEPÍNAČ 1-0-1 TŘÍ-ČTYŘPÓLOVÝ PŘES 32 DO 63 A</t>
  </si>
  <si>
    <t>RZZ + RP</t>
  </si>
  <si>
    <t>744C01</t>
  </si>
  <si>
    <t>POMOCNÝ SPÍNAČ K MODULÁRNÍMU PŘÍSTROJI DO 125 A</t>
  </si>
  <si>
    <t>RP</t>
  </si>
  <si>
    <t>744C02</t>
  </si>
  <si>
    <t>NAPĚŤOVÁ SPOUŠŤ K MODULÁRNÍMU PŘÍSTROJI DO 125 A</t>
  </si>
  <si>
    <t>744E32</t>
  </si>
  <si>
    <t>ODPÍNAČ PRO VÁLCOVÉ POJISTKY TŘÍPÓLOVÝ PŘES 32 DO 63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</si>
  <si>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</si>
  <si>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</si>
  <si>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</si>
  <si>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744Q12</t>
  </si>
  <si>
    <t>SVODIČ PŘEPĚTÍ TYP 1 (TŘÍDA B) 3-4 PÓLOVÝ</t>
  </si>
  <si>
    <t>744Q22</t>
  </si>
  <si>
    <t>SVODIČ PŘEPĚTÍ TYP 1+2 (TŘÍDA B+C) 3-4 PÓLOVÝ</t>
  </si>
  <si>
    <t>744O14</t>
  </si>
  <si>
    <t>ELEKTROMĚR</t>
  </si>
  <si>
    <t>RE3</t>
  </si>
  <si>
    <t>744O31</t>
  </si>
  <si>
    <t>PŘÍPLATEK ZA KOMUNIKAČNÍ ROZHRANÍ K MĚŘÍCÍMU PŘÍSTROJI</t>
  </si>
  <si>
    <t>744R33</t>
  </si>
  <si>
    <t>DIN LIŠTA - 0,5 M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</si>
  <si>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</si>
  <si>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744R13</t>
  </si>
  <si>
    <t>SVORKA OD 25 DO 50 MM2</t>
  </si>
  <si>
    <t>744R14</t>
  </si>
  <si>
    <t>SVORKA OD 70 DO 120 MM2</t>
  </si>
  <si>
    <t>744Z02</t>
  </si>
  <si>
    <t>DEMONTÁŽ 1 KS POLE ROZVADĚČE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</si>
  <si>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</si>
  <si>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Všeobecné položky</t>
  </si>
  <si>
    <t>dle přílohy č.1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</si>
  <si>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</si>
  <si>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</si>
  <si>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</si>
  <si>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</si>
  <si>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</si>
  <si>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</si>
  <si>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747706</t>
  </si>
  <si>
    <t>ZJIŠŤOVÁNÍ STÁVAJÍCÍHO STAVU ROZVODŮ NN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</si>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</sst>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0+C10+C13+C15+C17+C19</f>
        <v>0</v>
      </c>
    </row>
    <row r="7" spans="1:6" ht="12.75" customHeight="1" x14ac:dyDescent="0.2">
      <c r="B7" s="15" t="s">
        <v>7</v>
      </c>
      <c r="C7" s="17">
        <f>0+E10+E13+E15+E17+E19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0" si="0">C10*0.21</f>
        <v>0</v>
      </c>
      <c r="E10" s="21">
        <f>0+E11+E12</f>
        <v>0</v>
      </c>
      <c r="F10" s="20">
        <f>0+F11+F12</f>
        <v>130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60</v>
      </c>
    </row>
    <row r="12" spans="1:6" x14ac:dyDescent="0.2">
      <c r="A12" s="18" t="s">
        <v>231</v>
      </c>
      <c r="B12" s="19" t="s">
        <v>232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70</v>
      </c>
    </row>
    <row r="13" spans="1:6" x14ac:dyDescent="0.2">
      <c r="A13" s="18" t="s">
        <v>269</v>
      </c>
      <c r="B13" s="19" t="s">
        <v>270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76</v>
      </c>
    </row>
    <row r="14" spans="1:6" x14ac:dyDescent="0.2">
      <c r="A14" s="18" t="s">
        <v>271</v>
      </c>
      <c r="B14" s="19" t="s">
        <v>272</v>
      </c>
      <c r="C14" s="21">
        <f>'PS 03'!K8+'PS 03'!M8</f>
        <v>0</v>
      </c>
      <c r="D14" s="21">
        <f t="shared" si="0"/>
        <v>0</v>
      </c>
      <c r="E14" s="21">
        <f>C14+D14</f>
        <v>0</v>
      </c>
      <c r="F14" s="20">
        <f>'PS 03'!T7</f>
        <v>76</v>
      </c>
    </row>
    <row r="15" spans="1:6" x14ac:dyDescent="0.2">
      <c r="A15" s="18" t="s">
        <v>500</v>
      </c>
      <c r="B15" s="19" t="s">
        <v>501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28</v>
      </c>
    </row>
    <row r="16" spans="1:6" x14ac:dyDescent="0.2">
      <c r="A16" s="18" t="s">
        <v>502</v>
      </c>
      <c r="B16" s="19" t="s">
        <v>503</v>
      </c>
      <c r="C16" s="21">
        <f>'SO02'!K8+'SO02'!M8</f>
        <v>0</v>
      </c>
      <c r="D16" s="21">
        <f t="shared" si="0"/>
        <v>0</v>
      </c>
      <c r="E16" s="21">
        <f>C16+D16</f>
        <v>0</v>
      </c>
      <c r="F16" s="20">
        <f>'SO02'!T7</f>
        <v>28</v>
      </c>
    </row>
    <row r="17" spans="1:6" x14ac:dyDescent="0.2">
      <c r="A17" s="18" t="s">
        <v>595</v>
      </c>
      <c r="B17" s="19" t="s">
        <v>596</v>
      </c>
      <c r="C17" s="21">
        <f>0+C18</f>
        <v>0</v>
      </c>
      <c r="D17" s="21">
        <f t="shared" si="0"/>
        <v>0</v>
      </c>
      <c r="E17" s="21">
        <f>0+E18</f>
        <v>0</v>
      </c>
      <c r="F17" s="20">
        <f>0+F18</f>
        <v>6</v>
      </c>
    </row>
    <row r="18" spans="1:6" x14ac:dyDescent="0.2">
      <c r="A18" s="18" t="s">
        <v>597</v>
      </c>
      <c r="B18" s="19" t="s">
        <v>596</v>
      </c>
      <c r="C18" s="21">
        <f>'SO 98-98'!K8+'SO 98-98'!M8</f>
        <v>0</v>
      </c>
      <c r="D18" s="21">
        <f t="shared" si="0"/>
        <v>0</v>
      </c>
      <c r="E18" s="21">
        <f>C18+D18</f>
        <v>0</v>
      </c>
      <c r="F18" s="20">
        <f>'SO 98-98'!T7</f>
        <v>6</v>
      </c>
    </row>
    <row r="19" spans="1:6" x14ac:dyDescent="0.2">
      <c r="A19" s="18" t="s">
        <v>627</v>
      </c>
      <c r="B19" s="19" t="s">
        <v>628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46</v>
      </c>
    </row>
    <row r="20" spans="1:6" x14ac:dyDescent="0.2">
      <c r="A20" s="18" t="s">
        <v>629</v>
      </c>
      <c r="B20" s="19" t="s">
        <v>630</v>
      </c>
      <c r="C20" s="21">
        <f>'SO01'!K8+'SO01'!M8</f>
        <v>0</v>
      </c>
      <c r="D20" s="21">
        <f t="shared" si="0"/>
        <v>0</v>
      </c>
      <c r="E20" s="21">
        <f>C20+D20</f>
        <v>0</v>
      </c>
      <c r="F20" s="20">
        <f>'SO01'!T7</f>
        <v>46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COUNTIFS(L8:L250,"=0",A8:A250,"P")+COUNTIFS(L8:L250,"",A8:A250,"P")+SUM(Q8:Q250)</f>
        <v>60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0+J9+J54+J123+J184+J233</f>
        <v>0</v>
      </c>
      <c r="K8" s="31">
        <f>0+K9+K54+K123+K184+K233</f>
        <v>0</v>
      </c>
      <c r="L8" s="31">
        <f>0+L9+L54+L123+L184+L233</f>
        <v>0</v>
      </c>
      <c r="M8" s="31">
        <f>0+M9+M54+M123+M184+M233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</f>
        <v>0</v>
      </c>
      <c r="M9" s="34">
        <f>0+M10+M14+M18+M22+M26+M30+M34+M38+M42+M46+M50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53</v>
      </c>
      <c r="G14" s="39">
        <v>9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51</v>
      </c>
    </row>
    <row r="17" spans="1:16" x14ac:dyDescent="0.2">
      <c r="A17" t="s">
        <v>59</v>
      </c>
      <c r="E17" s="41" t="s">
        <v>51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53</v>
      </c>
      <c r="G18" s="39">
        <v>33.6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51</v>
      </c>
    </row>
    <row r="21" spans="1:16" x14ac:dyDescent="0.2">
      <c r="A21" t="s">
        <v>59</v>
      </c>
      <c r="E21" s="41" t="s">
        <v>51</v>
      </c>
    </row>
    <row r="22" spans="1:16" x14ac:dyDescent="0.2">
      <c r="A22" t="s">
        <v>49</v>
      </c>
      <c r="B22" s="36" t="s">
        <v>65</v>
      </c>
      <c r="C22" s="36" t="s">
        <v>66</v>
      </c>
      <c r="D22" s="37" t="s">
        <v>51</v>
      </c>
      <c r="E22" s="13" t="s">
        <v>67</v>
      </c>
      <c r="F22" s="38" t="s">
        <v>53</v>
      </c>
      <c r="G22" s="39">
        <v>33.6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51</v>
      </c>
    </row>
    <row r="25" spans="1:16" x14ac:dyDescent="0.2">
      <c r="A25" t="s">
        <v>59</v>
      </c>
      <c r="E25" s="41" t="s">
        <v>51</v>
      </c>
    </row>
    <row r="26" spans="1:16" ht="25.5" x14ac:dyDescent="0.2">
      <c r="A26" t="s">
        <v>49</v>
      </c>
      <c r="B26" s="36" t="s">
        <v>68</v>
      </c>
      <c r="C26" s="36" t="s">
        <v>69</v>
      </c>
      <c r="D26" s="37" t="s">
        <v>51</v>
      </c>
      <c r="E26" s="13" t="s">
        <v>70</v>
      </c>
      <c r="F26" s="38" t="s">
        <v>71</v>
      </c>
      <c r="G26" s="39">
        <v>20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51</v>
      </c>
    </row>
    <row r="29" spans="1:16" x14ac:dyDescent="0.2">
      <c r="A29" t="s">
        <v>59</v>
      </c>
      <c r="E29" s="41" t="s">
        <v>51</v>
      </c>
    </row>
    <row r="30" spans="1:16" ht="25.5" x14ac:dyDescent="0.2">
      <c r="A30" t="s">
        <v>49</v>
      </c>
      <c r="B30" s="36" t="s">
        <v>72</v>
      </c>
      <c r="C30" s="36" t="s">
        <v>73</v>
      </c>
      <c r="D30" s="37" t="s">
        <v>51</v>
      </c>
      <c r="E30" s="13" t="s">
        <v>74</v>
      </c>
      <c r="F30" s="38" t="s">
        <v>71</v>
      </c>
      <c r="G30" s="39">
        <v>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51</v>
      </c>
    </row>
    <row r="33" spans="1:16" x14ac:dyDescent="0.2">
      <c r="A33" t="s">
        <v>59</v>
      </c>
      <c r="E33" s="41" t="s">
        <v>51</v>
      </c>
    </row>
    <row r="34" spans="1:16" ht="25.5" x14ac:dyDescent="0.2">
      <c r="A34" t="s">
        <v>49</v>
      </c>
      <c r="B34" s="36" t="s">
        <v>75</v>
      </c>
      <c r="C34" s="36" t="s">
        <v>76</v>
      </c>
      <c r="D34" s="37" t="s">
        <v>51</v>
      </c>
      <c r="E34" s="13" t="s">
        <v>77</v>
      </c>
      <c r="F34" s="38" t="s">
        <v>71</v>
      </c>
      <c r="G34" s="39">
        <v>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51</v>
      </c>
    </row>
    <row r="37" spans="1:16" x14ac:dyDescent="0.2">
      <c r="A37" t="s">
        <v>59</v>
      </c>
      <c r="E37" s="41" t="s">
        <v>51</v>
      </c>
    </row>
    <row r="38" spans="1:16" ht="25.5" x14ac:dyDescent="0.2">
      <c r="A38" t="s">
        <v>49</v>
      </c>
      <c r="B38" s="36" t="s">
        <v>78</v>
      </c>
      <c r="C38" s="36" t="s">
        <v>79</v>
      </c>
      <c r="D38" s="37" t="s">
        <v>51</v>
      </c>
      <c r="E38" s="13" t="s">
        <v>80</v>
      </c>
      <c r="F38" s="38" t="s">
        <v>71</v>
      </c>
      <c r="G38" s="39">
        <v>4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51</v>
      </c>
    </row>
    <row r="41" spans="1:16" x14ac:dyDescent="0.2">
      <c r="A41" t="s">
        <v>59</v>
      </c>
      <c r="E41" s="41" t="s">
        <v>51</v>
      </c>
    </row>
    <row r="42" spans="1:16" x14ac:dyDescent="0.2">
      <c r="A42" t="s">
        <v>49</v>
      </c>
      <c r="B42" s="36" t="s">
        <v>81</v>
      </c>
      <c r="C42" s="36" t="s">
        <v>82</v>
      </c>
      <c r="D42" s="37" t="s">
        <v>51</v>
      </c>
      <c r="E42" s="13" t="s">
        <v>83</v>
      </c>
      <c r="F42" s="38" t="s">
        <v>84</v>
      </c>
      <c r="G42" s="39">
        <v>15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51</v>
      </c>
    </row>
    <row r="45" spans="1:16" x14ac:dyDescent="0.2">
      <c r="A45" t="s">
        <v>59</v>
      </c>
      <c r="E45" s="41" t="s">
        <v>51</v>
      </c>
    </row>
    <row r="46" spans="1:16" x14ac:dyDescent="0.2">
      <c r="A46" t="s">
        <v>49</v>
      </c>
      <c r="B46" s="36" t="s">
        <v>85</v>
      </c>
      <c r="C46" s="36" t="s">
        <v>86</v>
      </c>
      <c r="D46" s="37" t="s">
        <v>51</v>
      </c>
      <c r="E46" s="13" t="s">
        <v>87</v>
      </c>
      <c r="F46" s="38" t="s">
        <v>84</v>
      </c>
      <c r="G46" s="39">
        <v>15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51</v>
      </c>
    </row>
    <row r="49" spans="1:16" x14ac:dyDescent="0.2">
      <c r="A49" t="s">
        <v>59</v>
      </c>
      <c r="E49" s="41" t="s">
        <v>51</v>
      </c>
    </row>
    <row r="50" spans="1:16" ht="25.5" x14ac:dyDescent="0.2">
      <c r="A50" t="s">
        <v>49</v>
      </c>
      <c r="B50" s="36" t="s">
        <v>88</v>
      </c>
      <c r="C50" s="36" t="s">
        <v>89</v>
      </c>
      <c r="D50" s="37" t="s">
        <v>51</v>
      </c>
      <c r="E50" s="13" t="s">
        <v>90</v>
      </c>
      <c r="F50" s="38" t="s">
        <v>84</v>
      </c>
      <c r="G50" s="39">
        <v>65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51</v>
      </c>
    </row>
    <row r="52" spans="1:16" x14ac:dyDescent="0.2">
      <c r="A52" s="37" t="s">
        <v>57</v>
      </c>
      <c r="E52" s="42" t="s">
        <v>51</v>
      </c>
    </row>
    <row r="53" spans="1:16" x14ac:dyDescent="0.2">
      <c r="A53" t="s">
        <v>59</v>
      </c>
      <c r="E53" s="41" t="s">
        <v>51</v>
      </c>
    </row>
    <row r="54" spans="1:16" x14ac:dyDescent="0.2">
      <c r="A54" t="s">
        <v>46</v>
      </c>
      <c r="C54" s="33" t="s">
        <v>27</v>
      </c>
      <c r="E54" s="35" t="s">
        <v>91</v>
      </c>
      <c r="J54" s="34">
        <f>0</f>
        <v>0</v>
      </c>
      <c r="K54" s="34">
        <f>0</f>
        <v>0</v>
      </c>
      <c r="L54" s="34">
        <f>0+L55+L59+L63+L67+L71+L75+L79+L83+L87+L91+L95+L99+L103+L107+L111+L115+L119</f>
        <v>0</v>
      </c>
      <c r="M54" s="34">
        <f>0+M55+M59+M63+M67+M71+M75+M79+M83+M87+M91+M95+M99+M103+M107+M111+M115+M119</f>
        <v>0</v>
      </c>
    </row>
    <row r="55" spans="1:16" x14ac:dyDescent="0.2">
      <c r="A55" t="s">
        <v>49</v>
      </c>
      <c r="B55" s="36" t="s">
        <v>92</v>
      </c>
      <c r="C55" s="36" t="s">
        <v>93</v>
      </c>
      <c r="D55" s="37" t="s">
        <v>51</v>
      </c>
      <c r="E55" s="13" t="s">
        <v>94</v>
      </c>
      <c r="F55" s="38" t="s">
        <v>84</v>
      </c>
      <c r="G55" s="39">
        <v>156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57</v>
      </c>
      <c r="E57" s="42" t="s">
        <v>51</v>
      </c>
    </row>
    <row r="58" spans="1:16" x14ac:dyDescent="0.2">
      <c r="A58" t="s">
        <v>59</v>
      </c>
      <c r="E58" s="41" t="s">
        <v>51</v>
      </c>
    </row>
    <row r="59" spans="1:16" x14ac:dyDescent="0.2">
      <c r="A59" t="s">
        <v>49</v>
      </c>
      <c r="B59" s="36" t="s">
        <v>95</v>
      </c>
      <c r="C59" s="36" t="s">
        <v>96</v>
      </c>
      <c r="D59" s="37" t="s">
        <v>51</v>
      </c>
      <c r="E59" s="13" t="s">
        <v>97</v>
      </c>
      <c r="F59" s="38" t="s">
        <v>84</v>
      </c>
      <c r="G59" s="39">
        <v>34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57</v>
      </c>
      <c r="E61" s="42" t="s">
        <v>51</v>
      </c>
    </row>
    <row r="62" spans="1:16" x14ac:dyDescent="0.2">
      <c r="A62" t="s">
        <v>59</v>
      </c>
      <c r="E62" s="41" t="s">
        <v>51</v>
      </c>
    </row>
    <row r="63" spans="1:16" x14ac:dyDescent="0.2">
      <c r="A63" t="s">
        <v>49</v>
      </c>
      <c r="B63" s="36" t="s">
        <v>98</v>
      </c>
      <c r="C63" s="36" t="s">
        <v>99</v>
      </c>
      <c r="D63" s="37" t="s">
        <v>27</v>
      </c>
      <c r="E63" s="13" t="s">
        <v>100</v>
      </c>
      <c r="F63" s="38" t="s">
        <v>71</v>
      </c>
      <c r="G63" s="39">
        <v>12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101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57</v>
      </c>
      <c r="E65" s="42" t="s">
        <v>51</v>
      </c>
    </row>
    <row r="66" spans="1:16" x14ac:dyDescent="0.2">
      <c r="A66" t="s">
        <v>59</v>
      </c>
      <c r="E66" s="41" t="s">
        <v>51</v>
      </c>
    </row>
    <row r="67" spans="1:16" x14ac:dyDescent="0.2">
      <c r="A67" t="s">
        <v>49</v>
      </c>
      <c r="B67" s="36" t="s">
        <v>102</v>
      </c>
      <c r="C67" s="36" t="s">
        <v>103</v>
      </c>
      <c r="D67" s="37" t="s">
        <v>51</v>
      </c>
      <c r="E67" s="13" t="s">
        <v>104</v>
      </c>
      <c r="F67" s="38" t="s">
        <v>84</v>
      </c>
      <c r="G67" s="39">
        <v>20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57</v>
      </c>
      <c r="E69" s="42" t="s">
        <v>51</v>
      </c>
    </row>
    <row r="70" spans="1:16" x14ac:dyDescent="0.2">
      <c r="A70" t="s">
        <v>59</v>
      </c>
      <c r="E70" s="41" t="s">
        <v>51</v>
      </c>
    </row>
    <row r="71" spans="1:16" ht="25.5" x14ac:dyDescent="0.2">
      <c r="A71" t="s">
        <v>49</v>
      </c>
      <c r="B71" s="36" t="s">
        <v>105</v>
      </c>
      <c r="C71" s="36" t="s">
        <v>99</v>
      </c>
      <c r="D71" s="37" t="s">
        <v>26</v>
      </c>
      <c r="E71" s="13" t="s">
        <v>106</v>
      </c>
      <c r="F71" s="38" t="s">
        <v>71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101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51</v>
      </c>
    </row>
    <row r="73" spans="1:16" x14ac:dyDescent="0.2">
      <c r="A73" s="37" t="s">
        <v>57</v>
      </c>
      <c r="E73" s="42" t="s">
        <v>51</v>
      </c>
    </row>
    <row r="74" spans="1:16" x14ac:dyDescent="0.2">
      <c r="A74" t="s">
        <v>59</v>
      </c>
      <c r="E74" s="41" t="s">
        <v>51</v>
      </c>
    </row>
    <row r="75" spans="1:16" ht="25.5" x14ac:dyDescent="0.2">
      <c r="A75" t="s">
        <v>49</v>
      </c>
      <c r="B75" s="36" t="s">
        <v>107</v>
      </c>
      <c r="C75" s="36" t="s">
        <v>99</v>
      </c>
      <c r="D75" s="37" t="s">
        <v>65</v>
      </c>
      <c r="E75" s="13" t="s">
        <v>108</v>
      </c>
      <c r="F75" s="38" t="s">
        <v>71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101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51</v>
      </c>
    </row>
    <row r="77" spans="1:16" x14ac:dyDescent="0.2">
      <c r="A77" s="37" t="s">
        <v>57</v>
      </c>
      <c r="E77" s="42" t="s">
        <v>51</v>
      </c>
    </row>
    <row r="78" spans="1:16" x14ac:dyDescent="0.2">
      <c r="A78" t="s">
        <v>59</v>
      </c>
      <c r="E78" s="41" t="s">
        <v>51</v>
      </c>
    </row>
    <row r="79" spans="1:16" x14ac:dyDescent="0.2">
      <c r="A79" t="s">
        <v>49</v>
      </c>
      <c r="B79" s="36" t="s">
        <v>109</v>
      </c>
      <c r="C79" s="36" t="s">
        <v>99</v>
      </c>
      <c r="D79" s="37" t="s">
        <v>68</v>
      </c>
      <c r="E79" s="13" t="s">
        <v>110</v>
      </c>
      <c r="F79" s="38" t="s">
        <v>71</v>
      </c>
      <c r="G79" s="39">
        <v>5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101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51</v>
      </c>
    </row>
    <row r="81" spans="1:16" x14ac:dyDescent="0.2">
      <c r="A81" s="37" t="s">
        <v>57</v>
      </c>
      <c r="E81" s="42" t="s">
        <v>51</v>
      </c>
    </row>
    <row r="82" spans="1:16" x14ac:dyDescent="0.2">
      <c r="A82" t="s">
        <v>59</v>
      </c>
      <c r="E82" s="41" t="s">
        <v>51</v>
      </c>
    </row>
    <row r="83" spans="1:16" ht="25.5" x14ac:dyDescent="0.2">
      <c r="A83" t="s">
        <v>49</v>
      </c>
      <c r="B83" s="36" t="s">
        <v>111</v>
      </c>
      <c r="C83" s="36" t="s">
        <v>99</v>
      </c>
      <c r="D83" s="37" t="s">
        <v>72</v>
      </c>
      <c r="E83" s="13" t="s">
        <v>112</v>
      </c>
      <c r="F83" s="38" t="s">
        <v>71</v>
      </c>
      <c r="G83" s="39">
        <v>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101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57</v>
      </c>
      <c r="E85" s="42" t="s">
        <v>51</v>
      </c>
    </row>
    <row r="86" spans="1:16" x14ac:dyDescent="0.2">
      <c r="A86" t="s">
        <v>59</v>
      </c>
      <c r="E86" s="41" t="s">
        <v>51</v>
      </c>
    </row>
    <row r="87" spans="1:16" x14ac:dyDescent="0.2">
      <c r="A87" t="s">
        <v>49</v>
      </c>
      <c r="B87" s="36" t="s">
        <v>113</v>
      </c>
      <c r="C87" s="36" t="s">
        <v>99</v>
      </c>
      <c r="D87" s="37" t="s">
        <v>75</v>
      </c>
      <c r="E87" s="13" t="s">
        <v>114</v>
      </c>
      <c r="F87" s="38" t="s">
        <v>115</v>
      </c>
      <c r="G87" s="39">
        <v>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101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57</v>
      </c>
      <c r="E89" s="42" t="s">
        <v>51</v>
      </c>
    </row>
    <row r="90" spans="1:16" x14ac:dyDescent="0.2">
      <c r="A90" t="s">
        <v>59</v>
      </c>
      <c r="E90" s="41" t="s">
        <v>51</v>
      </c>
    </row>
    <row r="91" spans="1:16" x14ac:dyDescent="0.2">
      <c r="A91" t="s">
        <v>49</v>
      </c>
      <c r="B91" s="36" t="s">
        <v>116</v>
      </c>
      <c r="C91" s="36" t="s">
        <v>99</v>
      </c>
      <c r="D91" s="37" t="s">
        <v>78</v>
      </c>
      <c r="E91" s="13" t="s">
        <v>117</v>
      </c>
      <c r="F91" s="38" t="s">
        <v>118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101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57</v>
      </c>
      <c r="E93" s="42" t="s">
        <v>51</v>
      </c>
    </row>
    <row r="94" spans="1:16" x14ac:dyDescent="0.2">
      <c r="A94" t="s">
        <v>59</v>
      </c>
      <c r="E94" s="41" t="s">
        <v>51</v>
      </c>
    </row>
    <row r="95" spans="1:16" x14ac:dyDescent="0.2">
      <c r="A95" t="s">
        <v>49</v>
      </c>
      <c r="B95" s="36" t="s">
        <v>119</v>
      </c>
      <c r="C95" s="36" t="s">
        <v>99</v>
      </c>
      <c r="D95" s="37" t="s">
        <v>81</v>
      </c>
      <c r="E95" s="13" t="s">
        <v>120</v>
      </c>
      <c r="F95" s="38" t="s">
        <v>71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101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51</v>
      </c>
    </row>
    <row r="97" spans="1:16" x14ac:dyDescent="0.2">
      <c r="A97" s="37" t="s">
        <v>57</v>
      </c>
      <c r="E97" s="42" t="s">
        <v>51</v>
      </c>
    </row>
    <row r="98" spans="1:16" x14ac:dyDescent="0.2">
      <c r="A98" t="s">
        <v>59</v>
      </c>
      <c r="E98" s="41" t="s">
        <v>51</v>
      </c>
    </row>
    <row r="99" spans="1:16" x14ac:dyDescent="0.2">
      <c r="A99" t="s">
        <v>49</v>
      </c>
      <c r="B99" s="36" t="s">
        <v>121</v>
      </c>
      <c r="C99" s="36" t="s">
        <v>122</v>
      </c>
      <c r="D99" s="37" t="s">
        <v>51</v>
      </c>
      <c r="E99" s="13" t="s">
        <v>123</v>
      </c>
      <c r="F99" s="38" t="s">
        <v>124</v>
      </c>
      <c r="G99" s="39">
        <v>842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57</v>
      </c>
      <c r="E101" s="42" t="s">
        <v>51</v>
      </c>
    </row>
    <row r="102" spans="1:16" x14ac:dyDescent="0.2">
      <c r="A102" t="s">
        <v>59</v>
      </c>
      <c r="E102" s="41" t="s">
        <v>51</v>
      </c>
    </row>
    <row r="103" spans="1:16" x14ac:dyDescent="0.2">
      <c r="A103" t="s">
        <v>49</v>
      </c>
      <c r="B103" s="36" t="s">
        <v>125</v>
      </c>
      <c r="C103" s="36" t="s">
        <v>126</v>
      </c>
      <c r="D103" s="37" t="s">
        <v>51</v>
      </c>
      <c r="E103" s="13" t="s">
        <v>127</v>
      </c>
      <c r="F103" s="38" t="s">
        <v>124</v>
      </c>
      <c r="G103" s="39">
        <v>842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ht="25.5" x14ac:dyDescent="0.2">
      <c r="A104" s="37" t="s">
        <v>55</v>
      </c>
      <c r="E104" s="41" t="s">
        <v>128</v>
      </c>
    </row>
    <row r="105" spans="1:16" x14ac:dyDescent="0.2">
      <c r="A105" s="37" t="s">
        <v>57</v>
      </c>
      <c r="E105" s="42" t="s">
        <v>51</v>
      </c>
    </row>
    <row r="106" spans="1:16" x14ac:dyDescent="0.2">
      <c r="A106" t="s">
        <v>59</v>
      </c>
      <c r="E106" s="41" t="s">
        <v>51</v>
      </c>
    </row>
    <row r="107" spans="1:16" x14ac:dyDescent="0.2">
      <c r="A107" t="s">
        <v>49</v>
      </c>
      <c r="B107" s="36" t="s">
        <v>129</v>
      </c>
      <c r="C107" s="36" t="s">
        <v>99</v>
      </c>
      <c r="D107" s="37" t="s">
        <v>51</v>
      </c>
      <c r="E107" s="13" t="s">
        <v>130</v>
      </c>
      <c r="F107" s="38" t="s">
        <v>71</v>
      </c>
      <c r="G107" s="39">
        <v>8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101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57</v>
      </c>
      <c r="E109" s="42" t="s">
        <v>51</v>
      </c>
    </row>
    <row r="110" spans="1:16" x14ac:dyDescent="0.2">
      <c r="A110" t="s">
        <v>59</v>
      </c>
      <c r="E110" s="41" t="s">
        <v>51</v>
      </c>
    </row>
    <row r="111" spans="1:16" x14ac:dyDescent="0.2">
      <c r="A111" t="s">
        <v>49</v>
      </c>
      <c r="B111" s="36" t="s">
        <v>131</v>
      </c>
      <c r="C111" s="36" t="s">
        <v>99</v>
      </c>
      <c r="D111" s="37" t="s">
        <v>47</v>
      </c>
      <c r="E111" s="13" t="s">
        <v>132</v>
      </c>
      <c r="F111" s="38" t="s">
        <v>84</v>
      </c>
      <c r="G111" s="39">
        <v>10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101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57</v>
      </c>
      <c r="E113" s="42" t="s">
        <v>51</v>
      </c>
    </row>
    <row r="114" spans="1:16" x14ac:dyDescent="0.2">
      <c r="A114" t="s">
        <v>59</v>
      </c>
      <c r="E114" s="41" t="s">
        <v>51</v>
      </c>
    </row>
    <row r="115" spans="1:16" x14ac:dyDescent="0.2">
      <c r="A115" t="s">
        <v>49</v>
      </c>
      <c r="B115" s="36" t="s">
        <v>133</v>
      </c>
      <c r="C115" s="36" t="s">
        <v>134</v>
      </c>
      <c r="D115" s="37" t="s">
        <v>51</v>
      </c>
      <c r="E115" s="13" t="s">
        <v>135</v>
      </c>
      <c r="F115" s="38" t="s">
        <v>84</v>
      </c>
      <c r="G115" s="39">
        <v>40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51</v>
      </c>
    </row>
    <row r="117" spans="1:16" x14ac:dyDescent="0.2">
      <c r="A117" s="37" t="s">
        <v>57</v>
      </c>
      <c r="E117" s="42" t="s">
        <v>51</v>
      </c>
    </row>
    <row r="118" spans="1:16" x14ac:dyDescent="0.2">
      <c r="A118" t="s">
        <v>59</v>
      </c>
      <c r="E118" s="41" t="s">
        <v>51</v>
      </c>
    </row>
    <row r="119" spans="1:16" x14ac:dyDescent="0.2">
      <c r="A119" t="s">
        <v>49</v>
      </c>
      <c r="B119" s="36" t="s">
        <v>136</v>
      </c>
      <c r="C119" s="36" t="s">
        <v>137</v>
      </c>
      <c r="D119" s="37" t="s">
        <v>51</v>
      </c>
      <c r="E119" s="13" t="s">
        <v>138</v>
      </c>
      <c r="F119" s="38" t="s">
        <v>84</v>
      </c>
      <c r="G119" s="39">
        <v>1550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x14ac:dyDescent="0.2">
      <c r="A120" s="37" t="s">
        <v>55</v>
      </c>
      <c r="E120" s="41" t="s">
        <v>51</v>
      </c>
    </row>
    <row r="121" spans="1:16" x14ac:dyDescent="0.2">
      <c r="A121" s="37" t="s">
        <v>57</v>
      </c>
      <c r="E121" s="42" t="s">
        <v>51</v>
      </c>
    </row>
    <row r="122" spans="1:16" x14ac:dyDescent="0.2">
      <c r="A122" t="s">
        <v>59</v>
      </c>
      <c r="E122" s="41" t="s">
        <v>51</v>
      </c>
    </row>
    <row r="123" spans="1:16" x14ac:dyDescent="0.2">
      <c r="A123" t="s">
        <v>46</v>
      </c>
      <c r="C123" s="33" t="s">
        <v>26</v>
      </c>
      <c r="E123" s="35" t="s">
        <v>139</v>
      </c>
      <c r="J123" s="34">
        <f>0</f>
        <v>0</v>
      </c>
      <c r="K123" s="34">
        <f>0</f>
        <v>0</v>
      </c>
      <c r="L123" s="34">
        <f>0+L124+L128+L132+L136+L140+L144+L148+L152+L156+L160+L164+L168+L172+L176+L180</f>
        <v>0</v>
      </c>
      <c r="M123" s="34">
        <f>0+M124+M128+M132+M136+M140+M144+M148+M152+M156+M160+M164+M168+M172+M176+M180</f>
        <v>0</v>
      </c>
    </row>
    <row r="124" spans="1:16" x14ac:dyDescent="0.2">
      <c r="A124" t="s">
        <v>49</v>
      </c>
      <c r="B124" s="36" t="s">
        <v>140</v>
      </c>
      <c r="C124" s="36" t="s">
        <v>141</v>
      </c>
      <c r="D124" s="37" t="s">
        <v>51</v>
      </c>
      <c r="E124" s="13" t="s">
        <v>142</v>
      </c>
      <c r="F124" s="38" t="s">
        <v>71</v>
      </c>
      <c r="G124" s="39">
        <v>2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54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51</v>
      </c>
    </row>
    <row r="126" spans="1:16" x14ac:dyDescent="0.2">
      <c r="A126" s="37" t="s">
        <v>57</v>
      </c>
      <c r="E126" s="42" t="s">
        <v>51</v>
      </c>
    </row>
    <row r="127" spans="1:16" x14ac:dyDescent="0.2">
      <c r="A127" t="s">
        <v>59</v>
      </c>
      <c r="E127" s="41" t="s">
        <v>51</v>
      </c>
    </row>
    <row r="128" spans="1:16" x14ac:dyDescent="0.2">
      <c r="A128" t="s">
        <v>49</v>
      </c>
      <c r="B128" s="36" t="s">
        <v>143</v>
      </c>
      <c r="C128" s="36" t="s">
        <v>144</v>
      </c>
      <c r="D128" s="37" t="s">
        <v>51</v>
      </c>
      <c r="E128" s="13" t="s">
        <v>145</v>
      </c>
      <c r="F128" s="38" t="s">
        <v>71</v>
      </c>
      <c r="G128" s="39">
        <v>2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54</v>
      </c>
      <c r="O128">
        <f>(M128*21)/100</f>
        <v>0</v>
      </c>
      <c r="P128" t="s">
        <v>27</v>
      </c>
    </row>
    <row r="129" spans="1:16" x14ac:dyDescent="0.2">
      <c r="A129" s="37" t="s">
        <v>55</v>
      </c>
      <c r="E129" s="41" t="s">
        <v>51</v>
      </c>
    </row>
    <row r="130" spans="1:16" x14ac:dyDescent="0.2">
      <c r="A130" s="37" t="s">
        <v>57</v>
      </c>
      <c r="E130" s="42" t="s">
        <v>51</v>
      </c>
    </row>
    <row r="131" spans="1:16" x14ac:dyDescent="0.2">
      <c r="A131" t="s">
        <v>59</v>
      </c>
      <c r="E131" s="41" t="s">
        <v>51</v>
      </c>
    </row>
    <row r="132" spans="1:16" x14ac:dyDescent="0.2">
      <c r="A132" t="s">
        <v>49</v>
      </c>
      <c r="B132" s="36" t="s">
        <v>146</v>
      </c>
      <c r="C132" s="36" t="s">
        <v>147</v>
      </c>
      <c r="D132" s="37" t="s">
        <v>51</v>
      </c>
      <c r="E132" s="13" t="s">
        <v>148</v>
      </c>
      <c r="F132" s="38" t="s">
        <v>71</v>
      </c>
      <c r="G132" s="39">
        <v>2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54</v>
      </c>
      <c r="O132">
        <f>(M132*21)/100</f>
        <v>0</v>
      </c>
      <c r="P132" t="s">
        <v>27</v>
      </c>
    </row>
    <row r="133" spans="1:16" x14ac:dyDescent="0.2">
      <c r="A133" s="37" t="s">
        <v>55</v>
      </c>
      <c r="E133" s="41" t="s">
        <v>51</v>
      </c>
    </row>
    <row r="134" spans="1:16" x14ac:dyDescent="0.2">
      <c r="A134" s="37" t="s">
        <v>57</v>
      </c>
      <c r="E134" s="42" t="s">
        <v>51</v>
      </c>
    </row>
    <row r="135" spans="1:16" x14ac:dyDescent="0.2">
      <c r="A135" t="s">
        <v>59</v>
      </c>
      <c r="E135" s="41" t="s">
        <v>51</v>
      </c>
    </row>
    <row r="136" spans="1:16" x14ac:dyDescent="0.2">
      <c r="A136" t="s">
        <v>49</v>
      </c>
      <c r="B136" s="36" t="s">
        <v>149</v>
      </c>
      <c r="C136" s="36" t="s">
        <v>150</v>
      </c>
      <c r="D136" s="37" t="s">
        <v>51</v>
      </c>
      <c r="E136" s="13" t="s">
        <v>151</v>
      </c>
      <c r="F136" s="38" t="s">
        <v>71</v>
      </c>
      <c r="G136" s="39">
        <v>2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54</v>
      </c>
      <c r="O136">
        <f>(M136*21)/100</f>
        <v>0</v>
      </c>
      <c r="P136" t="s">
        <v>27</v>
      </c>
    </row>
    <row r="137" spans="1:16" x14ac:dyDescent="0.2">
      <c r="A137" s="37" t="s">
        <v>55</v>
      </c>
      <c r="E137" s="41" t="s">
        <v>51</v>
      </c>
    </row>
    <row r="138" spans="1:16" x14ac:dyDescent="0.2">
      <c r="A138" s="37" t="s">
        <v>57</v>
      </c>
      <c r="E138" s="42" t="s">
        <v>51</v>
      </c>
    </row>
    <row r="139" spans="1:16" x14ac:dyDescent="0.2">
      <c r="A139" t="s">
        <v>59</v>
      </c>
      <c r="E139" s="41" t="s">
        <v>51</v>
      </c>
    </row>
    <row r="140" spans="1:16" ht="25.5" x14ac:dyDescent="0.2">
      <c r="A140" t="s">
        <v>49</v>
      </c>
      <c r="B140" s="36" t="s">
        <v>152</v>
      </c>
      <c r="C140" s="36" t="s">
        <v>153</v>
      </c>
      <c r="D140" s="37" t="s">
        <v>51</v>
      </c>
      <c r="E140" s="13" t="s">
        <v>154</v>
      </c>
      <c r="F140" s="38" t="s">
        <v>71</v>
      </c>
      <c r="G140" s="39">
        <v>2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54</v>
      </c>
      <c r="O140">
        <f>(M140*21)/100</f>
        <v>0</v>
      </c>
      <c r="P140" t="s">
        <v>27</v>
      </c>
    </row>
    <row r="141" spans="1:16" x14ac:dyDescent="0.2">
      <c r="A141" s="37" t="s">
        <v>55</v>
      </c>
      <c r="E141" s="41" t="s">
        <v>51</v>
      </c>
    </row>
    <row r="142" spans="1:16" x14ac:dyDescent="0.2">
      <c r="A142" s="37" t="s">
        <v>57</v>
      </c>
      <c r="E142" s="42" t="s">
        <v>51</v>
      </c>
    </row>
    <row r="143" spans="1:16" x14ac:dyDescent="0.2">
      <c r="A143" t="s">
        <v>59</v>
      </c>
      <c r="E143" s="41" t="s">
        <v>51</v>
      </c>
    </row>
    <row r="144" spans="1:16" ht="25.5" x14ac:dyDescent="0.2">
      <c r="A144" t="s">
        <v>49</v>
      </c>
      <c r="B144" s="36" t="s">
        <v>155</v>
      </c>
      <c r="C144" s="36" t="s">
        <v>156</v>
      </c>
      <c r="D144" s="37" t="s">
        <v>51</v>
      </c>
      <c r="E144" s="13" t="s">
        <v>157</v>
      </c>
      <c r="F144" s="38" t="s">
        <v>71</v>
      </c>
      <c r="G144" s="39">
        <v>2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54</v>
      </c>
      <c r="O144">
        <f>(M144*21)/100</f>
        <v>0</v>
      </c>
      <c r="P144" t="s">
        <v>27</v>
      </c>
    </row>
    <row r="145" spans="1:16" x14ac:dyDescent="0.2">
      <c r="A145" s="37" t="s">
        <v>55</v>
      </c>
      <c r="E145" s="41" t="s">
        <v>51</v>
      </c>
    </row>
    <row r="146" spans="1:16" x14ac:dyDescent="0.2">
      <c r="A146" s="37" t="s">
        <v>57</v>
      </c>
      <c r="E146" s="42" t="s">
        <v>51</v>
      </c>
    </row>
    <row r="147" spans="1:16" x14ac:dyDescent="0.2">
      <c r="A147" t="s">
        <v>59</v>
      </c>
      <c r="E147" s="41" t="s">
        <v>51</v>
      </c>
    </row>
    <row r="148" spans="1:16" ht="25.5" x14ac:dyDescent="0.2">
      <c r="A148" t="s">
        <v>49</v>
      </c>
      <c r="B148" s="36" t="s">
        <v>158</v>
      </c>
      <c r="C148" s="36" t="s">
        <v>159</v>
      </c>
      <c r="D148" s="37" t="s">
        <v>51</v>
      </c>
      <c r="E148" s="13" t="s">
        <v>160</v>
      </c>
      <c r="F148" s="38" t="s">
        <v>71</v>
      </c>
      <c r="G148" s="39">
        <v>1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54</v>
      </c>
      <c r="O148">
        <f>(M148*21)/100</f>
        <v>0</v>
      </c>
      <c r="P148" t="s">
        <v>27</v>
      </c>
    </row>
    <row r="149" spans="1:16" x14ac:dyDescent="0.2">
      <c r="A149" s="37" t="s">
        <v>55</v>
      </c>
      <c r="E149" s="41" t="s">
        <v>51</v>
      </c>
    </row>
    <row r="150" spans="1:16" x14ac:dyDescent="0.2">
      <c r="A150" s="37" t="s">
        <v>57</v>
      </c>
      <c r="E150" s="42" t="s">
        <v>51</v>
      </c>
    </row>
    <row r="151" spans="1:16" x14ac:dyDescent="0.2">
      <c r="A151" t="s">
        <v>59</v>
      </c>
      <c r="E151" s="41" t="s">
        <v>51</v>
      </c>
    </row>
    <row r="152" spans="1:16" x14ac:dyDescent="0.2">
      <c r="A152" t="s">
        <v>49</v>
      </c>
      <c r="B152" s="36" t="s">
        <v>161</v>
      </c>
      <c r="C152" s="36" t="s">
        <v>162</v>
      </c>
      <c r="D152" s="37" t="s">
        <v>51</v>
      </c>
      <c r="E152" s="13" t="s">
        <v>163</v>
      </c>
      <c r="F152" s="38" t="s">
        <v>71</v>
      </c>
      <c r="G152" s="39">
        <v>1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54</v>
      </c>
      <c r="O152">
        <f>(M152*21)/100</f>
        <v>0</v>
      </c>
      <c r="P152" t="s">
        <v>27</v>
      </c>
    </row>
    <row r="153" spans="1:16" x14ac:dyDescent="0.2">
      <c r="A153" s="37" t="s">
        <v>55</v>
      </c>
      <c r="E153" s="41" t="s">
        <v>51</v>
      </c>
    </row>
    <row r="154" spans="1:16" x14ac:dyDescent="0.2">
      <c r="A154" s="37" t="s">
        <v>57</v>
      </c>
      <c r="E154" s="42" t="s">
        <v>51</v>
      </c>
    </row>
    <row r="155" spans="1:16" x14ac:dyDescent="0.2">
      <c r="A155" t="s">
        <v>59</v>
      </c>
      <c r="E155" s="41" t="s">
        <v>51</v>
      </c>
    </row>
    <row r="156" spans="1:16" x14ac:dyDescent="0.2">
      <c r="A156" t="s">
        <v>49</v>
      </c>
      <c r="B156" s="36" t="s">
        <v>164</v>
      </c>
      <c r="C156" s="36" t="s">
        <v>165</v>
      </c>
      <c r="D156" s="37" t="s">
        <v>51</v>
      </c>
      <c r="E156" s="13" t="s">
        <v>166</v>
      </c>
      <c r="F156" s="38" t="s">
        <v>71</v>
      </c>
      <c r="G156" s="39">
        <v>3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54</v>
      </c>
      <c r="O156">
        <f>(M156*21)/100</f>
        <v>0</v>
      </c>
      <c r="P156" t="s">
        <v>27</v>
      </c>
    </row>
    <row r="157" spans="1:16" x14ac:dyDescent="0.2">
      <c r="A157" s="37" t="s">
        <v>55</v>
      </c>
      <c r="E157" s="41" t="s">
        <v>51</v>
      </c>
    </row>
    <row r="158" spans="1:16" x14ac:dyDescent="0.2">
      <c r="A158" s="37" t="s">
        <v>57</v>
      </c>
      <c r="E158" s="42" t="s">
        <v>51</v>
      </c>
    </row>
    <row r="159" spans="1:16" x14ac:dyDescent="0.2">
      <c r="A159" t="s">
        <v>59</v>
      </c>
      <c r="E159" s="41" t="s">
        <v>51</v>
      </c>
    </row>
    <row r="160" spans="1:16" x14ac:dyDescent="0.2">
      <c r="A160" t="s">
        <v>49</v>
      </c>
      <c r="B160" s="36" t="s">
        <v>167</v>
      </c>
      <c r="C160" s="36" t="s">
        <v>168</v>
      </c>
      <c r="D160" s="37" t="s">
        <v>51</v>
      </c>
      <c r="E160" s="13" t="s">
        <v>169</v>
      </c>
      <c r="F160" s="38" t="s">
        <v>71</v>
      </c>
      <c r="G160" s="39">
        <v>3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54</v>
      </c>
      <c r="O160">
        <f>(M160*21)/100</f>
        <v>0</v>
      </c>
      <c r="P160" t="s">
        <v>27</v>
      </c>
    </row>
    <row r="161" spans="1:16" x14ac:dyDescent="0.2">
      <c r="A161" s="37" t="s">
        <v>55</v>
      </c>
      <c r="E161" s="41" t="s">
        <v>51</v>
      </c>
    </row>
    <row r="162" spans="1:16" x14ac:dyDescent="0.2">
      <c r="A162" s="37" t="s">
        <v>57</v>
      </c>
      <c r="E162" s="42" t="s">
        <v>51</v>
      </c>
    </row>
    <row r="163" spans="1:16" x14ac:dyDescent="0.2">
      <c r="A163" t="s">
        <v>59</v>
      </c>
      <c r="E163" s="41" t="s">
        <v>51</v>
      </c>
    </row>
    <row r="164" spans="1:16" ht="25.5" x14ac:dyDescent="0.2">
      <c r="A164" t="s">
        <v>49</v>
      </c>
      <c r="B164" s="36" t="s">
        <v>170</v>
      </c>
      <c r="C164" s="36" t="s">
        <v>171</v>
      </c>
      <c r="D164" s="37" t="s">
        <v>51</v>
      </c>
      <c r="E164" s="13" t="s">
        <v>172</v>
      </c>
      <c r="F164" s="38" t="s">
        <v>173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54</v>
      </c>
      <c r="O164">
        <f>(M164*21)/100</f>
        <v>0</v>
      </c>
      <c r="P164" t="s">
        <v>27</v>
      </c>
    </row>
    <row r="165" spans="1:16" x14ac:dyDescent="0.2">
      <c r="A165" s="37" t="s">
        <v>55</v>
      </c>
      <c r="E165" s="41" t="s">
        <v>51</v>
      </c>
    </row>
    <row r="166" spans="1:16" x14ac:dyDescent="0.2">
      <c r="A166" s="37" t="s">
        <v>57</v>
      </c>
      <c r="E166" s="42" t="s">
        <v>51</v>
      </c>
    </row>
    <row r="167" spans="1:16" x14ac:dyDescent="0.2">
      <c r="A167" t="s">
        <v>59</v>
      </c>
      <c r="E167" s="41" t="s">
        <v>51</v>
      </c>
    </row>
    <row r="168" spans="1:16" ht="25.5" x14ac:dyDescent="0.2">
      <c r="A168" t="s">
        <v>49</v>
      </c>
      <c r="B168" s="36" t="s">
        <v>174</v>
      </c>
      <c r="C168" s="36" t="s">
        <v>99</v>
      </c>
      <c r="D168" s="37" t="s">
        <v>51</v>
      </c>
      <c r="E168" s="13" t="s">
        <v>175</v>
      </c>
      <c r="F168" s="38" t="s">
        <v>71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101</v>
      </c>
      <c r="O168">
        <f>(M168*21)/100</f>
        <v>0</v>
      </c>
      <c r="P168" t="s">
        <v>27</v>
      </c>
    </row>
    <row r="169" spans="1:16" x14ac:dyDescent="0.2">
      <c r="A169" s="37" t="s">
        <v>55</v>
      </c>
      <c r="E169" s="41" t="s">
        <v>51</v>
      </c>
    </row>
    <row r="170" spans="1:16" x14ac:dyDescent="0.2">
      <c r="A170" s="37" t="s">
        <v>57</v>
      </c>
      <c r="E170" s="42" t="s">
        <v>51</v>
      </c>
    </row>
    <row r="171" spans="1:16" x14ac:dyDescent="0.2">
      <c r="A171" t="s">
        <v>59</v>
      </c>
      <c r="E171" s="41" t="s">
        <v>51</v>
      </c>
    </row>
    <row r="172" spans="1:16" x14ac:dyDescent="0.2">
      <c r="A172" t="s">
        <v>49</v>
      </c>
      <c r="B172" s="36" t="s">
        <v>176</v>
      </c>
      <c r="C172" s="36" t="s">
        <v>99</v>
      </c>
      <c r="D172" s="37" t="s">
        <v>47</v>
      </c>
      <c r="E172" s="13" t="s">
        <v>177</v>
      </c>
      <c r="F172" s="38" t="s">
        <v>71</v>
      </c>
      <c r="G172" s="39">
        <v>6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101</v>
      </c>
      <c r="O172">
        <f>(M172*21)/100</f>
        <v>0</v>
      </c>
      <c r="P172" t="s">
        <v>27</v>
      </c>
    </row>
    <row r="173" spans="1:16" x14ac:dyDescent="0.2">
      <c r="A173" s="37" t="s">
        <v>55</v>
      </c>
      <c r="E173" s="41" t="s">
        <v>51</v>
      </c>
    </row>
    <row r="174" spans="1:16" x14ac:dyDescent="0.2">
      <c r="A174" s="37" t="s">
        <v>57</v>
      </c>
      <c r="E174" s="42" t="s">
        <v>51</v>
      </c>
    </row>
    <row r="175" spans="1:16" x14ac:dyDescent="0.2">
      <c r="A175" t="s">
        <v>59</v>
      </c>
      <c r="E175" s="41" t="s">
        <v>51</v>
      </c>
    </row>
    <row r="176" spans="1:16" x14ac:dyDescent="0.2">
      <c r="A176" t="s">
        <v>49</v>
      </c>
      <c r="B176" s="36" t="s">
        <v>178</v>
      </c>
      <c r="C176" s="36" t="s">
        <v>99</v>
      </c>
      <c r="D176" s="37" t="s">
        <v>27</v>
      </c>
      <c r="E176" s="13" t="s">
        <v>179</v>
      </c>
      <c r="F176" s="38" t="s">
        <v>71</v>
      </c>
      <c r="G176" s="39">
        <v>2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101</v>
      </c>
      <c r="O176">
        <f>(M176*21)/100</f>
        <v>0</v>
      </c>
      <c r="P176" t="s">
        <v>27</v>
      </c>
    </row>
    <row r="177" spans="1:16" x14ac:dyDescent="0.2">
      <c r="A177" s="37" t="s">
        <v>55</v>
      </c>
      <c r="E177" s="41" t="s">
        <v>51</v>
      </c>
    </row>
    <row r="178" spans="1:16" x14ac:dyDescent="0.2">
      <c r="A178" s="37" t="s">
        <v>57</v>
      </c>
      <c r="E178" s="42" t="s">
        <v>51</v>
      </c>
    </row>
    <row r="179" spans="1:16" x14ac:dyDescent="0.2">
      <c r="A179" t="s">
        <v>59</v>
      </c>
      <c r="E179" s="41" t="s">
        <v>51</v>
      </c>
    </row>
    <row r="180" spans="1:16" x14ac:dyDescent="0.2">
      <c r="A180" t="s">
        <v>49</v>
      </c>
      <c r="B180" s="36" t="s">
        <v>180</v>
      </c>
      <c r="C180" s="36" t="s">
        <v>99</v>
      </c>
      <c r="D180" s="37" t="s">
        <v>26</v>
      </c>
      <c r="E180" s="13" t="s">
        <v>181</v>
      </c>
      <c r="F180" s="38" t="s">
        <v>71</v>
      </c>
      <c r="G180" s="39">
        <v>2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101</v>
      </c>
      <c r="O180">
        <f>(M180*21)/100</f>
        <v>0</v>
      </c>
      <c r="P180" t="s">
        <v>27</v>
      </c>
    </row>
    <row r="181" spans="1:16" x14ac:dyDescent="0.2">
      <c r="A181" s="37" t="s">
        <v>55</v>
      </c>
      <c r="E181" s="41" t="s">
        <v>51</v>
      </c>
    </row>
    <row r="182" spans="1:16" x14ac:dyDescent="0.2">
      <c r="A182" s="37" t="s">
        <v>57</v>
      </c>
      <c r="E182" s="42" t="s">
        <v>51</v>
      </c>
    </row>
    <row r="183" spans="1:16" x14ac:dyDescent="0.2">
      <c r="A183" t="s">
        <v>59</v>
      </c>
      <c r="E183" s="41" t="s">
        <v>51</v>
      </c>
    </row>
    <row r="184" spans="1:16" x14ac:dyDescent="0.2">
      <c r="A184" t="s">
        <v>46</v>
      </c>
      <c r="C184" s="33" t="s">
        <v>65</v>
      </c>
      <c r="E184" s="35" t="s">
        <v>182</v>
      </c>
      <c r="J184" s="34">
        <f>0</f>
        <v>0</v>
      </c>
      <c r="K184" s="34">
        <f>0</f>
        <v>0</v>
      </c>
      <c r="L184" s="34">
        <f>0+L185+L189+L193+L197+L201+L205+L209+L213+L217+L221+L225+L229</f>
        <v>0</v>
      </c>
      <c r="M184" s="34">
        <f>0+M185+M189+M193+M197+M201+M205+M209+M213+M217+M221+M225+M229</f>
        <v>0</v>
      </c>
    </row>
    <row r="185" spans="1:16" x14ac:dyDescent="0.2">
      <c r="A185" t="s">
        <v>49</v>
      </c>
      <c r="B185" s="36" t="s">
        <v>183</v>
      </c>
      <c r="C185" s="36" t="s">
        <v>184</v>
      </c>
      <c r="D185" s="37" t="s">
        <v>51</v>
      </c>
      <c r="E185" s="13" t="s">
        <v>185</v>
      </c>
      <c r="F185" s="38" t="s">
        <v>71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54</v>
      </c>
      <c r="O185">
        <f>(M185*21)/100</f>
        <v>0</v>
      </c>
      <c r="P185" t="s">
        <v>27</v>
      </c>
    </row>
    <row r="186" spans="1:16" x14ac:dyDescent="0.2">
      <c r="A186" s="37" t="s">
        <v>55</v>
      </c>
      <c r="E186" s="41" t="s">
        <v>51</v>
      </c>
    </row>
    <row r="187" spans="1:16" x14ac:dyDescent="0.2">
      <c r="A187" s="37" t="s">
        <v>57</v>
      </c>
      <c r="E187" s="42" t="s">
        <v>51</v>
      </c>
    </row>
    <row r="188" spans="1:16" x14ac:dyDescent="0.2">
      <c r="A188" t="s">
        <v>59</v>
      </c>
      <c r="E188" s="41" t="s">
        <v>51</v>
      </c>
    </row>
    <row r="189" spans="1:16" x14ac:dyDescent="0.2">
      <c r="A189" t="s">
        <v>49</v>
      </c>
      <c r="B189" s="36" t="s">
        <v>186</v>
      </c>
      <c r="C189" s="36" t="s">
        <v>187</v>
      </c>
      <c r="D189" s="37" t="s">
        <v>51</v>
      </c>
      <c r="E189" s="13" t="s">
        <v>188</v>
      </c>
      <c r="F189" s="38" t="s">
        <v>71</v>
      </c>
      <c r="G189" s="39">
        <v>1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54</v>
      </c>
      <c r="O189">
        <f>(M189*21)/100</f>
        <v>0</v>
      </c>
      <c r="P189" t="s">
        <v>27</v>
      </c>
    </row>
    <row r="190" spans="1:16" x14ac:dyDescent="0.2">
      <c r="A190" s="37" t="s">
        <v>55</v>
      </c>
      <c r="E190" s="41" t="s">
        <v>51</v>
      </c>
    </row>
    <row r="191" spans="1:16" x14ac:dyDescent="0.2">
      <c r="A191" s="37" t="s">
        <v>57</v>
      </c>
      <c r="E191" s="42" t="s">
        <v>51</v>
      </c>
    </row>
    <row r="192" spans="1:16" x14ac:dyDescent="0.2">
      <c r="A192" t="s">
        <v>59</v>
      </c>
      <c r="E192" s="41" t="s">
        <v>51</v>
      </c>
    </row>
    <row r="193" spans="1:16" x14ac:dyDescent="0.2">
      <c r="A193" t="s">
        <v>49</v>
      </c>
      <c r="B193" s="36" t="s">
        <v>189</v>
      </c>
      <c r="C193" s="36" t="s">
        <v>190</v>
      </c>
      <c r="D193" s="37" t="s">
        <v>51</v>
      </c>
      <c r="E193" s="13" t="s">
        <v>191</v>
      </c>
      <c r="F193" s="38" t="s">
        <v>71</v>
      </c>
      <c r="G193" s="39">
        <v>1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54</v>
      </c>
      <c r="O193">
        <f>(M193*21)/100</f>
        <v>0</v>
      </c>
      <c r="P193" t="s">
        <v>27</v>
      </c>
    </row>
    <row r="194" spans="1:16" x14ac:dyDescent="0.2">
      <c r="A194" s="37" t="s">
        <v>55</v>
      </c>
      <c r="E194" s="41" t="s">
        <v>51</v>
      </c>
    </row>
    <row r="195" spans="1:16" x14ac:dyDescent="0.2">
      <c r="A195" s="37" t="s">
        <v>57</v>
      </c>
      <c r="E195" s="42" t="s">
        <v>51</v>
      </c>
    </row>
    <row r="196" spans="1:16" x14ac:dyDescent="0.2">
      <c r="A196" t="s">
        <v>59</v>
      </c>
      <c r="E196" s="41" t="s">
        <v>51</v>
      </c>
    </row>
    <row r="197" spans="1:16" x14ac:dyDescent="0.2">
      <c r="A197" t="s">
        <v>49</v>
      </c>
      <c r="B197" s="36" t="s">
        <v>192</v>
      </c>
      <c r="C197" s="36" t="s">
        <v>193</v>
      </c>
      <c r="D197" s="37" t="s">
        <v>51</v>
      </c>
      <c r="E197" s="13" t="s">
        <v>194</v>
      </c>
      <c r="F197" s="38" t="s">
        <v>71</v>
      </c>
      <c r="G197" s="39">
        <v>1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54</v>
      </c>
      <c r="O197">
        <f>(M197*21)/100</f>
        <v>0</v>
      </c>
      <c r="P197" t="s">
        <v>27</v>
      </c>
    </row>
    <row r="198" spans="1:16" x14ac:dyDescent="0.2">
      <c r="A198" s="37" t="s">
        <v>55</v>
      </c>
      <c r="E198" s="41" t="s">
        <v>51</v>
      </c>
    </row>
    <row r="199" spans="1:16" x14ac:dyDescent="0.2">
      <c r="A199" s="37" t="s">
        <v>57</v>
      </c>
      <c r="E199" s="42" t="s">
        <v>51</v>
      </c>
    </row>
    <row r="200" spans="1:16" x14ac:dyDescent="0.2">
      <c r="A200" t="s">
        <v>59</v>
      </c>
      <c r="E200" s="41" t="s">
        <v>51</v>
      </c>
    </row>
    <row r="201" spans="1:16" ht="25.5" x14ac:dyDescent="0.2">
      <c r="A201" t="s">
        <v>49</v>
      </c>
      <c r="B201" s="36" t="s">
        <v>195</v>
      </c>
      <c r="C201" s="36" t="s">
        <v>196</v>
      </c>
      <c r="D201" s="37" t="s">
        <v>51</v>
      </c>
      <c r="E201" s="13" t="s">
        <v>197</v>
      </c>
      <c r="F201" s="38" t="s">
        <v>71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54</v>
      </c>
      <c r="O201">
        <f>(M201*21)/100</f>
        <v>0</v>
      </c>
      <c r="P201" t="s">
        <v>27</v>
      </c>
    </row>
    <row r="202" spans="1:16" x14ac:dyDescent="0.2">
      <c r="A202" s="37" t="s">
        <v>55</v>
      </c>
      <c r="E202" s="41" t="s">
        <v>51</v>
      </c>
    </row>
    <row r="203" spans="1:16" x14ac:dyDescent="0.2">
      <c r="A203" s="37" t="s">
        <v>57</v>
      </c>
      <c r="E203" s="42" t="s">
        <v>51</v>
      </c>
    </row>
    <row r="204" spans="1:16" x14ac:dyDescent="0.2">
      <c r="A204" t="s">
        <v>59</v>
      </c>
      <c r="E204" s="41" t="s">
        <v>51</v>
      </c>
    </row>
    <row r="205" spans="1:16" ht="25.5" x14ac:dyDescent="0.2">
      <c r="A205" t="s">
        <v>49</v>
      </c>
      <c r="B205" s="36" t="s">
        <v>198</v>
      </c>
      <c r="C205" s="36" t="s">
        <v>199</v>
      </c>
      <c r="D205" s="37" t="s">
        <v>51</v>
      </c>
      <c r="E205" s="13" t="s">
        <v>200</v>
      </c>
      <c r="F205" s="38" t="s">
        <v>71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54</v>
      </c>
      <c r="O205">
        <f>(M205*21)/100</f>
        <v>0</v>
      </c>
      <c r="P205" t="s">
        <v>27</v>
      </c>
    </row>
    <row r="206" spans="1:16" x14ac:dyDescent="0.2">
      <c r="A206" s="37" t="s">
        <v>55</v>
      </c>
      <c r="E206" s="41" t="s">
        <v>51</v>
      </c>
    </row>
    <row r="207" spans="1:16" x14ac:dyDescent="0.2">
      <c r="A207" s="37" t="s">
        <v>57</v>
      </c>
      <c r="E207" s="42" t="s">
        <v>51</v>
      </c>
    </row>
    <row r="208" spans="1:16" x14ac:dyDescent="0.2">
      <c r="A208" t="s">
        <v>59</v>
      </c>
      <c r="E208" s="41" t="s">
        <v>51</v>
      </c>
    </row>
    <row r="209" spans="1:16" x14ac:dyDescent="0.2">
      <c r="A209" t="s">
        <v>49</v>
      </c>
      <c r="B209" s="36" t="s">
        <v>201</v>
      </c>
      <c r="C209" s="36" t="s">
        <v>99</v>
      </c>
      <c r="D209" s="37" t="s">
        <v>51</v>
      </c>
      <c r="E209" s="13" t="s">
        <v>202</v>
      </c>
      <c r="F209" s="38" t="s">
        <v>71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101</v>
      </c>
      <c r="O209">
        <f>(M209*21)/100</f>
        <v>0</v>
      </c>
      <c r="P209" t="s">
        <v>27</v>
      </c>
    </row>
    <row r="210" spans="1:16" x14ac:dyDescent="0.2">
      <c r="A210" s="37" t="s">
        <v>55</v>
      </c>
      <c r="E210" s="41" t="s">
        <v>51</v>
      </c>
    </row>
    <row r="211" spans="1:16" x14ac:dyDescent="0.2">
      <c r="A211" s="37" t="s">
        <v>57</v>
      </c>
      <c r="E211" s="42" t="s">
        <v>51</v>
      </c>
    </row>
    <row r="212" spans="1:16" x14ac:dyDescent="0.2">
      <c r="A212" t="s">
        <v>59</v>
      </c>
      <c r="E212" s="41" t="s">
        <v>51</v>
      </c>
    </row>
    <row r="213" spans="1:16" x14ac:dyDescent="0.2">
      <c r="A213" t="s">
        <v>49</v>
      </c>
      <c r="B213" s="36" t="s">
        <v>203</v>
      </c>
      <c r="C213" s="36" t="s">
        <v>99</v>
      </c>
      <c r="D213" s="37" t="s">
        <v>47</v>
      </c>
      <c r="E213" s="13" t="s">
        <v>204</v>
      </c>
      <c r="F213" s="38" t="s">
        <v>71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101</v>
      </c>
      <c r="O213">
        <f>(M213*21)/100</f>
        <v>0</v>
      </c>
      <c r="P213" t="s">
        <v>27</v>
      </c>
    </row>
    <row r="214" spans="1:16" x14ac:dyDescent="0.2">
      <c r="A214" s="37" t="s">
        <v>55</v>
      </c>
      <c r="E214" s="41" t="s">
        <v>51</v>
      </c>
    </row>
    <row r="215" spans="1:16" x14ac:dyDescent="0.2">
      <c r="A215" s="37" t="s">
        <v>57</v>
      </c>
      <c r="E215" s="42" t="s">
        <v>51</v>
      </c>
    </row>
    <row r="216" spans="1:16" x14ac:dyDescent="0.2">
      <c r="A216" t="s">
        <v>59</v>
      </c>
      <c r="E216" s="41" t="s">
        <v>51</v>
      </c>
    </row>
    <row r="217" spans="1:16" x14ac:dyDescent="0.2">
      <c r="A217" t="s">
        <v>49</v>
      </c>
      <c r="B217" s="36" t="s">
        <v>205</v>
      </c>
      <c r="C217" s="36" t="s">
        <v>99</v>
      </c>
      <c r="D217" s="37" t="s">
        <v>27</v>
      </c>
      <c r="E217" s="13" t="s">
        <v>206</v>
      </c>
      <c r="F217" s="38" t="s">
        <v>71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101</v>
      </c>
      <c r="O217">
        <f>(M217*21)/100</f>
        <v>0</v>
      </c>
      <c r="P217" t="s">
        <v>27</v>
      </c>
    </row>
    <row r="218" spans="1:16" x14ac:dyDescent="0.2">
      <c r="A218" s="37" t="s">
        <v>55</v>
      </c>
      <c r="E218" s="41" t="s">
        <v>51</v>
      </c>
    </row>
    <row r="219" spans="1:16" x14ac:dyDescent="0.2">
      <c r="A219" s="37" t="s">
        <v>57</v>
      </c>
      <c r="E219" s="42" t="s">
        <v>51</v>
      </c>
    </row>
    <row r="220" spans="1:16" x14ac:dyDescent="0.2">
      <c r="A220" t="s">
        <v>59</v>
      </c>
      <c r="E220" s="41" t="s">
        <v>51</v>
      </c>
    </row>
    <row r="221" spans="1:16" x14ac:dyDescent="0.2">
      <c r="A221" t="s">
        <v>49</v>
      </c>
      <c r="B221" s="36" t="s">
        <v>207</v>
      </c>
      <c r="C221" s="36" t="s">
        <v>99</v>
      </c>
      <c r="D221" s="37" t="s">
        <v>26</v>
      </c>
      <c r="E221" s="13" t="s">
        <v>208</v>
      </c>
      <c r="F221" s="38" t="s">
        <v>71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101</v>
      </c>
      <c r="O221">
        <f>(M221*21)/100</f>
        <v>0</v>
      </c>
      <c r="P221" t="s">
        <v>27</v>
      </c>
    </row>
    <row r="222" spans="1:16" x14ac:dyDescent="0.2">
      <c r="A222" s="37" t="s">
        <v>55</v>
      </c>
      <c r="E222" s="41" t="s">
        <v>51</v>
      </c>
    </row>
    <row r="223" spans="1:16" x14ac:dyDescent="0.2">
      <c r="A223" s="37" t="s">
        <v>57</v>
      </c>
      <c r="E223" s="42" t="s">
        <v>51</v>
      </c>
    </row>
    <row r="224" spans="1:16" x14ac:dyDescent="0.2">
      <c r="A224" t="s">
        <v>59</v>
      </c>
      <c r="E224" s="41" t="s">
        <v>51</v>
      </c>
    </row>
    <row r="225" spans="1:16" x14ac:dyDescent="0.2">
      <c r="A225" t="s">
        <v>49</v>
      </c>
      <c r="B225" s="36" t="s">
        <v>209</v>
      </c>
      <c r="C225" s="36" t="s">
        <v>210</v>
      </c>
      <c r="D225" s="37" t="s">
        <v>51</v>
      </c>
      <c r="E225" s="13" t="s">
        <v>211</v>
      </c>
      <c r="F225" s="38" t="s">
        <v>71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54</v>
      </c>
      <c r="O225">
        <f>(M225*21)/100</f>
        <v>0</v>
      </c>
      <c r="P225" t="s">
        <v>27</v>
      </c>
    </row>
    <row r="226" spans="1:16" x14ac:dyDescent="0.2">
      <c r="A226" s="37" t="s">
        <v>55</v>
      </c>
      <c r="E226" s="41" t="s">
        <v>51</v>
      </c>
    </row>
    <row r="227" spans="1:16" x14ac:dyDescent="0.2">
      <c r="A227" s="37" t="s">
        <v>57</v>
      </c>
      <c r="E227" s="42" t="s">
        <v>51</v>
      </c>
    </row>
    <row r="228" spans="1:16" x14ac:dyDescent="0.2">
      <c r="A228" t="s">
        <v>59</v>
      </c>
      <c r="E228" s="41" t="s">
        <v>51</v>
      </c>
    </row>
    <row r="229" spans="1:16" x14ac:dyDescent="0.2">
      <c r="A229" t="s">
        <v>49</v>
      </c>
      <c r="B229" s="36" t="s">
        <v>212</v>
      </c>
      <c r="C229" s="36" t="s">
        <v>213</v>
      </c>
      <c r="D229" s="37" t="s">
        <v>51</v>
      </c>
      <c r="E229" s="13" t="s">
        <v>214</v>
      </c>
      <c r="F229" s="38" t="s">
        <v>71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54</v>
      </c>
      <c r="O229">
        <f>(M229*21)/100</f>
        <v>0</v>
      </c>
      <c r="P229" t="s">
        <v>27</v>
      </c>
    </row>
    <row r="230" spans="1:16" x14ac:dyDescent="0.2">
      <c r="A230" s="37" t="s">
        <v>55</v>
      </c>
      <c r="E230" s="41" t="s">
        <v>51</v>
      </c>
    </row>
    <row r="231" spans="1:16" x14ac:dyDescent="0.2">
      <c r="A231" s="37" t="s">
        <v>57</v>
      </c>
      <c r="E231" s="42" t="s">
        <v>51</v>
      </c>
    </row>
    <row r="232" spans="1:16" x14ac:dyDescent="0.2">
      <c r="A232" t="s">
        <v>59</v>
      </c>
      <c r="E232" s="41" t="s">
        <v>51</v>
      </c>
    </row>
    <row r="233" spans="1:16" x14ac:dyDescent="0.2">
      <c r="A233" t="s">
        <v>46</v>
      </c>
      <c r="C233" s="33" t="s">
        <v>68</v>
      </c>
      <c r="E233" s="35" t="s">
        <v>215</v>
      </c>
      <c r="J233" s="34">
        <f>0</f>
        <v>0</v>
      </c>
      <c r="K233" s="34">
        <f>0</f>
        <v>0</v>
      </c>
      <c r="L233" s="34">
        <f>0+L234+L238+L242+L246+L250</f>
        <v>0</v>
      </c>
      <c r="M233" s="34">
        <f>0+M234+M238+M242+M246+M250</f>
        <v>0</v>
      </c>
    </row>
    <row r="234" spans="1:16" x14ac:dyDescent="0.2">
      <c r="A234" t="s">
        <v>49</v>
      </c>
      <c r="B234" s="36" t="s">
        <v>216</v>
      </c>
      <c r="C234" s="36" t="s">
        <v>217</v>
      </c>
      <c r="D234" s="37" t="s">
        <v>51</v>
      </c>
      <c r="E234" s="13" t="s">
        <v>218</v>
      </c>
      <c r="F234" s="38" t="s">
        <v>219</v>
      </c>
      <c r="G234" s="39">
        <v>24</v>
      </c>
      <c r="H234" s="38">
        <v>0</v>
      </c>
      <c r="I234" s="38">
        <f>ROUND(G234*H234,6)</f>
        <v>0</v>
      </c>
      <c r="L234" s="40">
        <v>0</v>
      </c>
      <c r="M234" s="34">
        <f>ROUND(ROUND(L234,2)*ROUND(G234,3),2)</f>
        <v>0</v>
      </c>
      <c r="N234" s="38" t="s">
        <v>54</v>
      </c>
      <c r="O234">
        <f>(M234*21)/100</f>
        <v>0</v>
      </c>
      <c r="P234" t="s">
        <v>27</v>
      </c>
    </row>
    <row r="235" spans="1:16" x14ac:dyDescent="0.2">
      <c r="A235" s="37" t="s">
        <v>55</v>
      </c>
      <c r="E235" s="41" t="s">
        <v>51</v>
      </c>
    </row>
    <row r="236" spans="1:16" x14ac:dyDescent="0.2">
      <c r="A236" s="37" t="s">
        <v>57</v>
      </c>
      <c r="E236" s="42" t="s">
        <v>51</v>
      </c>
    </row>
    <row r="237" spans="1:16" x14ac:dyDescent="0.2">
      <c r="A237" t="s">
        <v>59</v>
      </c>
      <c r="E237" s="41" t="s">
        <v>51</v>
      </c>
    </row>
    <row r="238" spans="1:16" ht="25.5" x14ac:dyDescent="0.2">
      <c r="A238" t="s">
        <v>49</v>
      </c>
      <c r="B238" s="36" t="s">
        <v>220</v>
      </c>
      <c r="C238" s="36" t="s">
        <v>221</v>
      </c>
      <c r="D238" s="37" t="s">
        <v>51</v>
      </c>
      <c r="E238" s="13" t="s">
        <v>222</v>
      </c>
      <c r="F238" s="38" t="s">
        <v>71</v>
      </c>
      <c r="G238" s="39">
        <v>1</v>
      </c>
      <c r="H238" s="38">
        <v>0</v>
      </c>
      <c r="I238" s="38">
        <f>ROUND(G238*H238,6)</f>
        <v>0</v>
      </c>
      <c r="L238" s="40">
        <v>0</v>
      </c>
      <c r="M238" s="34">
        <f>ROUND(ROUND(L238,2)*ROUND(G238,3),2)</f>
        <v>0</v>
      </c>
      <c r="N238" s="38" t="s">
        <v>54</v>
      </c>
      <c r="O238">
        <f>(M238*21)/100</f>
        <v>0</v>
      </c>
      <c r="P238" t="s">
        <v>27</v>
      </c>
    </row>
    <row r="239" spans="1:16" x14ac:dyDescent="0.2">
      <c r="A239" s="37" t="s">
        <v>55</v>
      </c>
      <c r="E239" s="41" t="s">
        <v>51</v>
      </c>
    </row>
    <row r="240" spans="1:16" x14ac:dyDescent="0.2">
      <c r="A240" s="37" t="s">
        <v>57</v>
      </c>
      <c r="E240" s="42" t="s">
        <v>51</v>
      </c>
    </row>
    <row r="241" spans="1:16" x14ac:dyDescent="0.2">
      <c r="A241" t="s">
        <v>59</v>
      </c>
      <c r="E241" s="41" t="s">
        <v>51</v>
      </c>
    </row>
    <row r="242" spans="1:16" x14ac:dyDescent="0.2">
      <c r="A242" t="s">
        <v>49</v>
      </c>
      <c r="B242" s="36" t="s">
        <v>223</v>
      </c>
      <c r="C242" s="36" t="s">
        <v>224</v>
      </c>
      <c r="D242" s="37" t="s">
        <v>51</v>
      </c>
      <c r="E242" s="13" t="s">
        <v>225</v>
      </c>
      <c r="F242" s="38" t="s">
        <v>219</v>
      </c>
      <c r="G242" s="39">
        <v>24</v>
      </c>
      <c r="H242" s="38">
        <v>0</v>
      </c>
      <c r="I242" s="38">
        <f>ROUND(G242*H242,6)</f>
        <v>0</v>
      </c>
      <c r="L242" s="40">
        <v>0</v>
      </c>
      <c r="M242" s="34">
        <f>ROUND(ROUND(L242,2)*ROUND(G242,3),2)</f>
        <v>0</v>
      </c>
      <c r="N242" s="38" t="s">
        <v>54</v>
      </c>
      <c r="O242">
        <f>(M242*21)/100</f>
        <v>0</v>
      </c>
      <c r="P242" t="s">
        <v>27</v>
      </c>
    </row>
    <row r="243" spans="1:16" x14ac:dyDescent="0.2">
      <c r="A243" s="37" t="s">
        <v>55</v>
      </c>
      <c r="E243" s="41" t="s">
        <v>51</v>
      </c>
    </row>
    <row r="244" spans="1:16" x14ac:dyDescent="0.2">
      <c r="A244" s="37" t="s">
        <v>57</v>
      </c>
      <c r="E244" s="42" t="s">
        <v>51</v>
      </c>
    </row>
    <row r="245" spans="1:16" x14ac:dyDescent="0.2">
      <c r="A245" t="s">
        <v>59</v>
      </c>
      <c r="E245" s="41" t="s">
        <v>51</v>
      </c>
    </row>
    <row r="246" spans="1:16" x14ac:dyDescent="0.2">
      <c r="A246" t="s">
        <v>49</v>
      </c>
      <c r="B246" s="36" t="s">
        <v>226</v>
      </c>
      <c r="C246" s="36" t="s">
        <v>99</v>
      </c>
      <c r="D246" s="37" t="s">
        <v>51</v>
      </c>
      <c r="E246" s="13" t="s">
        <v>227</v>
      </c>
      <c r="F246" s="38" t="s">
        <v>71</v>
      </c>
      <c r="G246" s="39">
        <v>1</v>
      </c>
      <c r="H246" s="38">
        <v>0</v>
      </c>
      <c r="I246" s="38">
        <f>ROUND(G246*H246,6)</f>
        <v>0</v>
      </c>
      <c r="L246" s="40">
        <v>0</v>
      </c>
      <c r="M246" s="34">
        <f>ROUND(ROUND(L246,2)*ROUND(G246,3),2)</f>
        <v>0</v>
      </c>
      <c r="N246" s="38" t="s">
        <v>101</v>
      </c>
      <c r="O246">
        <f>(M246*21)/100</f>
        <v>0</v>
      </c>
      <c r="P246" t="s">
        <v>27</v>
      </c>
    </row>
    <row r="247" spans="1:16" x14ac:dyDescent="0.2">
      <c r="A247" s="37" t="s">
        <v>55</v>
      </c>
      <c r="E247" s="41" t="s">
        <v>51</v>
      </c>
    </row>
    <row r="248" spans="1:16" x14ac:dyDescent="0.2">
      <c r="A248" s="37" t="s">
        <v>57</v>
      </c>
      <c r="E248" s="42" t="s">
        <v>51</v>
      </c>
    </row>
    <row r="249" spans="1:16" x14ac:dyDescent="0.2">
      <c r="A249" t="s">
        <v>59</v>
      </c>
      <c r="E249" s="41" t="s">
        <v>51</v>
      </c>
    </row>
    <row r="250" spans="1:16" x14ac:dyDescent="0.2">
      <c r="A250" t="s">
        <v>49</v>
      </c>
      <c r="B250" s="36" t="s">
        <v>228</v>
      </c>
      <c r="C250" s="36" t="s">
        <v>229</v>
      </c>
      <c r="D250" s="37" t="s">
        <v>51</v>
      </c>
      <c r="E250" s="13" t="s">
        <v>230</v>
      </c>
      <c r="F250" s="38" t="s">
        <v>71</v>
      </c>
      <c r="G250" s="39">
        <v>1</v>
      </c>
      <c r="H250" s="38">
        <v>0</v>
      </c>
      <c r="I250" s="38">
        <f>ROUND(G250*H250,6)</f>
        <v>0</v>
      </c>
      <c r="L250" s="40">
        <v>0</v>
      </c>
      <c r="M250" s="34">
        <f>ROUND(ROUND(L250,2)*ROUND(G250,3),2)</f>
        <v>0</v>
      </c>
      <c r="N250" s="38" t="s">
        <v>54</v>
      </c>
      <c r="O250">
        <f>(M250*21)/100</f>
        <v>0</v>
      </c>
      <c r="P250" t="s">
        <v>27</v>
      </c>
    </row>
    <row r="251" spans="1:16" x14ac:dyDescent="0.2">
      <c r="A251" s="37" t="s">
        <v>55</v>
      </c>
      <c r="E251" s="41" t="s">
        <v>51</v>
      </c>
    </row>
    <row r="252" spans="1:16" x14ac:dyDescent="0.2">
      <c r="A252" s="37" t="s">
        <v>57</v>
      </c>
      <c r="E252" s="42" t="s">
        <v>51</v>
      </c>
    </row>
    <row r="253" spans="1:16" x14ac:dyDescent="0.2">
      <c r="A253" t="s">
        <v>59</v>
      </c>
      <c r="E253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COUNTIFS(L8:L290,"=0",A8:A290,"P")+COUNTIFS(L8:L290,"",A8:A290,"P")+SUM(Q8:Q290)</f>
        <v>70</v>
      </c>
    </row>
    <row r="8" spans="1:20" x14ac:dyDescent="0.2">
      <c r="A8" t="s">
        <v>44</v>
      </c>
      <c r="C8" s="30" t="s">
        <v>233</v>
      </c>
      <c r="E8" s="32" t="s">
        <v>232</v>
      </c>
      <c r="J8" s="31">
        <f>0+J9+J54+J119+J224+J273</f>
        <v>0</v>
      </c>
      <c r="K8" s="31">
        <f>0+K9+K54+K119+K224+K273</f>
        <v>0</v>
      </c>
      <c r="L8" s="31">
        <f>0+L9+L54+L119+L224+L273</f>
        <v>0</v>
      </c>
      <c r="M8" s="31">
        <f>0+M9+M54+M119+M224+M273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</f>
        <v>0</v>
      </c>
      <c r="M9" s="34">
        <f>0+M10+M14+M18+M22+M26+M30+M34+M38+M42+M46+M50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11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53</v>
      </c>
      <c r="G14" s="39">
        <v>11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51</v>
      </c>
    </row>
    <row r="17" spans="1:16" x14ac:dyDescent="0.2">
      <c r="A17" t="s">
        <v>59</v>
      </c>
      <c r="E17" s="41" t="s">
        <v>51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53</v>
      </c>
      <c r="G18" s="39">
        <v>8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51</v>
      </c>
    </row>
    <row r="21" spans="1:16" x14ac:dyDescent="0.2">
      <c r="A21" t="s">
        <v>59</v>
      </c>
      <c r="E21" s="41" t="s">
        <v>51</v>
      </c>
    </row>
    <row r="22" spans="1:16" x14ac:dyDescent="0.2">
      <c r="A22" t="s">
        <v>49</v>
      </c>
      <c r="B22" s="36" t="s">
        <v>65</v>
      </c>
      <c r="C22" s="36" t="s">
        <v>66</v>
      </c>
      <c r="D22" s="37" t="s">
        <v>51</v>
      </c>
      <c r="E22" s="13" t="s">
        <v>67</v>
      </c>
      <c r="F22" s="38" t="s">
        <v>53</v>
      </c>
      <c r="G22" s="39">
        <v>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51</v>
      </c>
    </row>
    <row r="25" spans="1:16" x14ac:dyDescent="0.2">
      <c r="A25" t="s">
        <v>59</v>
      </c>
      <c r="E25" s="41" t="s">
        <v>51</v>
      </c>
    </row>
    <row r="26" spans="1:16" ht="25.5" x14ac:dyDescent="0.2">
      <c r="A26" t="s">
        <v>49</v>
      </c>
      <c r="B26" s="36" t="s">
        <v>68</v>
      </c>
      <c r="C26" s="36" t="s">
        <v>69</v>
      </c>
      <c r="D26" s="37" t="s">
        <v>51</v>
      </c>
      <c r="E26" s="13" t="s">
        <v>70</v>
      </c>
      <c r="F26" s="38" t="s">
        <v>71</v>
      </c>
      <c r="G26" s="39">
        <v>20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51</v>
      </c>
    </row>
    <row r="29" spans="1:16" x14ac:dyDescent="0.2">
      <c r="A29" t="s">
        <v>59</v>
      </c>
      <c r="E29" s="41" t="s">
        <v>51</v>
      </c>
    </row>
    <row r="30" spans="1:16" ht="25.5" x14ac:dyDescent="0.2">
      <c r="A30" t="s">
        <v>49</v>
      </c>
      <c r="B30" s="36" t="s">
        <v>72</v>
      </c>
      <c r="C30" s="36" t="s">
        <v>73</v>
      </c>
      <c r="D30" s="37" t="s">
        <v>51</v>
      </c>
      <c r="E30" s="13" t="s">
        <v>74</v>
      </c>
      <c r="F30" s="38" t="s">
        <v>71</v>
      </c>
      <c r="G30" s="39">
        <v>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51</v>
      </c>
    </row>
    <row r="33" spans="1:16" x14ac:dyDescent="0.2">
      <c r="A33" t="s">
        <v>59</v>
      </c>
      <c r="E33" s="41" t="s">
        <v>51</v>
      </c>
    </row>
    <row r="34" spans="1:16" ht="25.5" x14ac:dyDescent="0.2">
      <c r="A34" t="s">
        <v>49</v>
      </c>
      <c r="B34" s="36" t="s">
        <v>75</v>
      </c>
      <c r="C34" s="36" t="s">
        <v>76</v>
      </c>
      <c r="D34" s="37" t="s">
        <v>51</v>
      </c>
      <c r="E34" s="13" t="s">
        <v>77</v>
      </c>
      <c r="F34" s="38" t="s">
        <v>71</v>
      </c>
      <c r="G34" s="39">
        <v>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51</v>
      </c>
    </row>
    <row r="37" spans="1:16" x14ac:dyDescent="0.2">
      <c r="A37" t="s">
        <v>59</v>
      </c>
      <c r="E37" s="41" t="s">
        <v>51</v>
      </c>
    </row>
    <row r="38" spans="1:16" ht="25.5" x14ac:dyDescent="0.2">
      <c r="A38" t="s">
        <v>49</v>
      </c>
      <c r="B38" s="36" t="s">
        <v>78</v>
      </c>
      <c r="C38" s="36" t="s">
        <v>79</v>
      </c>
      <c r="D38" s="37" t="s">
        <v>51</v>
      </c>
      <c r="E38" s="13" t="s">
        <v>80</v>
      </c>
      <c r="F38" s="38" t="s">
        <v>71</v>
      </c>
      <c r="G38" s="39">
        <v>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51</v>
      </c>
    </row>
    <row r="41" spans="1:16" x14ac:dyDescent="0.2">
      <c r="A41" t="s">
        <v>59</v>
      </c>
      <c r="E41" s="41" t="s">
        <v>51</v>
      </c>
    </row>
    <row r="42" spans="1:16" x14ac:dyDescent="0.2">
      <c r="A42" t="s">
        <v>49</v>
      </c>
      <c r="B42" s="36" t="s">
        <v>81</v>
      </c>
      <c r="C42" s="36" t="s">
        <v>82</v>
      </c>
      <c r="D42" s="37" t="s">
        <v>51</v>
      </c>
      <c r="E42" s="13" t="s">
        <v>83</v>
      </c>
      <c r="F42" s="38" t="s">
        <v>84</v>
      </c>
      <c r="G42" s="39">
        <v>15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51</v>
      </c>
    </row>
    <row r="45" spans="1:16" x14ac:dyDescent="0.2">
      <c r="A45" t="s">
        <v>59</v>
      </c>
      <c r="E45" s="41" t="s">
        <v>51</v>
      </c>
    </row>
    <row r="46" spans="1:16" x14ac:dyDescent="0.2">
      <c r="A46" t="s">
        <v>49</v>
      </c>
      <c r="B46" s="36" t="s">
        <v>85</v>
      </c>
      <c r="C46" s="36" t="s">
        <v>86</v>
      </c>
      <c r="D46" s="37" t="s">
        <v>51</v>
      </c>
      <c r="E46" s="13" t="s">
        <v>87</v>
      </c>
      <c r="F46" s="38" t="s">
        <v>84</v>
      </c>
      <c r="G46" s="39">
        <v>15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51</v>
      </c>
    </row>
    <row r="49" spans="1:16" x14ac:dyDescent="0.2">
      <c r="A49" t="s">
        <v>59</v>
      </c>
      <c r="E49" s="41" t="s">
        <v>51</v>
      </c>
    </row>
    <row r="50" spans="1:16" ht="25.5" x14ac:dyDescent="0.2">
      <c r="A50" t="s">
        <v>49</v>
      </c>
      <c r="B50" s="36" t="s">
        <v>88</v>
      </c>
      <c r="C50" s="36" t="s">
        <v>89</v>
      </c>
      <c r="D50" s="37" t="s">
        <v>51</v>
      </c>
      <c r="E50" s="13" t="s">
        <v>90</v>
      </c>
      <c r="F50" s="38" t="s">
        <v>84</v>
      </c>
      <c r="G50" s="39">
        <v>75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51</v>
      </c>
    </row>
    <row r="52" spans="1:16" x14ac:dyDescent="0.2">
      <c r="A52" s="37" t="s">
        <v>57</v>
      </c>
      <c r="E52" s="42" t="s">
        <v>51</v>
      </c>
    </row>
    <row r="53" spans="1:16" x14ac:dyDescent="0.2">
      <c r="A53" t="s">
        <v>59</v>
      </c>
      <c r="E53" s="41" t="s">
        <v>51</v>
      </c>
    </row>
    <row r="54" spans="1:16" x14ac:dyDescent="0.2">
      <c r="A54" t="s">
        <v>46</v>
      </c>
      <c r="C54" s="33" t="s">
        <v>27</v>
      </c>
      <c r="E54" s="35" t="s">
        <v>91</v>
      </c>
      <c r="J54" s="34">
        <f>0</f>
        <v>0</v>
      </c>
      <c r="K54" s="34">
        <f>0</f>
        <v>0</v>
      </c>
      <c r="L54" s="34">
        <f>0+L55+L59+L63+L67+L71+L75+L79+L83+L87+L91+L95+L99+L103+L107+L111+L115</f>
        <v>0</v>
      </c>
      <c r="M54" s="34">
        <f>0+M55+M59+M63+M67+M71+M75+M79+M83+M87+M91+M95+M99+M103+M107+M111+M115</f>
        <v>0</v>
      </c>
    </row>
    <row r="55" spans="1:16" x14ac:dyDescent="0.2">
      <c r="A55" t="s">
        <v>49</v>
      </c>
      <c r="B55" s="36" t="s">
        <v>92</v>
      </c>
      <c r="C55" s="36" t="s">
        <v>93</v>
      </c>
      <c r="D55" s="37" t="s">
        <v>51</v>
      </c>
      <c r="E55" s="13" t="s">
        <v>94</v>
      </c>
      <c r="F55" s="38" t="s">
        <v>84</v>
      </c>
      <c r="G55" s="39">
        <v>121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57</v>
      </c>
      <c r="E57" s="42" t="s">
        <v>51</v>
      </c>
    </row>
    <row r="58" spans="1:16" x14ac:dyDescent="0.2">
      <c r="A58" t="s">
        <v>59</v>
      </c>
      <c r="E58" s="41" t="s">
        <v>51</v>
      </c>
    </row>
    <row r="59" spans="1:16" x14ac:dyDescent="0.2">
      <c r="A59" t="s">
        <v>49</v>
      </c>
      <c r="B59" s="36" t="s">
        <v>95</v>
      </c>
      <c r="C59" s="36" t="s">
        <v>96</v>
      </c>
      <c r="D59" s="37" t="s">
        <v>51</v>
      </c>
      <c r="E59" s="13" t="s">
        <v>97</v>
      </c>
      <c r="F59" s="38" t="s">
        <v>84</v>
      </c>
      <c r="G59" s="39">
        <v>50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57</v>
      </c>
      <c r="E61" s="42" t="s">
        <v>51</v>
      </c>
    </row>
    <row r="62" spans="1:16" x14ac:dyDescent="0.2">
      <c r="A62" t="s">
        <v>59</v>
      </c>
      <c r="E62" s="41" t="s">
        <v>51</v>
      </c>
    </row>
    <row r="63" spans="1:16" x14ac:dyDescent="0.2">
      <c r="A63" t="s">
        <v>49</v>
      </c>
      <c r="B63" s="36" t="s">
        <v>98</v>
      </c>
      <c r="C63" s="36" t="s">
        <v>99</v>
      </c>
      <c r="D63" s="37" t="s">
        <v>78</v>
      </c>
      <c r="E63" s="13" t="s">
        <v>100</v>
      </c>
      <c r="F63" s="38" t="s">
        <v>71</v>
      </c>
      <c r="G63" s="39">
        <v>12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101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57</v>
      </c>
      <c r="E65" s="42" t="s">
        <v>51</v>
      </c>
    </row>
    <row r="66" spans="1:16" x14ac:dyDescent="0.2">
      <c r="A66" t="s">
        <v>59</v>
      </c>
      <c r="E66" s="41" t="s">
        <v>51</v>
      </c>
    </row>
    <row r="67" spans="1:16" x14ac:dyDescent="0.2">
      <c r="A67" t="s">
        <v>49</v>
      </c>
      <c r="B67" s="36" t="s">
        <v>102</v>
      </c>
      <c r="C67" s="36" t="s">
        <v>103</v>
      </c>
      <c r="D67" s="37" t="s">
        <v>51</v>
      </c>
      <c r="E67" s="13" t="s">
        <v>104</v>
      </c>
      <c r="F67" s="38" t="s">
        <v>84</v>
      </c>
      <c r="G67" s="39">
        <v>57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57</v>
      </c>
      <c r="E69" s="42" t="s">
        <v>51</v>
      </c>
    </row>
    <row r="70" spans="1:16" x14ac:dyDescent="0.2">
      <c r="A70" t="s">
        <v>59</v>
      </c>
      <c r="E70" s="41" t="s">
        <v>51</v>
      </c>
    </row>
    <row r="71" spans="1:16" ht="25.5" x14ac:dyDescent="0.2">
      <c r="A71" t="s">
        <v>49</v>
      </c>
      <c r="B71" s="36" t="s">
        <v>105</v>
      </c>
      <c r="C71" s="36" t="s">
        <v>99</v>
      </c>
      <c r="D71" s="37" t="s">
        <v>27</v>
      </c>
      <c r="E71" s="13" t="s">
        <v>234</v>
      </c>
      <c r="F71" s="38" t="s">
        <v>71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101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51</v>
      </c>
    </row>
    <row r="73" spans="1:16" x14ac:dyDescent="0.2">
      <c r="A73" s="37" t="s">
        <v>57</v>
      </c>
      <c r="E73" s="42" t="s">
        <v>51</v>
      </c>
    </row>
    <row r="74" spans="1:16" x14ac:dyDescent="0.2">
      <c r="A74" t="s">
        <v>59</v>
      </c>
      <c r="E74" s="41" t="s">
        <v>51</v>
      </c>
    </row>
    <row r="75" spans="1:16" ht="25.5" x14ac:dyDescent="0.2">
      <c r="A75" t="s">
        <v>49</v>
      </c>
      <c r="B75" s="36" t="s">
        <v>107</v>
      </c>
      <c r="C75" s="36" t="s">
        <v>99</v>
      </c>
      <c r="D75" s="37" t="s">
        <v>26</v>
      </c>
      <c r="E75" s="13" t="s">
        <v>108</v>
      </c>
      <c r="F75" s="38" t="s">
        <v>71</v>
      </c>
      <c r="G75" s="39">
        <v>1.5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101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51</v>
      </c>
    </row>
    <row r="77" spans="1:16" x14ac:dyDescent="0.2">
      <c r="A77" s="37" t="s">
        <v>57</v>
      </c>
      <c r="E77" s="42" t="s">
        <v>51</v>
      </c>
    </row>
    <row r="78" spans="1:16" x14ac:dyDescent="0.2">
      <c r="A78" t="s">
        <v>59</v>
      </c>
      <c r="E78" s="41" t="s">
        <v>51</v>
      </c>
    </row>
    <row r="79" spans="1:16" x14ac:dyDescent="0.2">
      <c r="A79" t="s">
        <v>49</v>
      </c>
      <c r="B79" s="36" t="s">
        <v>109</v>
      </c>
      <c r="C79" s="36" t="s">
        <v>99</v>
      </c>
      <c r="D79" s="37" t="s">
        <v>65</v>
      </c>
      <c r="E79" s="13" t="s">
        <v>235</v>
      </c>
      <c r="F79" s="38" t="s">
        <v>71</v>
      </c>
      <c r="G79" s="39">
        <v>2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101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51</v>
      </c>
    </row>
    <row r="81" spans="1:16" x14ac:dyDescent="0.2">
      <c r="A81" s="37" t="s">
        <v>57</v>
      </c>
      <c r="E81" s="42" t="s">
        <v>51</v>
      </c>
    </row>
    <row r="82" spans="1:16" x14ac:dyDescent="0.2">
      <c r="A82" t="s">
        <v>59</v>
      </c>
      <c r="E82" s="41" t="s">
        <v>51</v>
      </c>
    </row>
    <row r="83" spans="1:16" ht="25.5" x14ac:dyDescent="0.2">
      <c r="A83" t="s">
        <v>49</v>
      </c>
      <c r="B83" s="36" t="s">
        <v>111</v>
      </c>
      <c r="C83" s="36" t="s">
        <v>99</v>
      </c>
      <c r="D83" s="37" t="s">
        <v>68</v>
      </c>
      <c r="E83" s="13" t="s">
        <v>112</v>
      </c>
      <c r="F83" s="38" t="s">
        <v>71</v>
      </c>
      <c r="G83" s="39">
        <v>2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101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57</v>
      </c>
      <c r="E85" s="42" t="s">
        <v>51</v>
      </c>
    </row>
    <row r="86" spans="1:16" x14ac:dyDescent="0.2">
      <c r="A86" t="s">
        <v>59</v>
      </c>
      <c r="E86" s="41" t="s">
        <v>51</v>
      </c>
    </row>
    <row r="87" spans="1:16" x14ac:dyDescent="0.2">
      <c r="A87" t="s">
        <v>49</v>
      </c>
      <c r="B87" s="36" t="s">
        <v>113</v>
      </c>
      <c r="C87" s="36" t="s">
        <v>99</v>
      </c>
      <c r="D87" s="37" t="s">
        <v>72</v>
      </c>
      <c r="E87" s="13" t="s">
        <v>117</v>
      </c>
      <c r="F87" s="38" t="s">
        <v>118</v>
      </c>
      <c r="G87" s="39">
        <v>1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101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57</v>
      </c>
      <c r="E89" s="42" t="s">
        <v>51</v>
      </c>
    </row>
    <row r="90" spans="1:16" x14ac:dyDescent="0.2">
      <c r="A90" t="s">
        <v>59</v>
      </c>
      <c r="E90" s="41" t="s">
        <v>51</v>
      </c>
    </row>
    <row r="91" spans="1:16" x14ac:dyDescent="0.2">
      <c r="A91" t="s">
        <v>49</v>
      </c>
      <c r="B91" s="36" t="s">
        <v>116</v>
      </c>
      <c r="C91" s="36" t="s">
        <v>99</v>
      </c>
      <c r="D91" s="37" t="s">
        <v>75</v>
      </c>
      <c r="E91" s="13" t="s">
        <v>120</v>
      </c>
      <c r="F91" s="38" t="s">
        <v>71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101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57</v>
      </c>
      <c r="E93" s="42" t="s">
        <v>51</v>
      </c>
    </row>
    <row r="94" spans="1:16" x14ac:dyDescent="0.2">
      <c r="A94" t="s">
        <v>59</v>
      </c>
      <c r="E94" s="41" t="s">
        <v>51</v>
      </c>
    </row>
    <row r="95" spans="1:16" x14ac:dyDescent="0.2">
      <c r="A95" t="s">
        <v>49</v>
      </c>
      <c r="B95" s="36" t="s">
        <v>119</v>
      </c>
      <c r="C95" s="36" t="s">
        <v>122</v>
      </c>
      <c r="D95" s="37" t="s">
        <v>51</v>
      </c>
      <c r="E95" s="13" t="s">
        <v>123</v>
      </c>
      <c r="F95" s="38" t="s">
        <v>124</v>
      </c>
      <c r="G95" s="39">
        <v>347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51</v>
      </c>
    </row>
    <row r="97" spans="1:16" x14ac:dyDescent="0.2">
      <c r="A97" s="37" t="s">
        <v>57</v>
      </c>
      <c r="E97" s="42" t="s">
        <v>51</v>
      </c>
    </row>
    <row r="98" spans="1:16" x14ac:dyDescent="0.2">
      <c r="A98" t="s">
        <v>59</v>
      </c>
      <c r="E98" s="41" t="s">
        <v>51</v>
      </c>
    </row>
    <row r="99" spans="1:16" x14ac:dyDescent="0.2">
      <c r="A99" t="s">
        <v>49</v>
      </c>
      <c r="B99" s="36" t="s">
        <v>121</v>
      </c>
      <c r="C99" s="36" t="s">
        <v>126</v>
      </c>
      <c r="D99" s="37" t="s">
        <v>51</v>
      </c>
      <c r="E99" s="13" t="s">
        <v>127</v>
      </c>
      <c r="F99" s="38" t="s">
        <v>124</v>
      </c>
      <c r="G99" s="39">
        <v>347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57</v>
      </c>
      <c r="E101" s="42" t="s">
        <v>51</v>
      </c>
    </row>
    <row r="102" spans="1:16" x14ac:dyDescent="0.2">
      <c r="A102" t="s">
        <v>59</v>
      </c>
      <c r="E102" s="41" t="s">
        <v>51</v>
      </c>
    </row>
    <row r="103" spans="1:16" x14ac:dyDescent="0.2">
      <c r="A103" t="s">
        <v>49</v>
      </c>
      <c r="B103" s="36" t="s">
        <v>125</v>
      </c>
      <c r="C103" s="36" t="s">
        <v>99</v>
      </c>
      <c r="D103" s="37" t="s">
        <v>51</v>
      </c>
      <c r="E103" s="13" t="s">
        <v>130</v>
      </c>
      <c r="F103" s="38" t="s">
        <v>71</v>
      </c>
      <c r="G103" s="39">
        <v>7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101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57</v>
      </c>
      <c r="E105" s="42" t="s">
        <v>51</v>
      </c>
    </row>
    <row r="106" spans="1:16" x14ac:dyDescent="0.2">
      <c r="A106" t="s">
        <v>59</v>
      </c>
      <c r="E106" s="41" t="s">
        <v>51</v>
      </c>
    </row>
    <row r="107" spans="1:16" x14ac:dyDescent="0.2">
      <c r="A107" t="s">
        <v>49</v>
      </c>
      <c r="B107" s="36" t="s">
        <v>129</v>
      </c>
      <c r="C107" s="36" t="s">
        <v>99</v>
      </c>
      <c r="D107" s="37" t="s">
        <v>47</v>
      </c>
      <c r="E107" s="13" t="s">
        <v>236</v>
      </c>
      <c r="F107" s="38" t="s">
        <v>71</v>
      </c>
      <c r="G107" s="39">
        <v>6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101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57</v>
      </c>
      <c r="E109" s="42" t="s">
        <v>51</v>
      </c>
    </row>
    <row r="110" spans="1:16" x14ac:dyDescent="0.2">
      <c r="A110" t="s">
        <v>59</v>
      </c>
      <c r="E110" s="41" t="s">
        <v>51</v>
      </c>
    </row>
    <row r="111" spans="1:16" x14ac:dyDescent="0.2">
      <c r="A111" t="s">
        <v>49</v>
      </c>
      <c r="B111" s="36" t="s">
        <v>131</v>
      </c>
      <c r="C111" s="36" t="s">
        <v>134</v>
      </c>
      <c r="D111" s="37" t="s">
        <v>51</v>
      </c>
      <c r="E111" s="13" t="s">
        <v>135</v>
      </c>
      <c r="F111" s="38" t="s">
        <v>84</v>
      </c>
      <c r="G111" s="39">
        <v>60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57</v>
      </c>
      <c r="E113" s="42" t="s">
        <v>51</v>
      </c>
    </row>
    <row r="114" spans="1:16" x14ac:dyDescent="0.2">
      <c r="A114" t="s">
        <v>59</v>
      </c>
      <c r="E114" s="41" t="s">
        <v>51</v>
      </c>
    </row>
    <row r="115" spans="1:16" x14ac:dyDescent="0.2">
      <c r="A115" t="s">
        <v>49</v>
      </c>
      <c r="B115" s="36" t="s">
        <v>133</v>
      </c>
      <c r="C115" s="36" t="s">
        <v>137</v>
      </c>
      <c r="D115" s="37" t="s">
        <v>51</v>
      </c>
      <c r="E115" s="13" t="s">
        <v>138</v>
      </c>
      <c r="F115" s="38" t="s">
        <v>84</v>
      </c>
      <c r="G115" s="39">
        <v>1600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51</v>
      </c>
    </row>
    <row r="117" spans="1:16" x14ac:dyDescent="0.2">
      <c r="A117" s="37" t="s">
        <v>57</v>
      </c>
      <c r="E117" s="42" t="s">
        <v>51</v>
      </c>
    </row>
    <row r="118" spans="1:16" x14ac:dyDescent="0.2">
      <c r="A118" t="s">
        <v>59</v>
      </c>
      <c r="E118" s="41" t="s">
        <v>51</v>
      </c>
    </row>
    <row r="119" spans="1:16" x14ac:dyDescent="0.2">
      <c r="A119" t="s">
        <v>46</v>
      </c>
      <c r="C119" s="33" t="s">
        <v>26</v>
      </c>
      <c r="E119" s="35" t="s">
        <v>139</v>
      </c>
      <c r="J119" s="34">
        <f>0</f>
        <v>0</v>
      </c>
      <c r="K119" s="34">
        <f>0</f>
        <v>0</v>
      </c>
      <c r="L119" s="34">
        <f>0+L120+L124+L128+L132+L136+L140+L144+L148+L152+L156+L160+L164+L168+L172+L176+L180+L184+L188+L192+L196+L200+L204+L208+L212+L216+L220</f>
        <v>0</v>
      </c>
      <c r="M119" s="34">
        <f>0+M120+M124+M128+M132+M136+M140+M144+M148+M152+M156+M160+M164+M168+M172+M176+M180+M184+M188+M192+M196+M200+M204+M208+M212+M216+M220</f>
        <v>0</v>
      </c>
    </row>
    <row r="120" spans="1:16" x14ac:dyDescent="0.2">
      <c r="A120" t="s">
        <v>49</v>
      </c>
      <c r="B120" s="36" t="s">
        <v>136</v>
      </c>
      <c r="C120" s="36" t="s">
        <v>141</v>
      </c>
      <c r="D120" s="37" t="s">
        <v>51</v>
      </c>
      <c r="E120" s="13" t="s">
        <v>142</v>
      </c>
      <c r="F120" s="38" t="s">
        <v>71</v>
      </c>
      <c r="G120" s="39">
        <v>1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54</v>
      </c>
      <c r="O120">
        <f>(M120*21)/100</f>
        <v>0</v>
      </c>
      <c r="P120" t="s">
        <v>27</v>
      </c>
    </row>
    <row r="121" spans="1:16" x14ac:dyDescent="0.2">
      <c r="A121" s="37" t="s">
        <v>55</v>
      </c>
      <c r="E121" s="41" t="s">
        <v>51</v>
      </c>
    </row>
    <row r="122" spans="1:16" x14ac:dyDescent="0.2">
      <c r="A122" s="37" t="s">
        <v>57</v>
      </c>
      <c r="E122" s="42" t="s">
        <v>51</v>
      </c>
    </row>
    <row r="123" spans="1:16" x14ac:dyDescent="0.2">
      <c r="A123" t="s">
        <v>59</v>
      </c>
      <c r="E123" s="41" t="s">
        <v>51</v>
      </c>
    </row>
    <row r="124" spans="1:16" x14ac:dyDescent="0.2">
      <c r="A124" t="s">
        <v>49</v>
      </c>
      <c r="B124" s="36" t="s">
        <v>140</v>
      </c>
      <c r="C124" s="36" t="s">
        <v>144</v>
      </c>
      <c r="D124" s="37" t="s">
        <v>51</v>
      </c>
      <c r="E124" s="13" t="s">
        <v>145</v>
      </c>
      <c r="F124" s="38" t="s">
        <v>71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54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51</v>
      </c>
    </row>
    <row r="126" spans="1:16" x14ac:dyDescent="0.2">
      <c r="A126" s="37" t="s">
        <v>57</v>
      </c>
      <c r="E126" s="42" t="s">
        <v>51</v>
      </c>
    </row>
    <row r="127" spans="1:16" x14ac:dyDescent="0.2">
      <c r="A127" t="s">
        <v>59</v>
      </c>
      <c r="E127" s="41" t="s">
        <v>51</v>
      </c>
    </row>
    <row r="128" spans="1:16" x14ac:dyDescent="0.2">
      <c r="A128" t="s">
        <v>49</v>
      </c>
      <c r="B128" s="36" t="s">
        <v>143</v>
      </c>
      <c r="C128" s="36" t="s">
        <v>237</v>
      </c>
      <c r="D128" s="37" t="s">
        <v>51</v>
      </c>
      <c r="E128" s="13" t="s">
        <v>238</v>
      </c>
      <c r="F128" s="38" t="s">
        <v>71</v>
      </c>
      <c r="G128" s="39">
        <v>1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54</v>
      </c>
      <c r="O128">
        <f>(M128*21)/100</f>
        <v>0</v>
      </c>
      <c r="P128" t="s">
        <v>27</v>
      </c>
    </row>
    <row r="129" spans="1:16" x14ac:dyDescent="0.2">
      <c r="A129" s="37" t="s">
        <v>55</v>
      </c>
      <c r="E129" s="41" t="s">
        <v>51</v>
      </c>
    </row>
    <row r="130" spans="1:16" x14ac:dyDescent="0.2">
      <c r="A130" s="37" t="s">
        <v>57</v>
      </c>
      <c r="E130" s="42" t="s">
        <v>51</v>
      </c>
    </row>
    <row r="131" spans="1:16" x14ac:dyDescent="0.2">
      <c r="A131" t="s">
        <v>59</v>
      </c>
      <c r="E131" s="41" t="s">
        <v>51</v>
      </c>
    </row>
    <row r="132" spans="1:16" x14ac:dyDescent="0.2">
      <c r="A132" t="s">
        <v>49</v>
      </c>
      <c r="B132" s="36" t="s">
        <v>146</v>
      </c>
      <c r="C132" s="36" t="s">
        <v>239</v>
      </c>
      <c r="D132" s="37" t="s">
        <v>51</v>
      </c>
      <c r="E132" s="13" t="s">
        <v>240</v>
      </c>
      <c r="F132" s="38" t="s">
        <v>71</v>
      </c>
      <c r="G132" s="39">
        <v>1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54</v>
      </c>
      <c r="O132">
        <f>(M132*21)/100</f>
        <v>0</v>
      </c>
      <c r="P132" t="s">
        <v>27</v>
      </c>
    </row>
    <row r="133" spans="1:16" x14ac:dyDescent="0.2">
      <c r="A133" s="37" t="s">
        <v>55</v>
      </c>
      <c r="E133" s="41" t="s">
        <v>51</v>
      </c>
    </row>
    <row r="134" spans="1:16" x14ac:dyDescent="0.2">
      <c r="A134" s="37" t="s">
        <v>57</v>
      </c>
      <c r="E134" s="42" t="s">
        <v>51</v>
      </c>
    </row>
    <row r="135" spans="1:16" x14ac:dyDescent="0.2">
      <c r="A135" t="s">
        <v>59</v>
      </c>
      <c r="E135" s="41" t="s">
        <v>51</v>
      </c>
    </row>
    <row r="136" spans="1:16" x14ac:dyDescent="0.2">
      <c r="A136" t="s">
        <v>49</v>
      </c>
      <c r="B136" s="36" t="s">
        <v>149</v>
      </c>
      <c r="C136" s="36" t="s">
        <v>241</v>
      </c>
      <c r="D136" s="37" t="s">
        <v>51</v>
      </c>
      <c r="E136" s="13" t="s">
        <v>242</v>
      </c>
      <c r="F136" s="38" t="s">
        <v>71</v>
      </c>
      <c r="G136" s="39">
        <v>1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54</v>
      </c>
      <c r="O136">
        <f>(M136*21)/100</f>
        <v>0</v>
      </c>
      <c r="P136" t="s">
        <v>27</v>
      </c>
    </row>
    <row r="137" spans="1:16" x14ac:dyDescent="0.2">
      <c r="A137" s="37" t="s">
        <v>55</v>
      </c>
      <c r="E137" s="41" t="s">
        <v>51</v>
      </c>
    </row>
    <row r="138" spans="1:16" x14ac:dyDescent="0.2">
      <c r="A138" s="37" t="s">
        <v>57</v>
      </c>
      <c r="E138" s="42" t="s">
        <v>51</v>
      </c>
    </row>
    <row r="139" spans="1:16" x14ac:dyDescent="0.2">
      <c r="A139" t="s">
        <v>59</v>
      </c>
      <c r="E139" s="41" t="s">
        <v>51</v>
      </c>
    </row>
    <row r="140" spans="1:16" x14ac:dyDescent="0.2">
      <c r="A140" t="s">
        <v>49</v>
      </c>
      <c r="B140" s="36" t="s">
        <v>152</v>
      </c>
      <c r="C140" s="36" t="s">
        <v>243</v>
      </c>
      <c r="D140" s="37" t="s">
        <v>51</v>
      </c>
      <c r="E140" s="13" t="s">
        <v>244</v>
      </c>
      <c r="F140" s="38" t="s">
        <v>71</v>
      </c>
      <c r="G140" s="39">
        <v>1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54</v>
      </c>
      <c r="O140">
        <f>(M140*21)/100</f>
        <v>0</v>
      </c>
      <c r="P140" t="s">
        <v>27</v>
      </c>
    </row>
    <row r="141" spans="1:16" x14ac:dyDescent="0.2">
      <c r="A141" s="37" t="s">
        <v>55</v>
      </c>
      <c r="E141" s="41" t="s">
        <v>51</v>
      </c>
    </row>
    <row r="142" spans="1:16" x14ac:dyDescent="0.2">
      <c r="A142" s="37" t="s">
        <v>57</v>
      </c>
      <c r="E142" s="42" t="s">
        <v>51</v>
      </c>
    </row>
    <row r="143" spans="1:16" x14ac:dyDescent="0.2">
      <c r="A143" t="s">
        <v>59</v>
      </c>
      <c r="E143" s="41" t="s">
        <v>51</v>
      </c>
    </row>
    <row r="144" spans="1:16" x14ac:dyDescent="0.2">
      <c r="A144" t="s">
        <v>49</v>
      </c>
      <c r="B144" s="36" t="s">
        <v>155</v>
      </c>
      <c r="C144" s="36" t="s">
        <v>99</v>
      </c>
      <c r="D144" s="37" t="s">
        <v>51</v>
      </c>
      <c r="E144" s="13" t="s">
        <v>245</v>
      </c>
      <c r="F144" s="38" t="s">
        <v>71</v>
      </c>
      <c r="G144" s="39">
        <v>2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101</v>
      </c>
      <c r="O144">
        <f>(M144*21)/100</f>
        <v>0</v>
      </c>
      <c r="P144" t="s">
        <v>27</v>
      </c>
    </row>
    <row r="145" spans="1:16" x14ac:dyDescent="0.2">
      <c r="A145" s="37" t="s">
        <v>55</v>
      </c>
      <c r="E145" s="41" t="s">
        <v>51</v>
      </c>
    </row>
    <row r="146" spans="1:16" x14ac:dyDescent="0.2">
      <c r="A146" s="37" t="s">
        <v>57</v>
      </c>
      <c r="E146" s="42" t="s">
        <v>51</v>
      </c>
    </row>
    <row r="147" spans="1:16" x14ac:dyDescent="0.2">
      <c r="A147" t="s">
        <v>59</v>
      </c>
      <c r="E147" s="41" t="s">
        <v>51</v>
      </c>
    </row>
    <row r="148" spans="1:16" x14ac:dyDescent="0.2">
      <c r="A148" t="s">
        <v>49</v>
      </c>
      <c r="B148" s="36" t="s">
        <v>158</v>
      </c>
      <c r="C148" s="36" t="s">
        <v>99</v>
      </c>
      <c r="D148" s="37" t="s">
        <v>47</v>
      </c>
      <c r="E148" s="13" t="s">
        <v>246</v>
      </c>
      <c r="F148" s="38" t="s">
        <v>71</v>
      </c>
      <c r="G148" s="39">
        <v>2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101</v>
      </c>
      <c r="O148">
        <f>(M148*21)/100</f>
        <v>0</v>
      </c>
      <c r="P148" t="s">
        <v>27</v>
      </c>
    </row>
    <row r="149" spans="1:16" x14ac:dyDescent="0.2">
      <c r="A149" s="37" t="s">
        <v>55</v>
      </c>
      <c r="E149" s="41" t="s">
        <v>51</v>
      </c>
    </row>
    <row r="150" spans="1:16" x14ac:dyDescent="0.2">
      <c r="A150" s="37" t="s">
        <v>57</v>
      </c>
      <c r="E150" s="42" t="s">
        <v>51</v>
      </c>
    </row>
    <row r="151" spans="1:16" x14ac:dyDescent="0.2">
      <c r="A151" t="s">
        <v>59</v>
      </c>
      <c r="E151" s="41" t="s">
        <v>51</v>
      </c>
    </row>
    <row r="152" spans="1:16" x14ac:dyDescent="0.2">
      <c r="A152" t="s">
        <v>49</v>
      </c>
      <c r="B152" s="36" t="s">
        <v>161</v>
      </c>
      <c r="C152" s="36" t="s">
        <v>99</v>
      </c>
      <c r="D152" s="37" t="s">
        <v>27</v>
      </c>
      <c r="E152" s="13" t="s">
        <v>247</v>
      </c>
      <c r="F152" s="38" t="s">
        <v>71</v>
      </c>
      <c r="G152" s="39">
        <v>4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101</v>
      </c>
      <c r="O152">
        <f>(M152*21)/100</f>
        <v>0</v>
      </c>
      <c r="P152" t="s">
        <v>27</v>
      </c>
    </row>
    <row r="153" spans="1:16" x14ac:dyDescent="0.2">
      <c r="A153" s="37" t="s">
        <v>55</v>
      </c>
      <c r="E153" s="41" t="s">
        <v>51</v>
      </c>
    </row>
    <row r="154" spans="1:16" x14ac:dyDescent="0.2">
      <c r="A154" s="37" t="s">
        <v>57</v>
      </c>
      <c r="E154" s="42" t="s">
        <v>51</v>
      </c>
    </row>
    <row r="155" spans="1:16" x14ac:dyDescent="0.2">
      <c r="A155" t="s">
        <v>59</v>
      </c>
      <c r="E155" s="41" t="s">
        <v>51</v>
      </c>
    </row>
    <row r="156" spans="1:16" x14ac:dyDescent="0.2">
      <c r="A156" t="s">
        <v>49</v>
      </c>
      <c r="B156" s="36" t="s">
        <v>164</v>
      </c>
      <c r="C156" s="36" t="s">
        <v>99</v>
      </c>
      <c r="D156" s="37" t="s">
        <v>26</v>
      </c>
      <c r="E156" s="13" t="s">
        <v>248</v>
      </c>
      <c r="F156" s="38" t="s">
        <v>71</v>
      </c>
      <c r="G156" s="39">
        <v>4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101</v>
      </c>
      <c r="O156">
        <f>(M156*21)/100</f>
        <v>0</v>
      </c>
      <c r="P156" t="s">
        <v>27</v>
      </c>
    </row>
    <row r="157" spans="1:16" x14ac:dyDescent="0.2">
      <c r="A157" s="37" t="s">
        <v>55</v>
      </c>
      <c r="E157" s="41" t="s">
        <v>51</v>
      </c>
    </row>
    <row r="158" spans="1:16" x14ac:dyDescent="0.2">
      <c r="A158" s="37" t="s">
        <v>57</v>
      </c>
      <c r="E158" s="42" t="s">
        <v>51</v>
      </c>
    </row>
    <row r="159" spans="1:16" x14ac:dyDescent="0.2">
      <c r="A159" t="s">
        <v>59</v>
      </c>
      <c r="E159" s="41" t="s">
        <v>51</v>
      </c>
    </row>
    <row r="160" spans="1:16" x14ac:dyDescent="0.2">
      <c r="A160" t="s">
        <v>49</v>
      </c>
      <c r="B160" s="36" t="s">
        <v>167</v>
      </c>
      <c r="C160" s="36" t="s">
        <v>147</v>
      </c>
      <c r="D160" s="37" t="s">
        <v>51</v>
      </c>
      <c r="E160" s="13" t="s">
        <v>148</v>
      </c>
      <c r="F160" s="38" t="s">
        <v>71</v>
      </c>
      <c r="G160" s="39">
        <v>3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54</v>
      </c>
      <c r="O160">
        <f>(M160*21)/100</f>
        <v>0</v>
      </c>
      <c r="P160" t="s">
        <v>27</v>
      </c>
    </row>
    <row r="161" spans="1:16" x14ac:dyDescent="0.2">
      <c r="A161" s="37" t="s">
        <v>55</v>
      </c>
      <c r="E161" s="41" t="s">
        <v>51</v>
      </c>
    </row>
    <row r="162" spans="1:16" x14ac:dyDescent="0.2">
      <c r="A162" s="37" t="s">
        <v>57</v>
      </c>
      <c r="E162" s="42" t="s">
        <v>51</v>
      </c>
    </row>
    <row r="163" spans="1:16" x14ac:dyDescent="0.2">
      <c r="A163" t="s">
        <v>59</v>
      </c>
      <c r="E163" s="41" t="s">
        <v>51</v>
      </c>
    </row>
    <row r="164" spans="1:16" x14ac:dyDescent="0.2">
      <c r="A164" t="s">
        <v>49</v>
      </c>
      <c r="B164" s="36" t="s">
        <v>170</v>
      </c>
      <c r="C164" s="36" t="s">
        <v>150</v>
      </c>
      <c r="D164" s="37" t="s">
        <v>51</v>
      </c>
      <c r="E164" s="13" t="s">
        <v>151</v>
      </c>
      <c r="F164" s="38" t="s">
        <v>71</v>
      </c>
      <c r="G164" s="39">
        <v>3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54</v>
      </c>
      <c r="O164">
        <f>(M164*21)/100</f>
        <v>0</v>
      </c>
      <c r="P164" t="s">
        <v>27</v>
      </c>
    </row>
    <row r="165" spans="1:16" x14ac:dyDescent="0.2">
      <c r="A165" s="37" t="s">
        <v>55</v>
      </c>
      <c r="E165" s="41" t="s">
        <v>51</v>
      </c>
    </row>
    <row r="166" spans="1:16" x14ac:dyDescent="0.2">
      <c r="A166" s="37" t="s">
        <v>57</v>
      </c>
      <c r="E166" s="42" t="s">
        <v>51</v>
      </c>
    </row>
    <row r="167" spans="1:16" x14ac:dyDescent="0.2">
      <c r="A167" t="s">
        <v>59</v>
      </c>
      <c r="E167" s="41" t="s">
        <v>51</v>
      </c>
    </row>
    <row r="168" spans="1:16" ht="25.5" x14ac:dyDescent="0.2">
      <c r="A168" t="s">
        <v>49</v>
      </c>
      <c r="B168" s="36" t="s">
        <v>174</v>
      </c>
      <c r="C168" s="36" t="s">
        <v>153</v>
      </c>
      <c r="D168" s="37" t="s">
        <v>51</v>
      </c>
      <c r="E168" s="13" t="s">
        <v>154</v>
      </c>
      <c r="F168" s="38" t="s">
        <v>71</v>
      </c>
      <c r="G168" s="39">
        <v>2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54</v>
      </c>
      <c r="O168">
        <f>(M168*21)/100</f>
        <v>0</v>
      </c>
      <c r="P168" t="s">
        <v>27</v>
      </c>
    </row>
    <row r="169" spans="1:16" x14ac:dyDescent="0.2">
      <c r="A169" s="37" t="s">
        <v>55</v>
      </c>
      <c r="E169" s="41" t="s">
        <v>51</v>
      </c>
    </row>
    <row r="170" spans="1:16" x14ac:dyDescent="0.2">
      <c r="A170" s="37" t="s">
        <v>57</v>
      </c>
      <c r="E170" s="42" t="s">
        <v>51</v>
      </c>
    </row>
    <row r="171" spans="1:16" x14ac:dyDescent="0.2">
      <c r="A171" t="s">
        <v>59</v>
      </c>
      <c r="E171" s="41" t="s">
        <v>51</v>
      </c>
    </row>
    <row r="172" spans="1:16" ht="25.5" x14ac:dyDescent="0.2">
      <c r="A172" t="s">
        <v>49</v>
      </c>
      <c r="B172" s="36" t="s">
        <v>176</v>
      </c>
      <c r="C172" s="36" t="s">
        <v>156</v>
      </c>
      <c r="D172" s="37" t="s">
        <v>51</v>
      </c>
      <c r="E172" s="13" t="s">
        <v>157</v>
      </c>
      <c r="F172" s="38" t="s">
        <v>71</v>
      </c>
      <c r="G172" s="39">
        <v>2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54</v>
      </c>
      <c r="O172">
        <f>(M172*21)/100</f>
        <v>0</v>
      </c>
      <c r="P172" t="s">
        <v>27</v>
      </c>
    </row>
    <row r="173" spans="1:16" x14ac:dyDescent="0.2">
      <c r="A173" s="37" t="s">
        <v>55</v>
      </c>
      <c r="E173" s="41" t="s">
        <v>51</v>
      </c>
    </row>
    <row r="174" spans="1:16" x14ac:dyDescent="0.2">
      <c r="A174" s="37" t="s">
        <v>57</v>
      </c>
      <c r="E174" s="42" t="s">
        <v>51</v>
      </c>
    </row>
    <row r="175" spans="1:16" x14ac:dyDescent="0.2">
      <c r="A175" t="s">
        <v>59</v>
      </c>
      <c r="E175" s="41" t="s">
        <v>51</v>
      </c>
    </row>
    <row r="176" spans="1:16" ht="25.5" x14ac:dyDescent="0.2">
      <c r="A176" t="s">
        <v>49</v>
      </c>
      <c r="B176" s="36" t="s">
        <v>178</v>
      </c>
      <c r="C176" s="36" t="s">
        <v>159</v>
      </c>
      <c r="D176" s="37" t="s">
        <v>51</v>
      </c>
      <c r="E176" s="13" t="s">
        <v>160</v>
      </c>
      <c r="F176" s="38" t="s">
        <v>71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54</v>
      </c>
      <c r="O176">
        <f>(M176*21)/100</f>
        <v>0</v>
      </c>
      <c r="P176" t="s">
        <v>27</v>
      </c>
    </row>
    <row r="177" spans="1:16" x14ac:dyDescent="0.2">
      <c r="A177" s="37" t="s">
        <v>55</v>
      </c>
      <c r="E177" s="41" t="s">
        <v>51</v>
      </c>
    </row>
    <row r="178" spans="1:16" x14ac:dyDescent="0.2">
      <c r="A178" s="37" t="s">
        <v>57</v>
      </c>
      <c r="E178" s="42" t="s">
        <v>51</v>
      </c>
    </row>
    <row r="179" spans="1:16" x14ac:dyDescent="0.2">
      <c r="A179" t="s">
        <v>59</v>
      </c>
      <c r="E179" s="41" t="s">
        <v>51</v>
      </c>
    </row>
    <row r="180" spans="1:16" x14ac:dyDescent="0.2">
      <c r="A180" t="s">
        <v>49</v>
      </c>
      <c r="B180" s="36" t="s">
        <v>180</v>
      </c>
      <c r="C180" s="36" t="s">
        <v>162</v>
      </c>
      <c r="D180" s="37" t="s">
        <v>51</v>
      </c>
      <c r="E180" s="13" t="s">
        <v>163</v>
      </c>
      <c r="F180" s="38" t="s">
        <v>71</v>
      </c>
      <c r="G180" s="39">
        <v>1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54</v>
      </c>
      <c r="O180">
        <f>(M180*21)/100</f>
        <v>0</v>
      </c>
      <c r="P180" t="s">
        <v>27</v>
      </c>
    </row>
    <row r="181" spans="1:16" x14ac:dyDescent="0.2">
      <c r="A181" s="37" t="s">
        <v>55</v>
      </c>
      <c r="E181" s="41" t="s">
        <v>51</v>
      </c>
    </row>
    <row r="182" spans="1:16" x14ac:dyDescent="0.2">
      <c r="A182" s="37" t="s">
        <v>57</v>
      </c>
      <c r="E182" s="42" t="s">
        <v>51</v>
      </c>
    </row>
    <row r="183" spans="1:16" x14ac:dyDescent="0.2">
      <c r="A183" t="s">
        <v>59</v>
      </c>
      <c r="E183" s="41" t="s">
        <v>51</v>
      </c>
    </row>
    <row r="184" spans="1:16" x14ac:dyDescent="0.2">
      <c r="A184" t="s">
        <v>49</v>
      </c>
      <c r="B184" s="36" t="s">
        <v>183</v>
      </c>
      <c r="C184" s="36" t="s">
        <v>165</v>
      </c>
      <c r="D184" s="37" t="s">
        <v>51</v>
      </c>
      <c r="E184" s="13" t="s">
        <v>166</v>
      </c>
      <c r="F184" s="38" t="s">
        <v>71</v>
      </c>
      <c r="G184" s="39">
        <v>3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54</v>
      </c>
      <c r="O184">
        <f>(M184*21)/100</f>
        <v>0</v>
      </c>
      <c r="P184" t="s">
        <v>27</v>
      </c>
    </row>
    <row r="185" spans="1:16" x14ac:dyDescent="0.2">
      <c r="A185" s="37" t="s">
        <v>55</v>
      </c>
      <c r="E185" s="41" t="s">
        <v>51</v>
      </c>
    </row>
    <row r="186" spans="1:16" x14ac:dyDescent="0.2">
      <c r="A186" s="37" t="s">
        <v>57</v>
      </c>
      <c r="E186" s="42" t="s">
        <v>51</v>
      </c>
    </row>
    <row r="187" spans="1:16" x14ac:dyDescent="0.2">
      <c r="A187" t="s">
        <v>59</v>
      </c>
      <c r="E187" s="41" t="s">
        <v>51</v>
      </c>
    </row>
    <row r="188" spans="1:16" x14ac:dyDescent="0.2">
      <c r="A188" t="s">
        <v>49</v>
      </c>
      <c r="B188" s="36" t="s">
        <v>186</v>
      </c>
      <c r="C188" s="36" t="s">
        <v>168</v>
      </c>
      <c r="D188" s="37" t="s">
        <v>51</v>
      </c>
      <c r="E188" s="13" t="s">
        <v>169</v>
      </c>
      <c r="F188" s="38" t="s">
        <v>71</v>
      </c>
      <c r="G188" s="39">
        <v>3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54</v>
      </c>
      <c r="O188">
        <f>(M188*21)/100</f>
        <v>0</v>
      </c>
      <c r="P188" t="s">
        <v>27</v>
      </c>
    </row>
    <row r="189" spans="1:16" x14ac:dyDescent="0.2">
      <c r="A189" s="37" t="s">
        <v>55</v>
      </c>
      <c r="E189" s="41" t="s">
        <v>51</v>
      </c>
    </row>
    <row r="190" spans="1:16" x14ac:dyDescent="0.2">
      <c r="A190" s="37" t="s">
        <v>57</v>
      </c>
      <c r="E190" s="42" t="s">
        <v>51</v>
      </c>
    </row>
    <row r="191" spans="1:16" x14ac:dyDescent="0.2">
      <c r="A191" t="s">
        <v>59</v>
      </c>
      <c r="E191" s="41" t="s">
        <v>51</v>
      </c>
    </row>
    <row r="192" spans="1:16" x14ac:dyDescent="0.2">
      <c r="A192" t="s">
        <v>49</v>
      </c>
      <c r="B192" s="36" t="s">
        <v>189</v>
      </c>
      <c r="C192" s="36" t="s">
        <v>249</v>
      </c>
      <c r="D192" s="37" t="s">
        <v>51</v>
      </c>
      <c r="E192" s="13" t="s">
        <v>250</v>
      </c>
      <c r="F192" s="38" t="s">
        <v>71</v>
      </c>
      <c r="G192" s="39">
        <v>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54</v>
      </c>
      <c r="O192">
        <f>(M192*21)/100</f>
        <v>0</v>
      </c>
      <c r="P192" t="s">
        <v>27</v>
      </c>
    </row>
    <row r="193" spans="1:16" x14ac:dyDescent="0.2">
      <c r="A193" s="37" t="s">
        <v>55</v>
      </c>
      <c r="E193" s="41" t="s">
        <v>251</v>
      </c>
    </row>
    <row r="194" spans="1:16" x14ac:dyDescent="0.2">
      <c r="A194" s="37" t="s">
        <v>57</v>
      </c>
      <c r="E194" s="42" t="s">
        <v>51</v>
      </c>
    </row>
    <row r="195" spans="1:16" x14ac:dyDescent="0.2">
      <c r="A195" t="s">
        <v>59</v>
      </c>
      <c r="E195" s="41" t="s">
        <v>51</v>
      </c>
    </row>
    <row r="196" spans="1:16" x14ac:dyDescent="0.2">
      <c r="A196" t="s">
        <v>49</v>
      </c>
      <c r="B196" s="36" t="s">
        <v>192</v>
      </c>
      <c r="C196" s="36" t="s">
        <v>252</v>
      </c>
      <c r="D196" s="37" t="s">
        <v>51</v>
      </c>
      <c r="E196" s="13" t="s">
        <v>253</v>
      </c>
      <c r="F196" s="38" t="s">
        <v>71</v>
      </c>
      <c r="G196" s="39">
        <v>1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54</v>
      </c>
      <c r="O196">
        <f>(M196*21)/100</f>
        <v>0</v>
      </c>
      <c r="P196" t="s">
        <v>27</v>
      </c>
    </row>
    <row r="197" spans="1:16" x14ac:dyDescent="0.2">
      <c r="A197" s="37" t="s">
        <v>55</v>
      </c>
      <c r="E197" s="41" t="s">
        <v>51</v>
      </c>
    </row>
    <row r="198" spans="1:16" x14ac:dyDescent="0.2">
      <c r="A198" s="37" t="s">
        <v>57</v>
      </c>
      <c r="E198" s="42" t="s">
        <v>51</v>
      </c>
    </row>
    <row r="199" spans="1:16" x14ac:dyDescent="0.2">
      <c r="A199" t="s">
        <v>59</v>
      </c>
      <c r="E199" s="41" t="s">
        <v>51</v>
      </c>
    </row>
    <row r="200" spans="1:16" x14ac:dyDescent="0.2">
      <c r="A200" t="s">
        <v>49</v>
      </c>
      <c r="B200" s="36" t="s">
        <v>195</v>
      </c>
      <c r="C200" s="36" t="s">
        <v>254</v>
      </c>
      <c r="D200" s="37" t="s">
        <v>51</v>
      </c>
      <c r="E200" s="13" t="s">
        <v>255</v>
      </c>
      <c r="F200" s="38" t="s">
        <v>71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54</v>
      </c>
      <c r="O200">
        <f>(M200*21)/100</f>
        <v>0</v>
      </c>
      <c r="P200" t="s">
        <v>27</v>
      </c>
    </row>
    <row r="201" spans="1:16" x14ac:dyDescent="0.2">
      <c r="A201" s="37" t="s">
        <v>55</v>
      </c>
      <c r="E201" s="41" t="s">
        <v>51</v>
      </c>
    </row>
    <row r="202" spans="1:16" x14ac:dyDescent="0.2">
      <c r="A202" s="37" t="s">
        <v>57</v>
      </c>
      <c r="E202" s="42" t="s">
        <v>51</v>
      </c>
    </row>
    <row r="203" spans="1:16" x14ac:dyDescent="0.2">
      <c r="A203" t="s">
        <v>59</v>
      </c>
      <c r="E203" s="41" t="s">
        <v>51</v>
      </c>
    </row>
    <row r="204" spans="1:16" x14ac:dyDescent="0.2">
      <c r="A204" t="s">
        <v>49</v>
      </c>
      <c r="B204" s="36" t="s">
        <v>198</v>
      </c>
      <c r="C204" s="36" t="s">
        <v>256</v>
      </c>
      <c r="D204" s="37" t="s">
        <v>51</v>
      </c>
      <c r="E204" s="13" t="s">
        <v>257</v>
      </c>
      <c r="F204" s="38" t="s">
        <v>71</v>
      </c>
      <c r="G204" s="39">
        <v>1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54</v>
      </c>
      <c r="O204">
        <f>(M204*21)/100</f>
        <v>0</v>
      </c>
      <c r="P204" t="s">
        <v>27</v>
      </c>
    </row>
    <row r="205" spans="1:16" x14ac:dyDescent="0.2">
      <c r="A205" s="37" t="s">
        <v>55</v>
      </c>
      <c r="E205" s="41" t="s">
        <v>51</v>
      </c>
    </row>
    <row r="206" spans="1:16" x14ac:dyDescent="0.2">
      <c r="A206" s="37" t="s">
        <v>57</v>
      </c>
      <c r="E206" s="42" t="s">
        <v>51</v>
      </c>
    </row>
    <row r="207" spans="1:16" x14ac:dyDescent="0.2">
      <c r="A207" t="s">
        <v>59</v>
      </c>
      <c r="E207" s="41" t="s">
        <v>51</v>
      </c>
    </row>
    <row r="208" spans="1:16" ht="25.5" x14ac:dyDescent="0.2">
      <c r="A208" t="s">
        <v>49</v>
      </c>
      <c r="B208" s="36" t="s">
        <v>201</v>
      </c>
      <c r="C208" s="36" t="s">
        <v>171</v>
      </c>
      <c r="D208" s="37" t="s">
        <v>51</v>
      </c>
      <c r="E208" s="13" t="s">
        <v>172</v>
      </c>
      <c r="F208" s="38" t="s">
        <v>173</v>
      </c>
      <c r="G208" s="39">
        <v>1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54</v>
      </c>
      <c r="O208">
        <f>(M208*21)/100</f>
        <v>0</v>
      </c>
      <c r="P208" t="s">
        <v>27</v>
      </c>
    </row>
    <row r="209" spans="1:16" x14ac:dyDescent="0.2">
      <c r="A209" s="37" t="s">
        <v>55</v>
      </c>
      <c r="E209" s="41" t="s">
        <v>51</v>
      </c>
    </row>
    <row r="210" spans="1:16" x14ac:dyDescent="0.2">
      <c r="A210" s="37" t="s">
        <v>57</v>
      </c>
      <c r="E210" s="42" t="s">
        <v>51</v>
      </c>
    </row>
    <row r="211" spans="1:16" x14ac:dyDescent="0.2">
      <c r="A211" t="s">
        <v>59</v>
      </c>
      <c r="E211" s="41" t="s">
        <v>51</v>
      </c>
    </row>
    <row r="212" spans="1:16" ht="25.5" x14ac:dyDescent="0.2">
      <c r="A212" t="s">
        <v>49</v>
      </c>
      <c r="B212" s="36" t="s">
        <v>203</v>
      </c>
      <c r="C212" s="36" t="s">
        <v>99</v>
      </c>
      <c r="D212" s="37" t="s">
        <v>65</v>
      </c>
      <c r="E212" s="13" t="s">
        <v>175</v>
      </c>
      <c r="F212" s="38" t="s">
        <v>71</v>
      </c>
      <c r="G212" s="39">
        <v>1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101</v>
      </c>
      <c r="O212">
        <f>(M212*21)/100</f>
        <v>0</v>
      </c>
      <c r="P212" t="s">
        <v>27</v>
      </c>
    </row>
    <row r="213" spans="1:16" x14ac:dyDescent="0.2">
      <c r="A213" s="37" t="s">
        <v>55</v>
      </c>
      <c r="E213" s="41" t="s">
        <v>51</v>
      </c>
    </row>
    <row r="214" spans="1:16" x14ac:dyDescent="0.2">
      <c r="A214" s="37" t="s">
        <v>57</v>
      </c>
      <c r="E214" s="42" t="s">
        <v>51</v>
      </c>
    </row>
    <row r="215" spans="1:16" x14ac:dyDescent="0.2">
      <c r="A215" t="s">
        <v>59</v>
      </c>
      <c r="E215" s="41" t="s">
        <v>51</v>
      </c>
    </row>
    <row r="216" spans="1:16" x14ac:dyDescent="0.2">
      <c r="A216" t="s">
        <v>49</v>
      </c>
      <c r="B216" s="36" t="s">
        <v>205</v>
      </c>
      <c r="C216" s="36" t="s">
        <v>99</v>
      </c>
      <c r="D216" s="37" t="s">
        <v>68</v>
      </c>
      <c r="E216" s="13" t="s">
        <v>177</v>
      </c>
      <c r="F216" s="38" t="s">
        <v>71</v>
      </c>
      <c r="G216" s="39">
        <v>6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101</v>
      </c>
      <c r="O216">
        <f>(M216*21)/100</f>
        <v>0</v>
      </c>
      <c r="P216" t="s">
        <v>27</v>
      </c>
    </row>
    <row r="217" spans="1:16" x14ac:dyDescent="0.2">
      <c r="A217" s="37" t="s">
        <v>55</v>
      </c>
      <c r="E217" s="41" t="s">
        <v>51</v>
      </c>
    </row>
    <row r="218" spans="1:16" x14ac:dyDescent="0.2">
      <c r="A218" s="37" t="s">
        <v>57</v>
      </c>
      <c r="E218" s="42" t="s">
        <v>51</v>
      </c>
    </row>
    <row r="219" spans="1:16" x14ac:dyDescent="0.2">
      <c r="A219" t="s">
        <v>59</v>
      </c>
      <c r="E219" s="41" t="s">
        <v>51</v>
      </c>
    </row>
    <row r="220" spans="1:16" x14ac:dyDescent="0.2">
      <c r="A220" t="s">
        <v>49</v>
      </c>
      <c r="B220" s="36" t="s">
        <v>207</v>
      </c>
      <c r="C220" s="36" t="s">
        <v>99</v>
      </c>
      <c r="D220" s="37" t="s">
        <v>72</v>
      </c>
      <c r="E220" s="13" t="s">
        <v>179</v>
      </c>
      <c r="F220" s="38" t="s">
        <v>71</v>
      </c>
      <c r="G220" s="39">
        <v>2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101</v>
      </c>
      <c r="O220">
        <f>(M220*21)/100</f>
        <v>0</v>
      </c>
      <c r="P220" t="s">
        <v>27</v>
      </c>
    </row>
    <row r="221" spans="1:16" x14ac:dyDescent="0.2">
      <c r="A221" s="37" t="s">
        <v>55</v>
      </c>
      <c r="E221" s="41" t="s">
        <v>51</v>
      </c>
    </row>
    <row r="222" spans="1:16" x14ac:dyDescent="0.2">
      <c r="A222" s="37" t="s">
        <v>57</v>
      </c>
      <c r="E222" s="42" t="s">
        <v>51</v>
      </c>
    </row>
    <row r="223" spans="1:16" x14ac:dyDescent="0.2">
      <c r="A223" t="s">
        <v>59</v>
      </c>
      <c r="E223" s="41" t="s">
        <v>51</v>
      </c>
    </row>
    <row r="224" spans="1:16" x14ac:dyDescent="0.2">
      <c r="A224" t="s">
        <v>46</v>
      </c>
      <c r="C224" s="33" t="s">
        <v>65</v>
      </c>
      <c r="E224" s="35" t="s">
        <v>182</v>
      </c>
      <c r="J224" s="34">
        <f>0</f>
        <v>0</v>
      </c>
      <c r="K224" s="34">
        <f>0</f>
        <v>0</v>
      </c>
      <c r="L224" s="34">
        <f>0+L225+L229+L233+L237+L241+L245+L249+L253+L257+L261+L265+L269</f>
        <v>0</v>
      </c>
      <c r="M224" s="34">
        <f>0+M225+M229+M233+M237+M241+M245+M249+M253+M257+M261+M265+M269</f>
        <v>0</v>
      </c>
    </row>
    <row r="225" spans="1:16" x14ac:dyDescent="0.2">
      <c r="A225" t="s">
        <v>49</v>
      </c>
      <c r="B225" s="36" t="s">
        <v>209</v>
      </c>
      <c r="C225" s="36" t="s">
        <v>184</v>
      </c>
      <c r="D225" s="37" t="s">
        <v>51</v>
      </c>
      <c r="E225" s="13" t="s">
        <v>185</v>
      </c>
      <c r="F225" s="38" t="s">
        <v>71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54</v>
      </c>
      <c r="O225">
        <f>(M225*21)/100</f>
        <v>0</v>
      </c>
      <c r="P225" t="s">
        <v>27</v>
      </c>
    </row>
    <row r="226" spans="1:16" x14ac:dyDescent="0.2">
      <c r="A226" s="37" t="s">
        <v>55</v>
      </c>
      <c r="E226" s="41" t="s">
        <v>51</v>
      </c>
    </row>
    <row r="227" spans="1:16" x14ac:dyDescent="0.2">
      <c r="A227" s="37" t="s">
        <v>57</v>
      </c>
      <c r="E227" s="42" t="s">
        <v>51</v>
      </c>
    </row>
    <row r="228" spans="1:16" x14ac:dyDescent="0.2">
      <c r="A228" t="s">
        <v>59</v>
      </c>
      <c r="E228" s="41" t="s">
        <v>51</v>
      </c>
    </row>
    <row r="229" spans="1:16" x14ac:dyDescent="0.2">
      <c r="A229" t="s">
        <v>49</v>
      </c>
      <c r="B229" s="36" t="s">
        <v>212</v>
      </c>
      <c r="C229" s="36" t="s">
        <v>187</v>
      </c>
      <c r="D229" s="37" t="s">
        <v>51</v>
      </c>
      <c r="E229" s="13" t="s">
        <v>188</v>
      </c>
      <c r="F229" s="38" t="s">
        <v>71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54</v>
      </c>
      <c r="O229">
        <f>(M229*21)/100</f>
        <v>0</v>
      </c>
      <c r="P229" t="s">
        <v>27</v>
      </c>
    </row>
    <row r="230" spans="1:16" x14ac:dyDescent="0.2">
      <c r="A230" s="37" t="s">
        <v>55</v>
      </c>
      <c r="E230" s="41" t="s">
        <v>51</v>
      </c>
    </row>
    <row r="231" spans="1:16" x14ac:dyDescent="0.2">
      <c r="A231" s="37" t="s">
        <v>57</v>
      </c>
      <c r="E231" s="42" t="s">
        <v>51</v>
      </c>
    </row>
    <row r="232" spans="1:16" x14ac:dyDescent="0.2">
      <c r="A232" t="s">
        <v>59</v>
      </c>
      <c r="E232" s="41" t="s">
        <v>51</v>
      </c>
    </row>
    <row r="233" spans="1:16" x14ac:dyDescent="0.2">
      <c r="A233" t="s">
        <v>49</v>
      </c>
      <c r="B233" s="36" t="s">
        <v>216</v>
      </c>
      <c r="C233" s="36" t="s">
        <v>190</v>
      </c>
      <c r="D233" s="37" t="s">
        <v>51</v>
      </c>
      <c r="E233" s="13" t="s">
        <v>191</v>
      </c>
      <c r="F233" s="38" t="s">
        <v>71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54</v>
      </c>
      <c r="O233">
        <f>(M233*21)/100</f>
        <v>0</v>
      </c>
      <c r="P233" t="s">
        <v>27</v>
      </c>
    </row>
    <row r="234" spans="1:16" x14ac:dyDescent="0.2">
      <c r="A234" s="37" t="s">
        <v>55</v>
      </c>
      <c r="E234" s="41" t="s">
        <v>51</v>
      </c>
    </row>
    <row r="235" spans="1:16" x14ac:dyDescent="0.2">
      <c r="A235" s="37" t="s">
        <v>57</v>
      </c>
      <c r="E235" s="42" t="s">
        <v>51</v>
      </c>
    </row>
    <row r="236" spans="1:16" x14ac:dyDescent="0.2">
      <c r="A236" t="s">
        <v>59</v>
      </c>
      <c r="E236" s="41" t="s">
        <v>51</v>
      </c>
    </row>
    <row r="237" spans="1:16" x14ac:dyDescent="0.2">
      <c r="A237" t="s">
        <v>49</v>
      </c>
      <c r="B237" s="36" t="s">
        <v>220</v>
      </c>
      <c r="C237" s="36" t="s">
        <v>193</v>
      </c>
      <c r="D237" s="37" t="s">
        <v>51</v>
      </c>
      <c r="E237" s="13" t="s">
        <v>194</v>
      </c>
      <c r="F237" s="38" t="s">
        <v>71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54</v>
      </c>
      <c r="O237">
        <f>(M237*21)/100</f>
        <v>0</v>
      </c>
      <c r="P237" t="s">
        <v>27</v>
      </c>
    </row>
    <row r="238" spans="1:16" x14ac:dyDescent="0.2">
      <c r="A238" s="37" t="s">
        <v>55</v>
      </c>
      <c r="E238" s="41" t="s">
        <v>51</v>
      </c>
    </row>
    <row r="239" spans="1:16" x14ac:dyDescent="0.2">
      <c r="A239" s="37" t="s">
        <v>57</v>
      </c>
      <c r="E239" s="42" t="s">
        <v>51</v>
      </c>
    </row>
    <row r="240" spans="1:16" x14ac:dyDescent="0.2">
      <c r="A240" t="s">
        <v>59</v>
      </c>
      <c r="E240" s="41" t="s">
        <v>51</v>
      </c>
    </row>
    <row r="241" spans="1:16" ht="25.5" x14ac:dyDescent="0.2">
      <c r="A241" t="s">
        <v>49</v>
      </c>
      <c r="B241" s="36" t="s">
        <v>223</v>
      </c>
      <c r="C241" s="36" t="s">
        <v>196</v>
      </c>
      <c r="D241" s="37" t="s">
        <v>51</v>
      </c>
      <c r="E241" s="13" t="s">
        <v>197</v>
      </c>
      <c r="F241" s="38" t="s">
        <v>71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54</v>
      </c>
      <c r="O241">
        <f>(M241*21)/100</f>
        <v>0</v>
      </c>
      <c r="P241" t="s">
        <v>27</v>
      </c>
    </row>
    <row r="242" spans="1:16" x14ac:dyDescent="0.2">
      <c r="A242" s="37" t="s">
        <v>55</v>
      </c>
      <c r="E242" s="41" t="s">
        <v>51</v>
      </c>
    </row>
    <row r="243" spans="1:16" x14ac:dyDescent="0.2">
      <c r="A243" s="37" t="s">
        <v>57</v>
      </c>
      <c r="E243" s="42" t="s">
        <v>51</v>
      </c>
    </row>
    <row r="244" spans="1:16" x14ac:dyDescent="0.2">
      <c r="A244" t="s">
        <v>59</v>
      </c>
      <c r="E244" s="41" t="s">
        <v>51</v>
      </c>
    </row>
    <row r="245" spans="1:16" ht="25.5" x14ac:dyDescent="0.2">
      <c r="A245" t="s">
        <v>49</v>
      </c>
      <c r="B245" s="36" t="s">
        <v>226</v>
      </c>
      <c r="C245" s="36" t="s">
        <v>199</v>
      </c>
      <c r="D245" s="37" t="s">
        <v>51</v>
      </c>
      <c r="E245" s="13" t="s">
        <v>200</v>
      </c>
      <c r="F245" s="38" t="s">
        <v>71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54</v>
      </c>
      <c r="O245">
        <f>(M245*21)/100</f>
        <v>0</v>
      </c>
      <c r="P245" t="s">
        <v>27</v>
      </c>
    </row>
    <row r="246" spans="1:16" x14ac:dyDescent="0.2">
      <c r="A246" s="37" t="s">
        <v>55</v>
      </c>
      <c r="E246" s="41" t="s">
        <v>51</v>
      </c>
    </row>
    <row r="247" spans="1:16" x14ac:dyDescent="0.2">
      <c r="A247" s="37" t="s">
        <v>57</v>
      </c>
      <c r="E247" s="42" t="s">
        <v>51</v>
      </c>
    </row>
    <row r="248" spans="1:16" x14ac:dyDescent="0.2">
      <c r="A248" t="s">
        <v>59</v>
      </c>
      <c r="E248" s="41" t="s">
        <v>51</v>
      </c>
    </row>
    <row r="249" spans="1:16" x14ac:dyDescent="0.2">
      <c r="A249" t="s">
        <v>49</v>
      </c>
      <c r="B249" s="36" t="s">
        <v>228</v>
      </c>
      <c r="C249" s="36" t="s">
        <v>99</v>
      </c>
      <c r="D249" s="37" t="s">
        <v>51</v>
      </c>
      <c r="E249" s="13" t="s">
        <v>202</v>
      </c>
      <c r="F249" s="38" t="s">
        <v>71</v>
      </c>
      <c r="G249" s="39">
        <v>1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101</v>
      </c>
      <c r="O249">
        <f>(M249*21)/100</f>
        <v>0</v>
      </c>
      <c r="P249" t="s">
        <v>27</v>
      </c>
    </row>
    <row r="250" spans="1:16" x14ac:dyDescent="0.2">
      <c r="A250" s="37" t="s">
        <v>55</v>
      </c>
      <c r="E250" s="41" t="s">
        <v>51</v>
      </c>
    </row>
    <row r="251" spans="1:16" x14ac:dyDescent="0.2">
      <c r="A251" s="37" t="s">
        <v>57</v>
      </c>
      <c r="E251" s="42" t="s">
        <v>51</v>
      </c>
    </row>
    <row r="252" spans="1:16" x14ac:dyDescent="0.2">
      <c r="A252" t="s">
        <v>59</v>
      </c>
      <c r="E252" s="41" t="s">
        <v>51</v>
      </c>
    </row>
    <row r="253" spans="1:16" x14ac:dyDescent="0.2">
      <c r="A253" t="s">
        <v>49</v>
      </c>
      <c r="B253" s="36" t="s">
        <v>258</v>
      </c>
      <c r="C253" s="36" t="s">
        <v>99</v>
      </c>
      <c r="D253" s="37" t="s">
        <v>47</v>
      </c>
      <c r="E253" s="13" t="s">
        <v>204</v>
      </c>
      <c r="F253" s="38" t="s">
        <v>71</v>
      </c>
      <c r="G253" s="39">
        <v>1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101</v>
      </c>
      <c r="O253">
        <f>(M253*21)/100</f>
        <v>0</v>
      </c>
      <c r="P253" t="s">
        <v>27</v>
      </c>
    </row>
    <row r="254" spans="1:16" x14ac:dyDescent="0.2">
      <c r="A254" s="37" t="s">
        <v>55</v>
      </c>
      <c r="E254" s="41" t="s">
        <v>51</v>
      </c>
    </row>
    <row r="255" spans="1:16" x14ac:dyDescent="0.2">
      <c r="A255" s="37" t="s">
        <v>57</v>
      </c>
      <c r="E255" s="42" t="s">
        <v>51</v>
      </c>
    </row>
    <row r="256" spans="1:16" x14ac:dyDescent="0.2">
      <c r="A256" t="s">
        <v>59</v>
      </c>
      <c r="E256" s="41" t="s">
        <v>51</v>
      </c>
    </row>
    <row r="257" spans="1:16" x14ac:dyDescent="0.2">
      <c r="A257" t="s">
        <v>49</v>
      </c>
      <c r="B257" s="36" t="s">
        <v>259</v>
      </c>
      <c r="C257" s="36" t="s">
        <v>99</v>
      </c>
      <c r="D257" s="37" t="s">
        <v>27</v>
      </c>
      <c r="E257" s="13" t="s">
        <v>206</v>
      </c>
      <c r="F257" s="38" t="s">
        <v>71</v>
      </c>
      <c r="G257" s="39">
        <v>1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101</v>
      </c>
      <c r="O257">
        <f>(M257*21)/100</f>
        <v>0</v>
      </c>
      <c r="P257" t="s">
        <v>27</v>
      </c>
    </row>
    <row r="258" spans="1:16" x14ac:dyDescent="0.2">
      <c r="A258" s="37" t="s">
        <v>55</v>
      </c>
      <c r="E258" s="41" t="s">
        <v>51</v>
      </c>
    </row>
    <row r="259" spans="1:16" x14ac:dyDescent="0.2">
      <c r="A259" s="37" t="s">
        <v>57</v>
      </c>
      <c r="E259" s="42" t="s">
        <v>51</v>
      </c>
    </row>
    <row r="260" spans="1:16" x14ac:dyDescent="0.2">
      <c r="A260" t="s">
        <v>59</v>
      </c>
      <c r="E260" s="41" t="s">
        <v>51</v>
      </c>
    </row>
    <row r="261" spans="1:16" x14ac:dyDescent="0.2">
      <c r="A261" t="s">
        <v>49</v>
      </c>
      <c r="B261" s="36" t="s">
        <v>260</v>
      </c>
      <c r="C261" s="36" t="s">
        <v>99</v>
      </c>
      <c r="D261" s="37" t="s">
        <v>26</v>
      </c>
      <c r="E261" s="13" t="s">
        <v>208</v>
      </c>
      <c r="F261" s="38" t="s">
        <v>71</v>
      </c>
      <c r="G261" s="39">
        <v>1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101</v>
      </c>
      <c r="O261">
        <f>(M261*21)/100</f>
        <v>0</v>
      </c>
      <c r="P261" t="s">
        <v>27</v>
      </c>
    </row>
    <row r="262" spans="1:16" x14ac:dyDescent="0.2">
      <c r="A262" s="37" t="s">
        <v>55</v>
      </c>
      <c r="E262" s="41" t="s">
        <v>51</v>
      </c>
    </row>
    <row r="263" spans="1:16" x14ac:dyDescent="0.2">
      <c r="A263" s="37" t="s">
        <v>57</v>
      </c>
      <c r="E263" s="42" t="s">
        <v>51</v>
      </c>
    </row>
    <row r="264" spans="1:16" x14ac:dyDescent="0.2">
      <c r="A264" t="s">
        <v>59</v>
      </c>
      <c r="E264" s="41" t="s">
        <v>51</v>
      </c>
    </row>
    <row r="265" spans="1:16" x14ac:dyDescent="0.2">
      <c r="A265" t="s">
        <v>49</v>
      </c>
      <c r="B265" s="36" t="s">
        <v>261</v>
      </c>
      <c r="C265" s="36" t="s">
        <v>210</v>
      </c>
      <c r="D265" s="37" t="s">
        <v>51</v>
      </c>
      <c r="E265" s="13" t="s">
        <v>211</v>
      </c>
      <c r="F265" s="38" t="s">
        <v>71</v>
      </c>
      <c r="G265" s="39">
        <v>1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54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51</v>
      </c>
    </row>
    <row r="267" spans="1:16" x14ac:dyDescent="0.2">
      <c r="A267" s="37" t="s">
        <v>57</v>
      </c>
      <c r="E267" s="42" t="s">
        <v>51</v>
      </c>
    </row>
    <row r="268" spans="1:16" x14ac:dyDescent="0.2">
      <c r="A268" t="s">
        <v>59</v>
      </c>
      <c r="E268" s="41" t="s">
        <v>51</v>
      </c>
    </row>
    <row r="269" spans="1:16" x14ac:dyDescent="0.2">
      <c r="A269" t="s">
        <v>49</v>
      </c>
      <c r="B269" s="36" t="s">
        <v>262</v>
      </c>
      <c r="C269" s="36" t="s">
        <v>213</v>
      </c>
      <c r="D269" s="37" t="s">
        <v>51</v>
      </c>
      <c r="E269" s="13" t="s">
        <v>214</v>
      </c>
      <c r="F269" s="38" t="s">
        <v>71</v>
      </c>
      <c r="G269" s="39">
        <v>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54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51</v>
      </c>
    </row>
    <row r="271" spans="1:16" x14ac:dyDescent="0.2">
      <c r="A271" s="37" t="s">
        <v>57</v>
      </c>
      <c r="E271" s="42" t="s">
        <v>51</v>
      </c>
    </row>
    <row r="272" spans="1:16" x14ac:dyDescent="0.2">
      <c r="A272" t="s">
        <v>59</v>
      </c>
      <c r="E272" s="41" t="s">
        <v>51</v>
      </c>
    </row>
    <row r="273" spans="1:16" x14ac:dyDescent="0.2">
      <c r="A273" t="s">
        <v>46</v>
      </c>
      <c r="C273" s="33" t="s">
        <v>68</v>
      </c>
      <c r="E273" s="35" t="s">
        <v>215</v>
      </c>
      <c r="J273" s="34">
        <f>0</f>
        <v>0</v>
      </c>
      <c r="K273" s="34">
        <f>0</f>
        <v>0</v>
      </c>
      <c r="L273" s="34">
        <f>0+L274+L278+L282+L286+L290</f>
        <v>0</v>
      </c>
      <c r="M273" s="34">
        <f>0+M274+M278+M282+M286+M290</f>
        <v>0</v>
      </c>
    </row>
    <row r="274" spans="1:16" x14ac:dyDescent="0.2">
      <c r="A274" t="s">
        <v>49</v>
      </c>
      <c r="B274" s="36" t="s">
        <v>263</v>
      </c>
      <c r="C274" s="36" t="s">
        <v>217</v>
      </c>
      <c r="D274" s="37" t="s">
        <v>51</v>
      </c>
      <c r="E274" s="13" t="s">
        <v>218</v>
      </c>
      <c r="F274" s="38" t="s">
        <v>219</v>
      </c>
      <c r="G274" s="39">
        <v>24</v>
      </c>
      <c r="H274" s="38">
        <v>0</v>
      </c>
      <c r="I274" s="38">
        <f>ROUND(G274*H274,6)</f>
        <v>0</v>
      </c>
      <c r="L274" s="40">
        <v>0</v>
      </c>
      <c r="M274" s="34">
        <f>ROUND(ROUND(L274,2)*ROUND(G274,3),2)</f>
        <v>0</v>
      </c>
      <c r="N274" s="38" t="s">
        <v>54</v>
      </c>
      <c r="O274">
        <f>(M274*21)/100</f>
        <v>0</v>
      </c>
      <c r="P274" t="s">
        <v>27</v>
      </c>
    </row>
    <row r="275" spans="1:16" x14ac:dyDescent="0.2">
      <c r="A275" s="37" t="s">
        <v>55</v>
      </c>
      <c r="E275" s="41" t="s">
        <v>51</v>
      </c>
    </row>
    <row r="276" spans="1:16" x14ac:dyDescent="0.2">
      <c r="A276" s="37" t="s">
        <v>57</v>
      </c>
      <c r="E276" s="42" t="s">
        <v>51</v>
      </c>
    </row>
    <row r="277" spans="1:16" x14ac:dyDescent="0.2">
      <c r="A277" t="s">
        <v>59</v>
      </c>
      <c r="E277" s="41" t="s">
        <v>51</v>
      </c>
    </row>
    <row r="278" spans="1:16" ht="25.5" x14ac:dyDescent="0.2">
      <c r="A278" t="s">
        <v>49</v>
      </c>
      <c r="B278" s="36" t="s">
        <v>264</v>
      </c>
      <c r="C278" s="36" t="s">
        <v>221</v>
      </c>
      <c r="D278" s="37" t="s">
        <v>51</v>
      </c>
      <c r="E278" s="13" t="s">
        <v>222</v>
      </c>
      <c r="F278" s="38" t="s">
        <v>71</v>
      </c>
      <c r="G278" s="39">
        <v>1</v>
      </c>
      <c r="H278" s="38">
        <v>0</v>
      </c>
      <c r="I278" s="38">
        <f>ROUND(G278*H278,6)</f>
        <v>0</v>
      </c>
      <c r="L278" s="40">
        <v>0</v>
      </c>
      <c r="M278" s="34">
        <f>ROUND(ROUND(L278,2)*ROUND(G278,3),2)</f>
        <v>0</v>
      </c>
      <c r="N278" s="38" t="s">
        <v>54</v>
      </c>
      <c r="O278">
        <f>(M278*21)/100</f>
        <v>0</v>
      </c>
      <c r="P278" t="s">
        <v>27</v>
      </c>
    </row>
    <row r="279" spans="1:16" x14ac:dyDescent="0.2">
      <c r="A279" s="37" t="s">
        <v>55</v>
      </c>
      <c r="E279" s="41" t="s">
        <v>51</v>
      </c>
    </row>
    <row r="280" spans="1:16" x14ac:dyDescent="0.2">
      <c r="A280" s="37" t="s">
        <v>57</v>
      </c>
      <c r="E280" s="42" t="s">
        <v>51</v>
      </c>
    </row>
    <row r="281" spans="1:16" x14ac:dyDescent="0.2">
      <c r="A281" t="s">
        <v>59</v>
      </c>
      <c r="E281" s="41" t="s">
        <v>51</v>
      </c>
    </row>
    <row r="282" spans="1:16" x14ac:dyDescent="0.2">
      <c r="A282" t="s">
        <v>49</v>
      </c>
      <c r="B282" s="36" t="s">
        <v>265</v>
      </c>
      <c r="C282" s="36" t="s">
        <v>224</v>
      </c>
      <c r="D282" s="37" t="s">
        <v>51</v>
      </c>
      <c r="E282" s="13" t="s">
        <v>225</v>
      </c>
      <c r="F282" s="38" t="s">
        <v>219</v>
      </c>
      <c r="G282" s="39">
        <v>24</v>
      </c>
      <c r="H282" s="38">
        <v>0</v>
      </c>
      <c r="I282" s="38">
        <f>ROUND(G282*H282,6)</f>
        <v>0</v>
      </c>
      <c r="L282" s="40">
        <v>0</v>
      </c>
      <c r="M282" s="34">
        <f>ROUND(ROUND(L282,2)*ROUND(G282,3),2)</f>
        <v>0</v>
      </c>
      <c r="N282" s="38" t="s">
        <v>54</v>
      </c>
      <c r="O282">
        <f>(M282*21)/100</f>
        <v>0</v>
      </c>
      <c r="P282" t="s">
        <v>27</v>
      </c>
    </row>
    <row r="283" spans="1:16" x14ac:dyDescent="0.2">
      <c r="A283" s="37" t="s">
        <v>55</v>
      </c>
      <c r="E283" s="41" t="s">
        <v>51</v>
      </c>
    </row>
    <row r="284" spans="1:16" x14ac:dyDescent="0.2">
      <c r="A284" s="37" t="s">
        <v>57</v>
      </c>
      <c r="E284" s="42" t="s">
        <v>51</v>
      </c>
    </row>
    <row r="285" spans="1:16" x14ac:dyDescent="0.2">
      <c r="A285" t="s">
        <v>59</v>
      </c>
      <c r="E285" s="41" t="s">
        <v>51</v>
      </c>
    </row>
    <row r="286" spans="1:16" x14ac:dyDescent="0.2">
      <c r="A286" t="s">
        <v>49</v>
      </c>
      <c r="B286" s="36" t="s">
        <v>266</v>
      </c>
      <c r="C286" s="36" t="s">
        <v>267</v>
      </c>
      <c r="D286" s="37" t="s">
        <v>51</v>
      </c>
      <c r="E286" s="13" t="s">
        <v>227</v>
      </c>
      <c r="F286" s="38" t="s">
        <v>71</v>
      </c>
      <c r="G286" s="39">
        <v>1</v>
      </c>
      <c r="H286" s="38">
        <v>0</v>
      </c>
      <c r="I286" s="38">
        <f>ROUND(G286*H286,6)</f>
        <v>0</v>
      </c>
      <c r="L286" s="40">
        <v>0</v>
      </c>
      <c r="M286" s="34">
        <f>ROUND(ROUND(L286,2)*ROUND(G286,3),2)</f>
        <v>0</v>
      </c>
      <c r="N286" s="38" t="s">
        <v>99</v>
      </c>
      <c r="O286">
        <f>(M286*21)/100</f>
        <v>0</v>
      </c>
      <c r="P286" t="s">
        <v>27</v>
      </c>
    </row>
    <row r="287" spans="1:16" x14ac:dyDescent="0.2">
      <c r="A287" s="37" t="s">
        <v>55</v>
      </c>
      <c r="E287" s="41" t="s">
        <v>51</v>
      </c>
    </row>
    <row r="288" spans="1:16" x14ac:dyDescent="0.2">
      <c r="A288" s="37" t="s">
        <v>57</v>
      </c>
      <c r="E288" s="42" t="s">
        <v>51</v>
      </c>
    </row>
    <row r="289" spans="1:16" x14ac:dyDescent="0.2">
      <c r="A289" t="s">
        <v>59</v>
      </c>
      <c r="E289" s="41" t="s">
        <v>51</v>
      </c>
    </row>
    <row r="290" spans="1:16" x14ac:dyDescent="0.2">
      <c r="A290" t="s">
        <v>49</v>
      </c>
      <c r="B290" s="36" t="s">
        <v>268</v>
      </c>
      <c r="C290" s="36" t="s">
        <v>229</v>
      </c>
      <c r="D290" s="37" t="s">
        <v>51</v>
      </c>
      <c r="E290" s="13" t="s">
        <v>230</v>
      </c>
      <c r="F290" s="38" t="s">
        <v>71</v>
      </c>
      <c r="G290" s="39">
        <v>1</v>
      </c>
      <c r="H290" s="38">
        <v>0</v>
      </c>
      <c r="I290" s="38">
        <f>ROUND(G290*H290,6)</f>
        <v>0</v>
      </c>
      <c r="L290" s="40">
        <v>0</v>
      </c>
      <c r="M290" s="34">
        <f>ROUND(ROUND(L290,2)*ROUND(G290,3),2)</f>
        <v>0</v>
      </c>
      <c r="N290" s="38" t="s">
        <v>54</v>
      </c>
      <c r="O290">
        <f>(M290*21)/100</f>
        <v>0</v>
      </c>
      <c r="P290" t="s">
        <v>27</v>
      </c>
    </row>
    <row r="291" spans="1:16" x14ac:dyDescent="0.2">
      <c r="A291" s="37" t="s">
        <v>55</v>
      </c>
      <c r="E291" s="41" t="s">
        <v>51</v>
      </c>
    </row>
    <row r="292" spans="1:16" x14ac:dyDescent="0.2">
      <c r="A292" s="37" t="s">
        <v>57</v>
      </c>
      <c r="E292" s="42" t="s">
        <v>51</v>
      </c>
    </row>
    <row r="293" spans="1:16" x14ac:dyDescent="0.2">
      <c r="A293" t="s">
        <v>59</v>
      </c>
      <c r="E293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269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269</v>
      </c>
      <c r="D4" s="9"/>
      <c r="E4" s="3" t="s">
        <v>270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COUNTIFS(L8:L310,"=0",A8:A310,"P")+COUNTIFS(L8:L310,"",A8:A310,"P")+SUM(Q8:Q310)</f>
        <v>76</v>
      </c>
    </row>
    <row r="8" spans="1:20" x14ac:dyDescent="0.2">
      <c r="A8" t="s">
        <v>44</v>
      </c>
      <c r="C8" s="30" t="s">
        <v>273</v>
      </c>
      <c r="E8" s="32" t="s">
        <v>272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272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  <v>0</v>
      </c>
      <c r="M9" s="34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  <v>0</v>
      </c>
    </row>
    <row r="10" spans="1:20" x14ac:dyDescent="0.2">
      <c r="A10" t="s">
        <v>49</v>
      </c>
      <c r="B10" s="36" t="s">
        <v>47</v>
      </c>
      <c r="C10" s="36" t="s">
        <v>274</v>
      </c>
      <c r="D10" s="37" t="s">
        <v>51</v>
      </c>
      <c r="E10" s="13" t="s">
        <v>275</v>
      </c>
      <c r="F10" s="38" t="s">
        <v>71</v>
      </c>
      <c r="G10" s="39">
        <v>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276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57</v>
      </c>
      <c r="E12" s="42" t="s">
        <v>277</v>
      </c>
    </row>
    <row r="13" spans="1:20" ht="204" x14ac:dyDescent="0.2">
      <c r="A13" t="s">
        <v>59</v>
      </c>
      <c r="E13" s="41" t="s">
        <v>278</v>
      </c>
    </row>
    <row r="14" spans="1:20" x14ac:dyDescent="0.2">
      <c r="A14" t="s">
        <v>49</v>
      </c>
      <c r="B14" s="36" t="s">
        <v>27</v>
      </c>
      <c r="C14" s="36" t="s">
        <v>279</v>
      </c>
      <c r="D14" s="37" t="s">
        <v>51</v>
      </c>
      <c r="E14" s="13" t="s">
        <v>280</v>
      </c>
      <c r="F14" s="38" t="s">
        <v>71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276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277</v>
      </c>
    </row>
    <row r="17" spans="1:16" ht="140.25" x14ac:dyDescent="0.2">
      <c r="A17" t="s">
        <v>59</v>
      </c>
      <c r="E17" s="41" t="s">
        <v>281</v>
      </c>
    </row>
    <row r="18" spans="1:16" x14ac:dyDescent="0.2">
      <c r="A18" t="s">
        <v>49</v>
      </c>
      <c r="B18" s="36" t="s">
        <v>26</v>
      </c>
      <c r="C18" s="36" t="s">
        <v>282</v>
      </c>
      <c r="D18" s="37" t="s">
        <v>51</v>
      </c>
      <c r="E18" s="13" t="s">
        <v>283</v>
      </c>
      <c r="F18" s="38" t="s">
        <v>71</v>
      </c>
      <c r="G18" s="39">
        <v>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276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277</v>
      </c>
    </row>
    <row r="21" spans="1:16" ht="191.25" x14ac:dyDescent="0.2">
      <c r="A21" t="s">
        <v>59</v>
      </c>
      <c r="E21" s="41" t="s">
        <v>284</v>
      </c>
    </row>
    <row r="22" spans="1:16" ht="25.5" x14ac:dyDescent="0.2">
      <c r="A22" t="s">
        <v>49</v>
      </c>
      <c r="B22" s="36" t="s">
        <v>65</v>
      </c>
      <c r="C22" s="36" t="s">
        <v>285</v>
      </c>
      <c r="D22" s="37" t="s">
        <v>51</v>
      </c>
      <c r="E22" s="13" t="s">
        <v>286</v>
      </c>
      <c r="F22" s="38" t="s">
        <v>71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276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277</v>
      </c>
    </row>
    <row r="25" spans="1:16" ht="178.5" x14ac:dyDescent="0.2">
      <c r="A25" t="s">
        <v>59</v>
      </c>
      <c r="E25" s="41" t="s">
        <v>287</v>
      </c>
    </row>
    <row r="26" spans="1:16" x14ac:dyDescent="0.2">
      <c r="A26" t="s">
        <v>49</v>
      </c>
      <c r="B26" s="36" t="s">
        <v>68</v>
      </c>
      <c r="C26" s="36" t="s">
        <v>288</v>
      </c>
      <c r="D26" s="37" t="s">
        <v>51</v>
      </c>
      <c r="E26" s="13" t="s">
        <v>289</v>
      </c>
      <c r="F26" s="38" t="s">
        <v>71</v>
      </c>
      <c r="G26" s="39">
        <v>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276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277</v>
      </c>
    </row>
    <row r="29" spans="1:16" ht="178.5" x14ac:dyDescent="0.2">
      <c r="A29" t="s">
        <v>59</v>
      </c>
      <c r="E29" s="41" t="s">
        <v>287</v>
      </c>
    </row>
    <row r="30" spans="1:16" x14ac:dyDescent="0.2">
      <c r="A30" t="s">
        <v>49</v>
      </c>
      <c r="B30" s="36" t="s">
        <v>72</v>
      </c>
      <c r="C30" s="36" t="s">
        <v>290</v>
      </c>
      <c r="D30" s="37" t="s">
        <v>51</v>
      </c>
      <c r="E30" s="13" t="s">
        <v>291</v>
      </c>
      <c r="F30" s="38" t="s">
        <v>71</v>
      </c>
      <c r="G30" s="39">
        <v>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276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277</v>
      </c>
    </row>
    <row r="33" spans="1:16" ht="178.5" x14ac:dyDescent="0.2">
      <c r="A33" t="s">
        <v>59</v>
      </c>
      <c r="E33" s="41" t="s">
        <v>287</v>
      </c>
    </row>
    <row r="34" spans="1:16" x14ac:dyDescent="0.2">
      <c r="A34" t="s">
        <v>49</v>
      </c>
      <c r="B34" s="36" t="s">
        <v>75</v>
      </c>
      <c r="C34" s="36" t="s">
        <v>292</v>
      </c>
      <c r="D34" s="37" t="s">
        <v>51</v>
      </c>
      <c r="E34" s="13" t="s">
        <v>293</v>
      </c>
      <c r="F34" s="38" t="s">
        <v>71</v>
      </c>
      <c r="G34" s="39">
        <v>2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276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277</v>
      </c>
    </row>
    <row r="37" spans="1:16" ht="178.5" x14ac:dyDescent="0.2">
      <c r="A37" t="s">
        <v>59</v>
      </c>
      <c r="E37" s="41" t="s">
        <v>287</v>
      </c>
    </row>
    <row r="38" spans="1:16" x14ac:dyDescent="0.2">
      <c r="A38" t="s">
        <v>49</v>
      </c>
      <c r="B38" s="36" t="s">
        <v>78</v>
      </c>
      <c r="C38" s="36" t="s">
        <v>294</v>
      </c>
      <c r="D38" s="37" t="s">
        <v>51</v>
      </c>
      <c r="E38" s="13" t="s">
        <v>295</v>
      </c>
      <c r="F38" s="38" t="s">
        <v>71</v>
      </c>
      <c r="G38" s="39">
        <v>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276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277</v>
      </c>
    </row>
    <row r="41" spans="1:16" ht="178.5" x14ac:dyDescent="0.2">
      <c r="A41" t="s">
        <v>59</v>
      </c>
      <c r="E41" s="41" t="s">
        <v>287</v>
      </c>
    </row>
    <row r="42" spans="1:16" x14ac:dyDescent="0.2">
      <c r="A42" t="s">
        <v>49</v>
      </c>
      <c r="B42" s="36" t="s">
        <v>81</v>
      </c>
      <c r="C42" s="36" t="s">
        <v>296</v>
      </c>
      <c r="D42" s="37" t="s">
        <v>51</v>
      </c>
      <c r="E42" s="13" t="s">
        <v>297</v>
      </c>
      <c r="F42" s="38" t="s">
        <v>71</v>
      </c>
      <c r="G42" s="39">
        <v>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276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277</v>
      </c>
    </row>
    <row r="45" spans="1:16" ht="178.5" x14ac:dyDescent="0.2">
      <c r="A45" t="s">
        <v>59</v>
      </c>
      <c r="E45" s="41" t="s">
        <v>287</v>
      </c>
    </row>
    <row r="46" spans="1:16" ht="25.5" x14ac:dyDescent="0.2">
      <c r="A46" t="s">
        <v>49</v>
      </c>
      <c r="B46" s="36" t="s">
        <v>85</v>
      </c>
      <c r="C46" s="36" t="s">
        <v>298</v>
      </c>
      <c r="D46" s="37" t="s">
        <v>51</v>
      </c>
      <c r="E46" s="13" t="s">
        <v>299</v>
      </c>
      <c r="F46" s="38" t="s">
        <v>71</v>
      </c>
      <c r="G46" s="39">
        <v>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276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277</v>
      </c>
    </row>
    <row r="49" spans="1:16" ht="178.5" x14ac:dyDescent="0.2">
      <c r="A49" t="s">
        <v>59</v>
      </c>
      <c r="E49" s="41" t="s">
        <v>287</v>
      </c>
    </row>
    <row r="50" spans="1:16" ht="25.5" x14ac:dyDescent="0.2">
      <c r="A50" t="s">
        <v>49</v>
      </c>
      <c r="B50" s="36" t="s">
        <v>88</v>
      </c>
      <c r="C50" s="36" t="s">
        <v>300</v>
      </c>
      <c r="D50" s="37" t="s">
        <v>51</v>
      </c>
      <c r="E50" s="13" t="s">
        <v>301</v>
      </c>
      <c r="F50" s="38" t="s">
        <v>71</v>
      </c>
      <c r="G50" s="39">
        <v>2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276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51</v>
      </c>
    </row>
    <row r="52" spans="1:16" x14ac:dyDescent="0.2">
      <c r="A52" s="37" t="s">
        <v>57</v>
      </c>
      <c r="E52" s="42" t="s">
        <v>277</v>
      </c>
    </row>
    <row r="53" spans="1:16" ht="178.5" x14ac:dyDescent="0.2">
      <c r="A53" t="s">
        <v>59</v>
      </c>
      <c r="E53" s="41" t="s">
        <v>287</v>
      </c>
    </row>
    <row r="54" spans="1:16" x14ac:dyDescent="0.2">
      <c r="A54" t="s">
        <v>49</v>
      </c>
      <c r="B54" s="36" t="s">
        <v>92</v>
      </c>
      <c r="C54" s="36" t="s">
        <v>302</v>
      </c>
      <c r="D54" s="37" t="s">
        <v>51</v>
      </c>
      <c r="E54" s="13" t="s">
        <v>303</v>
      </c>
      <c r="F54" s="38" t="s">
        <v>71</v>
      </c>
      <c r="G54" s="39">
        <v>2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276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51</v>
      </c>
    </row>
    <row r="56" spans="1:16" x14ac:dyDescent="0.2">
      <c r="A56" s="37" t="s">
        <v>57</v>
      </c>
      <c r="E56" s="42" t="s">
        <v>277</v>
      </c>
    </row>
    <row r="57" spans="1:16" ht="178.5" x14ac:dyDescent="0.2">
      <c r="A57" t="s">
        <v>59</v>
      </c>
      <c r="E57" s="41" t="s">
        <v>287</v>
      </c>
    </row>
    <row r="58" spans="1:16" x14ac:dyDescent="0.2">
      <c r="A58" t="s">
        <v>49</v>
      </c>
      <c r="B58" s="36" t="s">
        <v>95</v>
      </c>
      <c r="C58" s="36" t="s">
        <v>304</v>
      </c>
      <c r="D58" s="37" t="s">
        <v>51</v>
      </c>
      <c r="E58" s="13" t="s">
        <v>305</v>
      </c>
      <c r="F58" s="38" t="s">
        <v>71</v>
      </c>
      <c r="G58" s="39">
        <v>2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276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51</v>
      </c>
    </row>
    <row r="60" spans="1:16" x14ac:dyDescent="0.2">
      <c r="A60" s="37" t="s">
        <v>57</v>
      </c>
      <c r="E60" s="42" t="s">
        <v>277</v>
      </c>
    </row>
    <row r="61" spans="1:16" ht="178.5" x14ac:dyDescent="0.2">
      <c r="A61" t="s">
        <v>59</v>
      </c>
      <c r="E61" s="41" t="s">
        <v>287</v>
      </c>
    </row>
    <row r="62" spans="1:16" x14ac:dyDescent="0.2">
      <c r="A62" t="s">
        <v>49</v>
      </c>
      <c r="B62" s="36" t="s">
        <v>98</v>
      </c>
      <c r="C62" s="36" t="s">
        <v>306</v>
      </c>
      <c r="D62" s="37" t="s">
        <v>51</v>
      </c>
      <c r="E62" s="13" t="s">
        <v>307</v>
      </c>
      <c r="F62" s="38" t="s">
        <v>71</v>
      </c>
      <c r="G62" s="39">
        <v>20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276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51</v>
      </c>
    </row>
    <row r="64" spans="1:16" x14ac:dyDescent="0.2">
      <c r="A64" s="37" t="s">
        <v>57</v>
      </c>
      <c r="E64" s="42" t="s">
        <v>277</v>
      </c>
    </row>
    <row r="65" spans="1:16" ht="114.75" x14ac:dyDescent="0.2">
      <c r="A65" t="s">
        <v>59</v>
      </c>
      <c r="E65" s="41" t="s">
        <v>308</v>
      </c>
    </row>
    <row r="66" spans="1:16" x14ac:dyDescent="0.2">
      <c r="A66" t="s">
        <v>49</v>
      </c>
      <c r="B66" s="36" t="s">
        <v>102</v>
      </c>
      <c r="C66" s="36" t="s">
        <v>309</v>
      </c>
      <c r="D66" s="37" t="s">
        <v>51</v>
      </c>
      <c r="E66" s="13" t="s">
        <v>310</v>
      </c>
      <c r="F66" s="38" t="s">
        <v>71</v>
      </c>
      <c r="G66" s="39">
        <v>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276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51</v>
      </c>
    </row>
    <row r="68" spans="1:16" x14ac:dyDescent="0.2">
      <c r="A68" s="37" t="s">
        <v>57</v>
      </c>
      <c r="E68" s="42" t="s">
        <v>277</v>
      </c>
    </row>
    <row r="69" spans="1:16" ht="178.5" x14ac:dyDescent="0.2">
      <c r="A69" t="s">
        <v>59</v>
      </c>
      <c r="E69" s="41" t="s">
        <v>287</v>
      </c>
    </row>
    <row r="70" spans="1:16" x14ac:dyDescent="0.2">
      <c r="A70" t="s">
        <v>49</v>
      </c>
      <c r="B70" s="36" t="s">
        <v>105</v>
      </c>
      <c r="C70" s="36" t="s">
        <v>311</v>
      </c>
      <c r="D70" s="37" t="s">
        <v>51</v>
      </c>
      <c r="E70" s="13" t="s">
        <v>312</v>
      </c>
      <c r="F70" s="38" t="s">
        <v>71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276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51</v>
      </c>
    </row>
    <row r="72" spans="1:16" x14ac:dyDescent="0.2">
      <c r="A72" s="37" t="s">
        <v>57</v>
      </c>
      <c r="E72" s="42" t="s">
        <v>277</v>
      </c>
    </row>
    <row r="73" spans="1:16" ht="191.25" x14ac:dyDescent="0.2">
      <c r="A73" t="s">
        <v>59</v>
      </c>
      <c r="E73" s="41" t="s">
        <v>284</v>
      </c>
    </row>
    <row r="74" spans="1:16" x14ac:dyDescent="0.2">
      <c r="A74" t="s">
        <v>49</v>
      </c>
      <c r="B74" s="36" t="s">
        <v>107</v>
      </c>
      <c r="C74" s="36" t="s">
        <v>313</v>
      </c>
      <c r="D74" s="37" t="s">
        <v>51</v>
      </c>
      <c r="E74" s="13" t="s">
        <v>314</v>
      </c>
      <c r="F74" s="38" t="s">
        <v>71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276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51</v>
      </c>
    </row>
    <row r="76" spans="1:16" x14ac:dyDescent="0.2">
      <c r="A76" s="37" t="s">
        <v>57</v>
      </c>
      <c r="E76" s="42" t="s">
        <v>277</v>
      </c>
    </row>
    <row r="77" spans="1:16" ht="191.25" x14ac:dyDescent="0.2">
      <c r="A77" t="s">
        <v>59</v>
      </c>
      <c r="E77" s="41" t="s">
        <v>284</v>
      </c>
    </row>
    <row r="78" spans="1:16" x14ac:dyDescent="0.2">
      <c r="A78" t="s">
        <v>49</v>
      </c>
      <c r="B78" s="36" t="s">
        <v>109</v>
      </c>
      <c r="C78" s="36" t="s">
        <v>315</v>
      </c>
      <c r="D78" s="37" t="s">
        <v>51</v>
      </c>
      <c r="E78" s="13" t="s">
        <v>316</v>
      </c>
      <c r="F78" s="38" t="s">
        <v>219</v>
      </c>
      <c r="G78" s="39">
        <v>16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276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51</v>
      </c>
    </row>
    <row r="80" spans="1:16" x14ac:dyDescent="0.2">
      <c r="A80" s="37" t="s">
        <v>57</v>
      </c>
      <c r="E80" s="42" t="s">
        <v>277</v>
      </c>
    </row>
    <row r="81" spans="1:16" ht="114.75" x14ac:dyDescent="0.2">
      <c r="A81" t="s">
        <v>59</v>
      </c>
      <c r="E81" s="41" t="s">
        <v>317</v>
      </c>
    </row>
    <row r="82" spans="1:16" ht="25.5" x14ac:dyDescent="0.2">
      <c r="A82" t="s">
        <v>49</v>
      </c>
      <c r="B82" s="36" t="s">
        <v>111</v>
      </c>
      <c r="C82" s="36" t="s">
        <v>318</v>
      </c>
      <c r="D82" s="37" t="s">
        <v>51</v>
      </c>
      <c r="E82" s="13" t="s">
        <v>319</v>
      </c>
      <c r="F82" s="38" t="s">
        <v>71</v>
      </c>
      <c r="G82" s="39">
        <v>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276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51</v>
      </c>
    </row>
    <row r="84" spans="1:16" x14ac:dyDescent="0.2">
      <c r="A84" s="37" t="s">
        <v>57</v>
      </c>
      <c r="E84" s="42" t="s">
        <v>277</v>
      </c>
    </row>
    <row r="85" spans="1:16" ht="140.25" x14ac:dyDescent="0.2">
      <c r="A85" t="s">
        <v>59</v>
      </c>
      <c r="E85" s="41" t="s">
        <v>281</v>
      </c>
    </row>
    <row r="86" spans="1:16" x14ac:dyDescent="0.2">
      <c r="A86" t="s">
        <v>49</v>
      </c>
      <c r="B86" s="36" t="s">
        <v>113</v>
      </c>
      <c r="C86" s="36" t="s">
        <v>320</v>
      </c>
      <c r="D86" s="37" t="s">
        <v>51</v>
      </c>
      <c r="E86" s="13" t="s">
        <v>321</v>
      </c>
      <c r="F86" s="38" t="s">
        <v>71</v>
      </c>
      <c r="G86" s="39">
        <v>2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276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51</v>
      </c>
    </row>
    <row r="88" spans="1:16" x14ac:dyDescent="0.2">
      <c r="A88" s="37" t="s">
        <v>57</v>
      </c>
      <c r="E88" s="42" t="s">
        <v>277</v>
      </c>
    </row>
    <row r="89" spans="1:16" ht="140.25" x14ac:dyDescent="0.2">
      <c r="A89" t="s">
        <v>59</v>
      </c>
      <c r="E89" s="41" t="s">
        <v>281</v>
      </c>
    </row>
    <row r="90" spans="1:16" x14ac:dyDescent="0.2">
      <c r="A90" t="s">
        <v>49</v>
      </c>
      <c r="B90" s="36" t="s">
        <v>116</v>
      </c>
      <c r="C90" s="36" t="s">
        <v>322</v>
      </c>
      <c r="D90" s="37" t="s">
        <v>51</v>
      </c>
      <c r="E90" s="13" t="s">
        <v>323</v>
      </c>
      <c r="F90" s="38" t="s">
        <v>71</v>
      </c>
      <c r="G90" s="39">
        <v>2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276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51</v>
      </c>
    </row>
    <row r="92" spans="1:16" x14ac:dyDescent="0.2">
      <c r="A92" s="37" t="s">
        <v>57</v>
      </c>
      <c r="E92" s="42" t="s">
        <v>277</v>
      </c>
    </row>
    <row r="93" spans="1:16" ht="140.25" x14ac:dyDescent="0.2">
      <c r="A93" t="s">
        <v>59</v>
      </c>
      <c r="E93" s="41" t="s">
        <v>281</v>
      </c>
    </row>
    <row r="94" spans="1:16" x14ac:dyDescent="0.2">
      <c r="A94" t="s">
        <v>49</v>
      </c>
      <c r="B94" s="36" t="s">
        <v>119</v>
      </c>
      <c r="C94" s="36" t="s">
        <v>324</v>
      </c>
      <c r="D94" s="37" t="s">
        <v>51</v>
      </c>
      <c r="E94" s="13" t="s">
        <v>325</v>
      </c>
      <c r="F94" s="38" t="s">
        <v>71</v>
      </c>
      <c r="G94" s="39">
        <v>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276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51</v>
      </c>
    </row>
    <row r="96" spans="1:16" x14ac:dyDescent="0.2">
      <c r="A96" s="37" t="s">
        <v>57</v>
      </c>
      <c r="E96" s="42" t="s">
        <v>277</v>
      </c>
    </row>
    <row r="97" spans="1:16" ht="114.75" x14ac:dyDescent="0.2">
      <c r="A97" t="s">
        <v>59</v>
      </c>
      <c r="E97" s="41" t="s">
        <v>308</v>
      </c>
    </row>
    <row r="98" spans="1:16" x14ac:dyDescent="0.2">
      <c r="A98" t="s">
        <v>49</v>
      </c>
      <c r="B98" s="36" t="s">
        <v>121</v>
      </c>
      <c r="C98" s="36" t="s">
        <v>326</v>
      </c>
      <c r="D98" s="37" t="s">
        <v>51</v>
      </c>
      <c r="E98" s="13" t="s">
        <v>327</v>
      </c>
      <c r="F98" s="38" t="s">
        <v>71</v>
      </c>
      <c r="G98" s="39">
        <v>4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276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51</v>
      </c>
    </row>
    <row r="100" spans="1:16" x14ac:dyDescent="0.2">
      <c r="A100" s="37" t="s">
        <v>57</v>
      </c>
      <c r="E100" s="42" t="s">
        <v>277</v>
      </c>
    </row>
    <row r="101" spans="1:16" ht="114.75" x14ac:dyDescent="0.2">
      <c r="A101" t="s">
        <v>59</v>
      </c>
      <c r="E101" s="41" t="s">
        <v>308</v>
      </c>
    </row>
    <row r="102" spans="1:16" x14ac:dyDescent="0.2">
      <c r="A102" t="s">
        <v>49</v>
      </c>
      <c r="B102" s="36" t="s">
        <v>125</v>
      </c>
      <c r="C102" s="36" t="s">
        <v>328</v>
      </c>
      <c r="D102" s="37" t="s">
        <v>51</v>
      </c>
      <c r="E102" s="13" t="s">
        <v>329</v>
      </c>
      <c r="F102" s="38" t="s">
        <v>71</v>
      </c>
      <c r="G102" s="39">
        <v>4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276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51</v>
      </c>
    </row>
    <row r="104" spans="1:16" x14ac:dyDescent="0.2">
      <c r="A104" s="37" t="s">
        <v>57</v>
      </c>
      <c r="E104" s="42" t="s">
        <v>277</v>
      </c>
    </row>
    <row r="105" spans="1:16" ht="127.5" x14ac:dyDescent="0.2">
      <c r="A105" t="s">
        <v>59</v>
      </c>
      <c r="E105" s="41" t="s">
        <v>330</v>
      </c>
    </row>
    <row r="106" spans="1:16" x14ac:dyDescent="0.2">
      <c r="A106" t="s">
        <v>49</v>
      </c>
      <c r="B106" s="36" t="s">
        <v>129</v>
      </c>
      <c r="C106" s="36" t="s">
        <v>331</v>
      </c>
      <c r="D106" s="37" t="s">
        <v>51</v>
      </c>
      <c r="E106" s="13" t="s">
        <v>332</v>
      </c>
      <c r="F106" s="38" t="s">
        <v>71</v>
      </c>
      <c r="G106" s="39">
        <v>4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276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51</v>
      </c>
    </row>
    <row r="108" spans="1:16" x14ac:dyDescent="0.2">
      <c r="A108" s="37" t="s">
        <v>57</v>
      </c>
      <c r="E108" s="42" t="s">
        <v>277</v>
      </c>
    </row>
    <row r="109" spans="1:16" ht="102" x14ac:dyDescent="0.2">
      <c r="A109" t="s">
        <v>59</v>
      </c>
      <c r="E109" s="41" t="s">
        <v>333</v>
      </c>
    </row>
    <row r="110" spans="1:16" x14ac:dyDescent="0.2">
      <c r="A110" t="s">
        <v>49</v>
      </c>
      <c r="B110" s="36" t="s">
        <v>131</v>
      </c>
      <c r="C110" s="36" t="s">
        <v>334</v>
      </c>
      <c r="D110" s="37" t="s">
        <v>51</v>
      </c>
      <c r="E110" s="13" t="s">
        <v>335</v>
      </c>
      <c r="F110" s="38" t="s">
        <v>71</v>
      </c>
      <c r="G110" s="39">
        <v>4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276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51</v>
      </c>
    </row>
    <row r="112" spans="1:16" x14ac:dyDescent="0.2">
      <c r="A112" s="37" t="s">
        <v>57</v>
      </c>
      <c r="E112" s="42" t="s">
        <v>277</v>
      </c>
    </row>
    <row r="113" spans="1:16" ht="102" x14ac:dyDescent="0.2">
      <c r="A113" t="s">
        <v>59</v>
      </c>
      <c r="E113" s="41" t="s">
        <v>333</v>
      </c>
    </row>
    <row r="114" spans="1:16" x14ac:dyDescent="0.2">
      <c r="A114" t="s">
        <v>49</v>
      </c>
      <c r="B114" s="36" t="s">
        <v>133</v>
      </c>
      <c r="C114" s="36" t="s">
        <v>336</v>
      </c>
      <c r="D114" s="37" t="s">
        <v>51</v>
      </c>
      <c r="E114" s="13" t="s">
        <v>337</v>
      </c>
      <c r="F114" s="38" t="s">
        <v>84</v>
      </c>
      <c r="G114" s="39">
        <v>50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276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51</v>
      </c>
    </row>
    <row r="116" spans="1:16" x14ac:dyDescent="0.2">
      <c r="A116" s="37" t="s">
        <v>57</v>
      </c>
      <c r="E116" s="42" t="s">
        <v>277</v>
      </c>
    </row>
    <row r="117" spans="1:16" ht="114.75" x14ac:dyDescent="0.2">
      <c r="A117" t="s">
        <v>59</v>
      </c>
      <c r="E117" s="41" t="s">
        <v>338</v>
      </c>
    </row>
    <row r="118" spans="1:16" x14ac:dyDescent="0.2">
      <c r="A118" t="s">
        <v>49</v>
      </c>
      <c r="B118" s="36" t="s">
        <v>136</v>
      </c>
      <c r="C118" s="36" t="s">
        <v>339</v>
      </c>
      <c r="D118" s="37" t="s">
        <v>51</v>
      </c>
      <c r="E118" s="13" t="s">
        <v>340</v>
      </c>
      <c r="F118" s="38" t="s">
        <v>84</v>
      </c>
      <c r="G118" s="39">
        <v>50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276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51</v>
      </c>
    </row>
    <row r="120" spans="1:16" x14ac:dyDescent="0.2">
      <c r="A120" s="37" t="s">
        <v>57</v>
      </c>
      <c r="E120" s="42" t="s">
        <v>277</v>
      </c>
    </row>
    <row r="121" spans="1:16" ht="127.5" x14ac:dyDescent="0.2">
      <c r="A121" t="s">
        <v>59</v>
      </c>
      <c r="E121" s="41" t="s">
        <v>341</v>
      </c>
    </row>
    <row r="122" spans="1:16" x14ac:dyDescent="0.2">
      <c r="A122" t="s">
        <v>49</v>
      </c>
      <c r="B122" s="36" t="s">
        <v>140</v>
      </c>
      <c r="C122" s="36" t="s">
        <v>342</v>
      </c>
      <c r="D122" s="37" t="s">
        <v>51</v>
      </c>
      <c r="E122" s="13" t="s">
        <v>343</v>
      </c>
      <c r="F122" s="38" t="s">
        <v>53</v>
      </c>
      <c r="G122" s="39">
        <v>1.2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276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51</v>
      </c>
    </row>
    <row r="124" spans="1:16" x14ac:dyDescent="0.2">
      <c r="A124" s="37" t="s">
        <v>57</v>
      </c>
      <c r="E124" s="42" t="s">
        <v>277</v>
      </c>
    </row>
    <row r="125" spans="1:16" ht="102" x14ac:dyDescent="0.2">
      <c r="A125" t="s">
        <v>59</v>
      </c>
      <c r="E125" s="41" t="s">
        <v>344</v>
      </c>
    </row>
    <row r="126" spans="1:16" x14ac:dyDescent="0.2">
      <c r="A126" t="s">
        <v>49</v>
      </c>
      <c r="B126" s="36" t="s">
        <v>143</v>
      </c>
      <c r="C126" s="36" t="s">
        <v>345</v>
      </c>
      <c r="D126" s="37" t="s">
        <v>51</v>
      </c>
      <c r="E126" s="13" t="s">
        <v>346</v>
      </c>
      <c r="F126" s="38" t="s">
        <v>53</v>
      </c>
      <c r="G126" s="39">
        <v>1.2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276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51</v>
      </c>
    </row>
    <row r="128" spans="1:16" x14ac:dyDescent="0.2">
      <c r="A128" s="37" t="s">
        <v>57</v>
      </c>
      <c r="E128" s="42" t="s">
        <v>277</v>
      </c>
    </row>
    <row r="129" spans="1:16" ht="102" x14ac:dyDescent="0.2">
      <c r="A129" t="s">
        <v>59</v>
      </c>
      <c r="E129" s="41" t="s">
        <v>347</v>
      </c>
    </row>
    <row r="130" spans="1:16" ht="25.5" x14ac:dyDescent="0.2">
      <c r="A130" t="s">
        <v>49</v>
      </c>
      <c r="B130" s="36" t="s">
        <v>146</v>
      </c>
      <c r="C130" s="36" t="s">
        <v>348</v>
      </c>
      <c r="D130" s="37" t="s">
        <v>51</v>
      </c>
      <c r="E130" s="13" t="s">
        <v>349</v>
      </c>
      <c r="F130" s="38" t="s">
        <v>53</v>
      </c>
      <c r="G130" s="39">
        <v>1.2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276</v>
      </c>
      <c r="O130">
        <f>(M130*21)/100</f>
        <v>0</v>
      </c>
      <c r="P130" t="s">
        <v>27</v>
      </c>
    </row>
    <row r="131" spans="1:16" x14ac:dyDescent="0.2">
      <c r="A131" s="37" t="s">
        <v>55</v>
      </c>
      <c r="E131" s="41" t="s">
        <v>51</v>
      </c>
    </row>
    <row r="132" spans="1:16" x14ac:dyDescent="0.2">
      <c r="A132" s="37" t="s">
        <v>57</v>
      </c>
      <c r="E132" s="42" t="s">
        <v>277</v>
      </c>
    </row>
    <row r="133" spans="1:16" ht="102" x14ac:dyDescent="0.2">
      <c r="A133" t="s">
        <v>59</v>
      </c>
      <c r="E133" s="41" t="s">
        <v>344</v>
      </c>
    </row>
    <row r="134" spans="1:16" ht="25.5" x14ac:dyDescent="0.2">
      <c r="A134" t="s">
        <v>49</v>
      </c>
      <c r="B134" s="36" t="s">
        <v>149</v>
      </c>
      <c r="C134" s="36" t="s">
        <v>350</v>
      </c>
      <c r="D134" s="37" t="s">
        <v>51</v>
      </c>
      <c r="E134" s="13" t="s">
        <v>351</v>
      </c>
      <c r="F134" s="38" t="s">
        <v>53</v>
      </c>
      <c r="G134" s="39">
        <v>1.2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276</v>
      </c>
      <c r="O134">
        <f>(M134*21)/100</f>
        <v>0</v>
      </c>
      <c r="P134" t="s">
        <v>27</v>
      </c>
    </row>
    <row r="135" spans="1:16" x14ac:dyDescent="0.2">
      <c r="A135" s="37" t="s">
        <v>55</v>
      </c>
      <c r="E135" s="41" t="s">
        <v>51</v>
      </c>
    </row>
    <row r="136" spans="1:16" x14ac:dyDescent="0.2">
      <c r="A136" s="37" t="s">
        <v>57</v>
      </c>
      <c r="E136" s="42" t="s">
        <v>277</v>
      </c>
    </row>
    <row r="137" spans="1:16" ht="102" x14ac:dyDescent="0.2">
      <c r="A137" t="s">
        <v>59</v>
      </c>
      <c r="E137" s="41" t="s">
        <v>347</v>
      </c>
    </row>
    <row r="138" spans="1:16" x14ac:dyDescent="0.2">
      <c r="A138" t="s">
        <v>49</v>
      </c>
      <c r="B138" s="36" t="s">
        <v>152</v>
      </c>
      <c r="C138" s="36" t="s">
        <v>352</v>
      </c>
      <c r="D138" s="37" t="s">
        <v>51</v>
      </c>
      <c r="E138" s="13" t="s">
        <v>353</v>
      </c>
      <c r="F138" s="38" t="s">
        <v>71</v>
      </c>
      <c r="G138" s="39">
        <v>2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276</v>
      </c>
      <c r="O138">
        <f>(M138*21)/100</f>
        <v>0</v>
      </c>
      <c r="P138" t="s">
        <v>27</v>
      </c>
    </row>
    <row r="139" spans="1:16" x14ac:dyDescent="0.2">
      <c r="A139" s="37" t="s">
        <v>55</v>
      </c>
      <c r="E139" s="41" t="s">
        <v>51</v>
      </c>
    </row>
    <row r="140" spans="1:16" x14ac:dyDescent="0.2">
      <c r="A140" s="37" t="s">
        <v>57</v>
      </c>
      <c r="E140" s="42" t="s">
        <v>277</v>
      </c>
    </row>
    <row r="141" spans="1:16" ht="89.25" x14ac:dyDescent="0.2">
      <c r="A141" t="s">
        <v>59</v>
      </c>
      <c r="E141" s="41" t="s">
        <v>354</v>
      </c>
    </row>
    <row r="142" spans="1:16" ht="25.5" x14ac:dyDescent="0.2">
      <c r="A142" t="s">
        <v>49</v>
      </c>
      <c r="B142" s="36" t="s">
        <v>158</v>
      </c>
      <c r="C142" s="36" t="s">
        <v>355</v>
      </c>
      <c r="D142" s="37" t="s">
        <v>51</v>
      </c>
      <c r="E142" s="13" t="s">
        <v>356</v>
      </c>
      <c r="F142" s="38" t="s">
        <v>84</v>
      </c>
      <c r="G142" s="39">
        <v>50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276</v>
      </c>
      <c r="O142">
        <f>(M142*21)/100</f>
        <v>0</v>
      </c>
      <c r="P142" t="s">
        <v>27</v>
      </c>
    </row>
    <row r="143" spans="1:16" x14ac:dyDescent="0.2">
      <c r="A143" s="37" t="s">
        <v>55</v>
      </c>
      <c r="E143" s="41" t="s">
        <v>51</v>
      </c>
    </row>
    <row r="144" spans="1:16" x14ac:dyDescent="0.2">
      <c r="A144" s="37" t="s">
        <v>57</v>
      </c>
      <c r="E144" s="42" t="s">
        <v>277</v>
      </c>
    </row>
    <row r="145" spans="1:16" ht="127.5" x14ac:dyDescent="0.2">
      <c r="A145" t="s">
        <v>59</v>
      </c>
      <c r="E145" s="41" t="s">
        <v>357</v>
      </c>
    </row>
    <row r="146" spans="1:16" ht="25.5" x14ac:dyDescent="0.2">
      <c r="A146" t="s">
        <v>49</v>
      </c>
      <c r="B146" s="36" t="s">
        <v>161</v>
      </c>
      <c r="C146" s="36" t="s">
        <v>358</v>
      </c>
      <c r="D146" s="37" t="s">
        <v>51</v>
      </c>
      <c r="E146" s="13" t="s">
        <v>359</v>
      </c>
      <c r="F146" s="38" t="s">
        <v>71</v>
      </c>
      <c r="G146" s="39">
        <v>20</v>
      </c>
      <c r="H146" s="38">
        <v>0</v>
      </c>
      <c r="I146" s="38">
        <f>ROUND(G146*H146,6)</f>
        <v>0</v>
      </c>
      <c r="L146" s="40">
        <v>0</v>
      </c>
      <c r="M146" s="34">
        <f>ROUND(ROUND(L146,2)*ROUND(G146,3),2)</f>
        <v>0</v>
      </c>
      <c r="N146" s="38" t="s">
        <v>276</v>
      </c>
      <c r="O146">
        <f>(M146*21)/100</f>
        <v>0</v>
      </c>
      <c r="P146" t="s">
        <v>27</v>
      </c>
    </row>
    <row r="147" spans="1:16" x14ac:dyDescent="0.2">
      <c r="A147" s="37" t="s">
        <v>55</v>
      </c>
      <c r="E147" s="41" t="s">
        <v>51</v>
      </c>
    </row>
    <row r="148" spans="1:16" x14ac:dyDescent="0.2">
      <c r="A148" s="37" t="s">
        <v>57</v>
      </c>
      <c r="E148" s="42" t="s">
        <v>277</v>
      </c>
    </row>
    <row r="149" spans="1:16" ht="76.5" x14ac:dyDescent="0.2">
      <c r="A149" t="s">
        <v>59</v>
      </c>
      <c r="E149" s="41" t="s">
        <v>360</v>
      </c>
    </row>
    <row r="150" spans="1:16" x14ac:dyDescent="0.2">
      <c r="A150" t="s">
        <v>49</v>
      </c>
      <c r="B150" s="36" t="s">
        <v>164</v>
      </c>
      <c r="C150" s="36" t="s">
        <v>361</v>
      </c>
      <c r="D150" s="37" t="s">
        <v>51</v>
      </c>
      <c r="E150" s="13" t="s">
        <v>362</v>
      </c>
      <c r="F150" s="38" t="s">
        <v>115</v>
      </c>
      <c r="G150" s="39">
        <v>1</v>
      </c>
      <c r="H150" s="38">
        <v>0</v>
      </c>
      <c r="I150" s="38">
        <f>ROUND(G150*H150,6)</f>
        <v>0</v>
      </c>
      <c r="L150" s="40">
        <v>0</v>
      </c>
      <c r="M150" s="34">
        <f>ROUND(ROUND(L150,2)*ROUND(G150,3),2)</f>
        <v>0</v>
      </c>
      <c r="N150" s="38" t="s">
        <v>276</v>
      </c>
      <c r="O150">
        <f>(M150*21)/100</f>
        <v>0</v>
      </c>
      <c r="P150" t="s">
        <v>27</v>
      </c>
    </row>
    <row r="151" spans="1:16" x14ac:dyDescent="0.2">
      <c r="A151" s="37" t="s">
        <v>55</v>
      </c>
      <c r="E151" s="41" t="s">
        <v>51</v>
      </c>
    </row>
    <row r="152" spans="1:16" x14ac:dyDescent="0.2">
      <c r="A152" s="37" t="s">
        <v>57</v>
      </c>
      <c r="E152" s="42" t="s">
        <v>277</v>
      </c>
    </row>
    <row r="153" spans="1:16" ht="38.25" x14ac:dyDescent="0.2">
      <c r="A153" t="s">
        <v>59</v>
      </c>
      <c r="E153" s="41" t="s">
        <v>363</v>
      </c>
    </row>
    <row r="154" spans="1:16" ht="25.5" x14ac:dyDescent="0.2">
      <c r="A154" t="s">
        <v>49</v>
      </c>
      <c r="B154" s="36" t="s">
        <v>167</v>
      </c>
      <c r="C154" s="36" t="s">
        <v>364</v>
      </c>
      <c r="D154" s="37" t="s">
        <v>51</v>
      </c>
      <c r="E154" s="13" t="s">
        <v>365</v>
      </c>
      <c r="F154" s="38" t="s">
        <v>84</v>
      </c>
      <c r="G154" s="39">
        <v>100</v>
      </c>
      <c r="H154" s="38">
        <v>0</v>
      </c>
      <c r="I154" s="38">
        <f>ROUND(G154*H154,6)</f>
        <v>0</v>
      </c>
      <c r="L154" s="40">
        <v>0</v>
      </c>
      <c r="M154" s="34">
        <f>ROUND(ROUND(L154,2)*ROUND(G154,3),2)</f>
        <v>0</v>
      </c>
      <c r="N154" s="38" t="s">
        <v>276</v>
      </c>
      <c r="O154">
        <f>(M154*21)/100</f>
        <v>0</v>
      </c>
      <c r="P154" t="s">
        <v>27</v>
      </c>
    </row>
    <row r="155" spans="1:16" x14ac:dyDescent="0.2">
      <c r="A155" s="37" t="s">
        <v>55</v>
      </c>
      <c r="E155" s="41" t="s">
        <v>51</v>
      </c>
    </row>
    <row r="156" spans="1:16" x14ac:dyDescent="0.2">
      <c r="A156" s="37" t="s">
        <v>57</v>
      </c>
      <c r="E156" s="42" t="s">
        <v>277</v>
      </c>
    </row>
    <row r="157" spans="1:16" ht="89.25" x14ac:dyDescent="0.2">
      <c r="A157" t="s">
        <v>59</v>
      </c>
      <c r="E157" s="41" t="s">
        <v>366</v>
      </c>
    </row>
    <row r="158" spans="1:16" ht="25.5" x14ac:dyDescent="0.2">
      <c r="A158" t="s">
        <v>49</v>
      </c>
      <c r="B158" s="36" t="s">
        <v>170</v>
      </c>
      <c r="C158" s="36" t="s">
        <v>367</v>
      </c>
      <c r="D158" s="37" t="s">
        <v>51</v>
      </c>
      <c r="E158" s="13" t="s">
        <v>368</v>
      </c>
      <c r="F158" s="38" t="s">
        <v>71</v>
      </c>
      <c r="G158" s="39">
        <v>20</v>
      </c>
      <c r="H158" s="38">
        <v>0</v>
      </c>
      <c r="I158" s="38">
        <f>ROUND(G158*H158,6)</f>
        <v>0</v>
      </c>
      <c r="L158" s="40">
        <v>0</v>
      </c>
      <c r="M158" s="34">
        <f>ROUND(ROUND(L158,2)*ROUND(G158,3),2)</f>
        <v>0</v>
      </c>
      <c r="N158" s="38" t="s">
        <v>276</v>
      </c>
      <c r="O158">
        <f>(M158*21)/100</f>
        <v>0</v>
      </c>
      <c r="P158" t="s">
        <v>27</v>
      </c>
    </row>
    <row r="159" spans="1:16" x14ac:dyDescent="0.2">
      <c r="A159" s="37" t="s">
        <v>55</v>
      </c>
      <c r="E159" s="41" t="s">
        <v>51</v>
      </c>
    </row>
    <row r="160" spans="1:16" x14ac:dyDescent="0.2">
      <c r="A160" s="37" t="s">
        <v>57</v>
      </c>
      <c r="E160" s="42" t="s">
        <v>277</v>
      </c>
    </row>
    <row r="161" spans="1:16" ht="102" x14ac:dyDescent="0.2">
      <c r="A161" t="s">
        <v>59</v>
      </c>
      <c r="E161" s="41" t="s">
        <v>369</v>
      </c>
    </row>
    <row r="162" spans="1:16" x14ac:dyDescent="0.2">
      <c r="A162" t="s">
        <v>49</v>
      </c>
      <c r="B162" s="36" t="s">
        <v>174</v>
      </c>
      <c r="C162" s="36" t="s">
        <v>370</v>
      </c>
      <c r="D162" s="37" t="s">
        <v>51</v>
      </c>
      <c r="E162" s="13" t="s">
        <v>371</v>
      </c>
      <c r="F162" s="38" t="s">
        <v>71</v>
      </c>
      <c r="G162" s="39">
        <v>2</v>
      </c>
      <c r="H162" s="38">
        <v>0</v>
      </c>
      <c r="I162" s="38">
        <f>ROUND(G162*H162,6)</f>
        <v>0</v>
      </c>
      <c r="L162" s="40">
        <v>0</v>
      </c>
      <c r="M162" s="34">
        <f>ROUND(ROUND(L162,2)*ROUND(G162,3),2)</f>
        <v>0</v>
      </c>
      <c r="N162" s="38" t="s">
        <v>276</v>
      </c>
      <c r="O162">
        <f>(M162*21)/100</f>
        <v>0</v>
      </c>
      <c r="P162" t="s">
        <v>27</v>
      </c>
    </row>
    <row r="163" spans="1:16" x14ac:dyDescent="0.2">
      <c r="A163" s="37" t="s">
        <v>55</v>
      </c>
      <c r="E163" s="41" t="s">
        <v>51</v>
      </c>
    </row>
    <row r="164" spans="1:16" x14ac:dyDescent="0.2">
      <c r="A164" s="37" t="s">
        <v>57</v>
      </c>
      <c r="E164" s="42" t="s">
        <v>277</v>
      </c>
    </row>
    <row r="165" spans="1:16" ht="76.5" x14ac:dyDescent="0.2">
      <c r="A165" t="s">
        <v>59</v>
      </c>
      <c r="E165" s="41" t="s">
        <v>372</v>
      </c>
    </row>
    <row r="166" spans="1:16" x14ac:dyDescent="0.2">
      <c r="A166" t="s">
        <v>49</v>
      </c>
      <c r="B166" s="36" t="s">
        <v>373</v>
      </c>
      <c r="C166" s="36" t="s">
        <v>374</v>
      </c>
      <c r="D166" s="37" t="s">
        <v>51</v>
      </c>
      <c r="E166" s="13" t="s">
        <v>375</v>
      </c>
      <c r="F166" s="38" t="s">
        <v>84</v>
      </c>
      <c r="G166" s="39">
        <v>7950</v>
      </c>
      <c r="H166" s="38">
        <v>0</v>
      </c>
      <c r="I166" s="38">
        <f>ROUND(G166*H166,6)</f>
        <v>0</v>
      </c>
      <c r="L166" s="40">
        <v>0</v>
      </c>
      <c r="M166" s="34">
        <f>ROUND(ROUND(L166,2)*ROUND(G166,3),2)</f>
        <v>0</v>
      </c>
      <c r="N166" s="38" t="s">
        <v>276</v>
      </c>
      <c r="O166">
        <f>(M166*21)/100</f>
        <v>0</v>
      </c>
      <c r="P166" t="s">
        <v>27</v>
      </c>
    </row>
    <row r="167" spans="1:16" x14ac:dyDescent="0.2">
      <c r="A167" s="37" t="s">
        <v>55</v>
      </c>
      <c r="E167" s="41" t="s">
        <v>51</v>
      </c>
    </row>
    <row r="168" spans="1:16" x14ac:dyDescent="0.2">
      <c r="A168" s="37" t="s">
        <v>57</v>
      </c>
      <c r="E168" s="42" t="s">
        <v>51</v>
      </c>
    </row>
    <row r="169" spans="1:16" ht="153" x14ac:dyDescent="0.2">
      <c r="A169" t="s">
        <v>59</v>
      </c>
      <c r="E169" s="41" t="s">
        <v>376</v>
      </c>
    </row>
    <row r="170" spans="1:16" x14ac:dyDescent="0.2">
      <c r="A170" t="s">
        <v>49</v>
      </c>
      <c r="B170" s="36" t="s">
        <v>377</v>
      </c>
      <c r="C170" s="36" t="s">
        <v>378</v>
      </c>
      <c r="D170" s="37" t="s">
        <v>51</v>
      </c>
      <c r="E170" s="13" t="s">
        <v>379</v>
      </c>
      <c r="F170" s="38" t="s">
        <v>84</v>
      </c>
      <c r="G170" s="39">
        <v>7950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276</v>
      </c>
      <c r="O170">
        <f>(M170*21)/100</f>
        <v>0</v>
      </c>
      <c r="P170" t="s">
        <v>27</v>
      </c>
    </row>
    <row r="171" spans="1:16" x14ac:dyDescent="0.2">
      <c r="A171" s="37" t="s">
        <v>55</v>
      </c>
      <c r="E171" s="41" t="s">
        <v>51</v>
      </c>
    </row>
    <row r="172" spans="1:16" x14ac:dyDescent="0.2">
      <c r="A172" s="37" t="s">
        <v>57</v>
      </c>
      <c r="E172" s="42" t="s">
        <v>51</v>
      </c>
    </row>
    <row r="173" spans="1:16" ht="114.75" x14ac:dyDescent="0.2">
      <c r="A173" t="s">
        <v>59</v>
      </c>
      <c r="E173" s="41" t="s">
        <v>380</v>
      </c>
    </row>
    <row r="174" spans="1:16" x14ac:dyDescent="0.2">
      <c r="A174" t="s">
        <v>49</v>
      </c>
      <c r="B174" s="36" t="s">
        <v>381</v>
      </c>
      <c r="C174" s="36" t="s">
        <v>382</v>
      </c>
      <c r="D174" s="37" t="s">
        <v>51</v>
      </c>
      <c r="E174" s="13" t="s">
        <v>383</v>
      </c>
      <c r="F174" s="38" t="s">
        <v>71</v>
      </c>
      <c r="G174" s="39">
        <v>2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101</v>
      </c>
      <c r="O174">
        <f>(M174*21)/100</f>
        <v>0</v>
      </c>
      <c r="P174" t="s">
        <v>27</v>
      </c>
    </row>
    <row r="175" spans="1:16" x14ac:dyDescent="0.2">
      <c r="A175" s="37" t="s">
        <v>55</v>
      </c>
      <c r="E175" s="41" t="s">
        <v>51</v>
      </c>
    </row>
    <row r="176" spans="1:16" x14ac:dyDescent="0.2">
      <c r="A176" s="37" t="s">
        <v>57</v>
      </c>
      <c r="E176" s="42" t="s">
        <v>51</v>
      </c>
    </row>
    <row r="177" spans="1:16" ht="178.5" x14ac:dyDescent="0.2">
      <c r="A177" t="s">
        <v>59</v>
      </c>
      <c r="E177" s="41" t="s">
        <v>384</v>
      </c>
    </row>
    <row r="178" spans="1:16" x14ac:dyDescent="0.2">
      <c r="A178" t="s">
        <v>49</v>
      </c>
      <c r="B178" s="36" t="s">
        <v>385</v>
      </c>
      <c r="C178" s="36" t="s">
        <v>386</v>
      </c>
      <c r="D178" s="37" t="s">
        <v>51</v>
      </c>
      <c r="E178" s="13" t="s">
        <v>387</v>
      </c>
      <c r="F178" s="38" t="s">
        <v>71</v>
      </c>
      <c r="G178" s="39">
        <v>2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101</v>
      </c>
      <c r="O178">
        <f>(M178*21)/100</f>
        <v>0</v>
      </c>
      <c r="P178" t="s">
        <v>27</v>
      </c>
    </row>
    <row r="179" spans="1:16" x14ac:dyDescent="0.2">
      <c r="A179" s="37" t="s">
        <v>55</v>
      </c>
      <c r="E179" s="41" t="s">
        <v>51</v>
      </c>
    </row>
    <row r="180" spans="1:16" x14ac:dyDescent="0.2">
      <c r="A180" s="37" t="s">
        <v>57</v>
      </c>
      <c r="E180" s="42" t="s">
        <v>51</v>
      </c>
    </row>
    <row r="181" spans="1:16" ht="127.5" x14ac:dyDescent="0.2">
      <c r="A181" t="s">
        <v>59</v>
      </c>
      <c r="E181" s="41" t="s">
        <v>330</v>
      </c>
    </row>
    <row r="182" spans="1:16" x14ac:dyDescent="0.2">
      <c r="A182" t="s">
        <v>49</v>
      </c>
      <c r="B182" s="36" t="s">
        <v>388</v>
      </c>
      <c r="C182" s="36" t="s">
        <v>389</v>
      </c>
      <c r="D182" s="37" t="s">
        <v>51</v>
      </c>
      <c r="E182" s="13" t="s">
        <v>390</v>
      </c>
      <c r="F182" s="38" t="s">
        <v>71</v>
      </c>
      <c r="G182" s="39">
        <v>2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101</v>
      </c>
      <c r="O182">
        <f>(M182*21)/100</f>
        <v>0</v>
      </c>
      <c r="P182" t="s">
        <v>27</v>
      </c>
    </row>
    <row r="183" spans="1:16" x14ac:dyDescent="0.2">
      <c r="A183" s="37" t="s">
        <v>55</v>
      </c>
      <c r="E183" s="41" t="s">
        <v>51</v>
      </c>
    </row>
    <row r="184" spans="1:16" x14ac:dyDescent="0.2">
      <c r="A184" s="37" t="s">
        <v>57</v>
      </c>
      <c r="E184" s="42" t="s">
        <v>51</v>
      </c>
    </row>
    <row r="185" spans="1:16" ht="178.5" x14ac:dyDescent="0.2">
      <c r="A185" t="s">
        <v>59</v>
      </c>
      <c r="E185" s="41" t="s">
        <v>384</v>
      </c>
    </row>
    <row r="186" spans="1:16" x14ac:dyDescent="0.2">
      <c r="A186" t="s">
        <v>49</v>
      </c>
      <c r="B186" s="36" t="s">
        <v>391</v>
      </c>
      <c r="C186" s="36" t="s">
        <v>392</v>
      </c>
      <c r="D186" s="37" t="s">
        <v>51</v>
      </c>
      <c r="E186" s="13" t="s">
        <v>393</v>
      </c>
      <c r="F186" s="38" t="s">
        <v>71</v>
      </c>
      <c r="G186" s="39">
        <v>4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101</v>
      </c>
      <c r="O186">
        <f>(M186*21)/100</f>
        <v>0</v>
      </c>
      <c r="P186" t="s">
        <v>27</v>
      </c>
    </row>
    <row r="187" spans="1:16" x14ac:dyDescent="0.2">
      <c r="A187" s="37" t="s">
        <v>55</v>
      </c>
      <c r="E187" s="41" t="s">
        <v>51</v>
      </c>
    </row>
    <row r="188" spans="1:16" x14ac:dyDescent="0.2">
      <c r="A188" s="37" t="s">
        <v>57</v>
      </c>
      <c r="E188" s="42" t="s">
        <v>51</v>
      </c>
    </row>
    <row r="189" spans="1:16" ht="178.5" x14ac:dyDescent="0.2">
      <c r="A189" t="s">
        <v>59</v>
      </c>
      <c r="E189" s="41" t="s">
        <v>384</v>
      </c>
    </row>
    <row r="190" spans="1:16" x14ac:dyDescent="0.2">
      <c r="A190" t="s">
        <v>49</v>
      </c>
      <c r="B190" s="36" t="s">
        <v>394</v>
      </c>
      <c r="C190" s="36" t="s">
        <v>395</v>
      </c>
      <c r="D190" s="37" t="s">
        <v>51</v>
      </c>
      <c r="E190" s="13" t="s">
        <v>396</v>
      </c>
      <c r="F190" s="38" t="s">
        <v>84</v>
      </c>
      <c r="G190" s="39">
        <v>7950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101</v>
      </c>
      <c r="O190">
        <f>(M190*21)/100</f>
        <v>0</v>
      </c>
      <c r="P190" t="s">
        <v>27</v>
      </c>
    </row>
    <row r="191" spans="1:16" x14ac:dyDescent="0.2">
      <c r="A191" s="37" t="s">
        <v>55</v>
      </c>
      <c r="E191" s="41" t="s">
        <v>51</v>
      </c>
    </row>
    <row r="192" spans="1:16" x14ac:dyDescent="0.2">
      <c r="A192" s="37" t="s">
        <v>57</v>
      </c>
      <c r="E192" s="42" t="s">
        <v>51</v>
      </c>
    </row>
    <row r="193" spans="1:16" ht="127.5" x14ac:dyDescent="0.2">
      <c r="A193" t="s">
        <v>59</v>
      </c>
      <c r="E193" s="41" t="s">
        <v>397</v>
      </c>
    </row>
    <row r="194" spans="1:16" x14ac:dyDescent="0.2">
      <c r="A194" t="s">
        <v>49</v>
      </c>
      <c r="B194" s="36" t="s">
        <v>398</v>
      </c>
      <c r="C194" s="36" t="s">
        <v>399</v>
      </c>
      <c r="D194" s="37" t="s">
        <v>51</v>
      </c>
      <c r="E194" s="13" t="s">
        <v>400</v>
      </c>
      <c r="F194" s="38" t="s">
        <v>84</v>
      </c>
      <c r="G194" s="39">
        <v>5300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101</v>
      </c>
      <c r="O194">
        <f>(M194*21)/100</f>
        <v>0</v>
      </c>
      <c r="P194" t="s">
        <v>27</v>
      </c>
    </row>
    <row r="195" spans="1:16" x14ac:dyDescent="0.2">
      <c r="A195" s="37" t="s">
        <v>55</v>
      </c>
      <c r="E195" s="41" t="s">
        <v>51</v>
      </c>
    </row>
    <row r="196" spans="1:16" x14ac:dyDescent="0.2">
      <c r="A196" s="37" t="s">
        <v>57</v>
      </c>
      <c r="E196" s="42" t="s">
        <v>51</v>
      </c>
    </row>
    <row r="197" spans="1:16" ht="25.5" x14ac:dyDescent="0.2">
      <c r="A197" t="s">
        <v>59</v>
      </c>
      <c r="E197" s="41" t="s">
        <v>401</v>
      </c>
    </row>
    <row r="198" spans="1:16" x14ac:dyDescent="0.2">
      <c r="A198" t="s">
        <v>49</v>
      </c>
      <c r="B198" s="36" t="s">
        <v>402</v>
      </c>
      <c r="C198" s="36" t="s">
        <v>403</v>
      </c>
      <c r="D198" s="37" t="s">
        <v>51</v>
      </c>
      <c r="E198" s="13" t="s">
        <v>404</v>
      </c>
      <c r="F198" s="38" t="s">
        <v>71</v>
      </c>
      <c r="G198" s="39">
        <v>2</v>
      </c>
      <c r="H198" s="38">
        <v>0</v>
      </c>
      <c r="I198" s="38">
        <f>ROUND(G198*H198,6)</f>
        <v>0</v>
      </c>
      <c r="L198" s="40">
        <v>0</v>
      </c>
      <c r="M198" s="34">
        <f>ROUND(ROUND(L198,2)*ROUND(G198,3),2)</f>
        <v>0</v>
      </c>
      <c r="N198" s="38" t="s">
        <v>276</v>
      </c>
      <c r="O198">
        <f>(M198*21)/100</f>
        <v>0</v>
      </c>
      <c r="P198" t="s">
        <v>27</v>
      </c>
    </row>
    <row r="199" spans="1:16" x14ac:dyDescent="0.2">
      <c r="A199" s="37" t="s">
        <v>55</v>
      </c>
      <c r="E199" s="41" t="s">
        <v>51</v>
      </c>
    </row>
    <row r="200" spans="1:16" x14ac:dyDescent="0.2">
      <c r="A200" s="37" t="s">
        <v>57</v>
      </c>
      <c r="E200" s="42" t="s">
        <v>51</v>
      </c>
    </row>
    <row r="201" spans="1:16" ht="114.75" x14ac:dyDescent="0.2">
      <c r="A201" t="s">
        <v>59</v>
      </c>
      <c r="E201" s="41" t="s">
        <v>308</v>
      </c>
    </row>
    <row r="202" spans="1:16" x14ac:dyDescent="0.2">
      <c r="A202" t="s">
        <v>49</v>
      </c>
      <c r="B202" s="36" t="s">
        <v>405</v>
      </c>
      <c r="C202" s="36" t="s">
        <v>406</v>
      </c>
      <c r="D202" s="37" t="s">
        <v>51</v>
      </c>
      <c r="E202" s="13" t="s">
        <v>407</v>
      </c>
      <c r="F202" s="38" t="s">
        <v>71</v>
      </c>
      <c r="G202" s="39">
        <v>2</v>
      </c>
      <c r="H202" s="38">
        <v>0</v>
      </c>
      <c r="I202" s="38">
        <f>ROUND(G202*H202,6)</f>
        <v>0</v>
      </c>
      <c r="L202" s="40">
        <v>0</v>
      </c>
      <c r="M202" s="34">
        <f>ROUND(ROUND(L202,2)*ROUND(G202,3),2)</f>
        <v>0</v>
      </c>
      <c r="N202" s="38" t="s">
        <v>276</v>
      </c>
      <c r="O202">
        <f>(M202*21)/100</f>
        <v>0</v>
      </c>
      <c r="P202" t="s">
        <v>27</v>
      </c>
    </row>
    <row r="203" spans="1:16" x14ac:dyDescent="0.2">
      <c r="A203" s="37" t="s">
        <v>55</v>
      </c>
      <c r="E203" s="41" t="s">
        <v>51</v>
      </c>
    </row>
    <row r="204" spans="1:16" x14ac:dyDescent="0.2">
      <c r="A204" s="37" t="s">
        <v>57</v>
      </c>
      <c r="E204" s="42" t="s">
        <v>51</v>
      </c>
    </row>
    <row r="205" spans="1:16" ht="127.5" x14ac:dyDescent="0.2">
      <c r="A205" t="s">
        <v>59</v>
      </c>
      <c r="E205" s="41" t="s">
        <v>330</v>
      </c>
    </row>
    <row r="206" spans="1:16" x14ac:dyDescent="0.2">
      <c r="A206" t="s">
        <v>49</v>
      </c>
      <c r="B206" s="36" t="s">
        <v>408</v>
      </c>
      <c r="C206" s="36" t="s">
        <v>409</v>
      </c>
      <c r="D206" s="37" t="s">
        <v>51</v>
      </c>
      <c r="E206" s="13" t="s">
        <v>410</v>
      </c>
      <c r="F206" s="38" t="s">
        <v>71</v>
      </c>
      <c r="G206" s="39">
        <v>2</v>
      </c>
      <c r="H206" s="38">
        <v>0</v>
      </c>
      <c r="I206" s="38">
        <f>ROUND(G206*H206,6)</f>
        <v>0</v>
      </c>
      <c r="L206" s="40">
        <v>0</v>
      </c>
      <c r="M206" s="34">
        <f>ROUND(ROUND(L206,2)*ROUND(G206,3),2)</f>
        <v>0</v>
      </c>
      <c r="N206" s="38" t="s">
        <v>276</v>
      </c>
      <c r="O206">
        <f>(M206*21)/100</f>
        <v>0</v>
      </c>
      <c r="P206" t="s">
        <v>27</v>
      </c>
    </row>
    <row r="207" spans="1:16" x14ac:dyDescent="0.2">
      <c r="A207" s="37" t="s">
        <v>55</v>
      </c>
      <c r="E207" s="41" t="s">
        <v>51</v>
      </c>
    </row>
    <row r="208" spans="1:16" x14ac:dyDescent="0.2">
      <c r="A208" s="37" t="s">
        <v>57</v>
      </c>
      <c r="E208" s="42" t="s">
        <v>51</v>
      </c>
    </row>
    <row r="209" spans="1:16" ht="153" x14ac:dyDescent="0.2">
      <c r="A209" t="s">
        <v>59</v>
      </c>
      <c r="E209" s="41" t="s">
        <v>411</v>
      </c>
    </row>
    <row r="210" spans="1:16" x14ac:dyDescent="0.2">
      <c r="A210" t="s">
        <v>49</v>
      </c>
      <c r="B210" s="36" t="s">
        <v>412</v>
      </c>
      <c r="C210" s="36" t="s">
        <v>254</v>
      </c>
      <c r="D210" s="37" t="s">
        <v>51</v>
      </c>
      <c r="E210" s="13" t="s">
        <v>255</v>
      </c>
      <c r="F210" s="38" t="s">
        <v>71</v>
      </c>
      <c r="G210" s="39">
        <v>2</v>
      </c>
      <c r="H210" s="38">
        <v>0</v>
      </c>
      <c r="I210" s="38">
        <f>ROUND(G210*H210,6)</f>
        <v>0</v>
      </c>
      <c r="L210" s="40">
        <v>0</v>
      </c>
      <c r="M210" s="34">
        <f>ROUND(ROUND(L210,2)*ROUND(G210,3),2)</f>
        <v>0</v>
      </c>
      <c r="N210" s="38" t="s">
        <v>276</v>
      </c>
      <c r="O210">
        <f>(M210*21)/100</f>
        <v>0</v>
      </c>
      <c r="P210" t="s">
        <v>27</v>
      </c>
    </row>
    <row r="211" spans="1:16" x14ac:dyDescent="0.2">
      <c r="A211" s="37" t="s">
        <v>55</v>
      </c>
      <c r="E211" s="41" t="s">
        <v>51</v>
      </c>
    </row>
    <row r="212" spans="1:16" x14ac:dyDescent="0.2">
      <c r="A212" s="37" t="s">
        <v>57</v>
      </c>
      <c r="E212" s="42" t="s">
        <v>51</v>
      </c>
    </row>
    <row r="213" spans="1:16" ht="114.75" x14ac:dyDescent="0.2">
      <c r="A213" t="s">
        <v>59</v>
      </c>
      <c r="E213" s="41" t="s">
        <v>413</v>
      </c>
    </row>
    <row r="214" spans="1:16" x14ac:dyDescent="0.2">
      <c r="A214" t="s">
        <v>49</v>
      </c>
      <c r="B214" s="36" t="s">
        <v>414</v>
      </c>
      <c r="C214" s="36" t="s">
        <v>256</v>
      </c>
      <c r="D214" s="37" t="s">
        <v>51</v>
      </c>
      <c r="E214" s="13" t="s">
        <v>257</v>
      </c>
      <c r="F214" s="38" t="s">
        <v>71</v>
      </c>
      <c r="G214" s="39">
        <v>2</v>
      </c>
      <c r="H214" s="38">
        <v>0</v>
      </c>
      <c r="I214" s="38">
        <f>ROUND(G214*H214,6)</f>
        <v>0</v>
      </c>
      <c r="L214" s="40">
        <v>0</v>
      </c>
      <c r="M214" s="34">
        <f>ROUND(ROUND(L214,2)*ROUND(G214,3),2)</f>
        <v>0</v>
      </c>
      <c r="N214" s="38" t="s">
        <v>276</v>
      </c>
      <c r="O214">
        <f>(M214*21)/100</f>
        <v>0</v>
      </c>
      <c r="P214" t="s">
        <v>27</v>
      </c>
    </row>
    <row r="215" spans="1:16" x14ac:dyDescent="0.2">
      <c r="A215" s="37" t="s">
        <v>55</v>
      </c>
      <c r="E215" s="41" t="s">
        <v>51</v>
      </c>
    </row>
    <row r="216" spans="1:16" x14ac:dyDescent="0.2">
      <c r="A216" s="37" t="s">
        <v>57</v>
      </c>
      <c r="E216" s="42" t="s">
        <v>51</v>
      </c>
    </row>
    <row r="217" spans="1:16" ht="140.25" x14ac:dyDescent="0.2">
      <c r="A217" t="s">
        <v>59</v>
      </c>
      <c r="E217" s="41" t="s">
        <v>415</v>
      </c>
    </row>
    <row r="218" spans="1:16" ht="25.5" x14ac:dyDescent="0.2">
      <c r="A218" t="s">
        <v>49</v>
      </c>
      <c r="B218" s="36" t="s">
        <v>416</v>
      </c>
      <c r="C218" s="36" t="s">
        <v>417</v>
      </c>
      <c r="D218" s="37" t="s">
        <v>51</v>
      </c>
      <c r="E218" s="13" t="s">
        <v>418</v>
      </c>
      <c r="F218" s="38" t="s">
        <v>419</v>
      </c>
      <c r="G218" s="39">
        <v>27</v>
      </c>
      <c r="H218" s="38">
        <v>0</v>
      </c>
      <c r="I218" s="38">
        <f>ROUND(G218*H218,6)</f>
        <v>0</v>
      </c>
      <c r="L218" s="40">
        <v>0</v>
      </c>
      <c r="M218" s="34">
        <f>ROUND(ROUND(L218,2)*ROUND(G218,3),2)</f>
        <v>0</v>
      </c>
      <c r="N218" s="38" t="s">
        <v>276</v>
      </c>
      <c r="O218">
        <f>(M218*21)/100</f>
        <v>0</v>
      </c>
      <c r="P218" t="s">
        <v>27</v>
      </c>
    </row>
    <row r="219" spans="1:16" x14ac:dyDescent="0.2">
      <c r="A219" s="37" t="s">
        <v>55</v>
      </c>
      <c r="E219" s="41" t="s">
        <v>51</v>
      </c>
    </row>
    <row r="220" spans="1:16" x14ac:dyDescent="0.2">
      <c r="A220" s="37" t="s">
        <v>57</v>
      </c>
      <c r="E220" s="42" t="s">
        <v>51</v>
      </c>
    </row>
    <row r="221" spans="1:16" ht="153" x14ac:dyDescent="0.2">
      <c r="A221" t="s">
        <v>59</v>
      </c>
      <c r="E221" s="41" t="s">
        <v>420</v>
      </c>
    </row>
    <row r="222" spans="1:16" ht="25.5" x14ac:dyDescent="0.2">
      <c r="A222" t="s">
        <v>49</v>
      </c>
      <c r="B222" s="36" t="s">
        <v>421</v>
      </c>
      <c r="C222" s="36" t="s">
        <v>422</v>
      </c>
      <c r="D222" s="37" t="s">
        <v>51</v>
      </c>
      <c r="E222" s="13" t="s">
        <v>423</v>
      </c>
      <c r="F222" s="38" t="s">
        <v>84</v>
      </c>
      <c r="G222" s="39">
        <v>2700</v>
      </c>
      <c r="H222" s="38">
        <v>0</v>
      </c>
      <c r="I222" s="38">
        <f>ROUND(G222*H222,6)</f>
        <v>0</v>
      </c>
      <c r="L222" s="40">
        <v>0</v>
      </c>
      <c r="M222" s="34">
        <f>ROUND(ROUND(L222,2)*ROUND(G222,3),2)</f>
        <v>0</v>
      </c>
      <c r="N222" s="38" t="s">
        <v>276</v>
      </c>
      <c r="O222">
        <f>(M222*21)/100</f>
        <v>0</v>
      </c>
      <c r="P222" t="s">
        <v>27</v>
      </c>
    </row>
    <row r="223" spans="1:16" x14ac:dyDescent="0.2">
      <c r="A223" s="37" t="s">
        <v>55</v>
      </c>
      <c r="E223" s="41" t="s">
        <v>51</v>
      </c>
    </row>
    <row r="224" spans="1:16" x14ac:dyDescent="0.2">
      <c r="A224" s="37" t="s">
        <v>57</v>
      </c>
      <c r="E224" s="42" t="s">
        <v>51</v>
      </c>
    </row>
    <row r="225" spans="1:16" ht="114.75" x14ac:dyDescent="0.2">
      <c r="A225" t="s">
        <v>59</v>
      </c>
      <c r="E225" s="41" t="s">
        <v>380</v>
      </c>
    </row>
    <row r="226" spans="1:16" ht="25.5" x14ac:dyDescent="0.2">
      <c r="A226" t="s">
        <v>49</v>
      </c>
      <c r="B226" s="36" t="s">
        <v>424</v>
      </c>
      <c r="C226" s="36" t="s">
        <v>425</v>
      </c>
      <c r="D226" s="37" t="s">
        <v>51</v>
      </c>
      <c r="E226" s="13" t="s">
        <v>426</v>
      </c>
      <c r="F226" s="38" t="s">
        <v>84</v>
      </c>
      <c r="G226" s="39">
        <v>2700</v>
      </c>
      <c r="H226" s="38">
        <v>0</v>
      </c>
      <c r="I226" s="38">
        <f>ROUND(G226*H226,6)</f>
        <v>0</v>
      </c>
      <c r="L226" s="40">
        <v>0</v>
      </c>
      <c r="M226" s="34">
        <f>ROUND(ROUND(L226,2)*ROUND(G226,3),2)</f>
        <v>0</v>
      </c>
      <c r="N226" s="38" t="s">
        <v>276</v>
      </c>
      <c r="O226">
        <f>(M226*21)/100</f>
        <v>0</v>
      </c>
      <c r="P226" t="s">
        <v>27</v>
      </c>
    </row>
    <row r="227" spans="1:16" x14ac:dyDescent="0.2">
      <c r="A227" s="37" t="s">
        <v>55</v>
      </c>
      <c r="E227" s="41" t="s">
        <v>51</v>
      </c>
    </row>
    <row r="228" spans="1:16" x14ac:dyDescent="0.2">
      <c r="A228" s="37" t="s">
        <v>57</v>
      </c>
      <c r="E228" s="42" t="s">
        <v>51</v>
      </c>
    </row>
    <row r="229" spans="1:16" ht="153" x14ac:dyDescent="0.2">
      <c r="A229" t="s">
        <v>59</v>
      </c>
      <c r="E229" s="41" t="s">
        <v>427</v>
      </c>
    </row>
    <row r="230" spans="1:16" x14ac:dyDescent="0.2">
      <c r="A230" t="s">
        <v>49</v>
      </c>
      <c r="B230" s="36" t="s">
        <v>428</v>
      </c>
      <c r="C230" s="36" t="s">
        <v>429</v>
      </c>
      <c r="D230" s="37" t="s">
        <v>51</v>
      </c>
      <c r="E230" s="13" t="s">
        <v>430</v>
      </c>
      <c r="F230" s="38" t="s">
        <v>71</v>
      </c>
      <c r="G230" s="39">
        <v>8</v>
      </c>
      <c r="H230" s="38">
        <v>0</v>
      </c>
      <c r="I230" s="38">
        <f>ROUND(G230*H230,6)</f>
        <v>0</v>
      </c>
      <c r="L230" s="40">
        <v>0</v>
      </c>
      <c r="M230" s="34">
        <f>ROUND(ROUND(L230,2)*ROUND(G230,3),2)</f>
        <v>0</v>
      </c>
      <c r="N230" s="38" t="s">
        <v>101</v>
      </c>
      <c r="O230">
        <f>(M230*21)/100</f>
        <v>0</v>
      </c>
      <c r="P230" t="s">
        <v>27</v>
      </c>
    </row>
    <row r="231" spans="1:16" x14ac:dyDescent="0.2">
      <c r="A231" s="37" t="s">
        <v>55</v>
      </c>
      <c r="E231" s="41" t="s">
        <v>51</v>
      </c>
    </row>
    <row r="232" spans="1:16" x14ac:dyDescent="0.2">
      <c r="A232" s="37" t="s">
        <v>57</v>
      </c>
      <c r="E232" s="42" t="s">
        <v>51</v>
      </c>
    </row>
    <row r="233" spans="1:16" ht="178.5" x14ac:dyDescent="0.2">
      <c r="A233" t="s">
        <v>59</v>
      </c>
      <c r="E233" s="41" t="s">
        <v>384</v>
      </c>
    </row>
    <row r="234" spans="1:16" x14ac:dyDescent="0.2">
      <c r="A234" t="s">
        <v>49</v>
      </c>
      <c r="B234" s="36" t="s">
        <v>431</v>
      </c>
      <c r="C234" s="36" t="s">
        <v>432</v>
      </c>
      <c r="D234" s="37" t="s">
        <v>51</v>
      </c>
      <c r="E234" s="13" t="s">
        <v>433</v>
      </c>
      <c r="F234" s="38" t="s">
        <v>71</v>
      </c>
      <c r="G234" s="39">
        <v>8</v>
      </c>
      <c r="H234" s="38">
        <v>0</v>
      </c>
      <c r="I234" s="38">
        <f>ROUND(G234*H234,6)</f>
        <v>0</v>
      </c>
      <c r="L234" s="40">
        <v>0</v>
      </c>
      <c r="M234" s="34">
        <f>ROUND(ROUND(L234,2)*ROUND(G234,3),2)</f>
        <v>0</v>
      </c>
      <c r="N234" s="38" t="s">
        <v>101</v>
      </c>
      <c r="O234">
        <f>(M234*21)/100</f>
        <v>0</v>
      </c>
      <c r="P234" t="s">
        <v>27</v>
      </c>
    </row>
    <row r="235" spans="1:16" x14ac:dyDescent="0.2">
      <c r="A235" s="37" t="s">
        <v>55</v>
      </c>
      <c r="E235" s="41" t="s">
        <v>51</v>
      </c>
    </row>
    <row r="236" spans="1:16" x14ac:dyDescent="0.2">
      <c r="A236" s="37" t="s">
        <v>57</v>
      </c>
      <c r="E236" s="42" t="s">
        <v>51</v>
      </c>
    </row>
    <row r="237" spans="1:16" ht="127.5" x14ac:dyDescent="0.2">
      <c r="A237" t="s">
        <v>59</v>
      </c>
      <c r="E237" s="41" t="s">
        <v>330</v>
      </c>
    </row>
    <row r="238" spans="1:16" x14ac:dyDescent="0.2">
      <c r="A238" t="s">
        <v>49</v>
      </c>
      <c r="B238" s="36" t="s">
        <v>434</v>
      </c>
      <c r="C238" s="36" t="s">
        <v>435</v>
      </c>
      <c r="D238" s="37" t="s">
        <v>51</v>
      </c>
      <c r="E238" s="13" t="s">
        <v>436</v>
      </c>
      <c r="F238" s="38" t="s">
        <v>71</v>
      </c>
      <c r="G238" s="39">
        <v>4</v>
      </c>
      <c r="H238" s="38">
        <v>0</v>
      </c>
      <c r="I238" s="38">
        <f>ROUND(G238*H238,6)</f>
        <v>0</v>
      </c>
      <c r="L238" s="40">
        <v>0</v>
      </c>
      <c r="M238" s="34">
        <f>ROUND(ROUND(L238,2)*ROUND(G238,3),2)</f>
        <v>0</v>
      </c>
      <c r="N238" s="38" t="s">
        <v>101</v>
      </c>
      <c r="O238">
        <f>(M238*21)/100</f>
        <v>0</v>
      </c>
      <c r="P238" t="s">
        <v>27</v>
      </c>
    </row>
    <row r="239" spans="1:16" x14ac:dyDescent="0.2">
      <c r="A239" s="37" t="s">
        <v>55</v>
      </c>
      <c r="E239" s="41" t="s">
        <v>51</v>
      </c>
    </row>
    <row r="240" spans="1:16" x14ac:dyDescent="0.2">
      <c r="A240" s="37" t="s">
        <v>57</v>
      </c>
      <c r="E240" s="42" t="s">
        <v>51</v>
      </c>
    </row>
    <row r="241" spans="1:16" ht="102" x14ac:dyDescent="0.2">
      <c r="A241" t="s">
        <v>59</v>
      </c>
      <c r="E241" s="41" t="s">
        <v>437</v>
      </c>
    </row>
    <row r="242" spans="1:16" x14ac:dyDescent="0.2">
      <c r="A242" t="s">
        <v>49</v>
      </c>
      <c r="B242" s="36" t="s">
        <v>438</v>
      </c>
      <c r="C242" s="36" t="s">
        <v>439</v>
      </c>
      <c r="D242" s="37" t="s">
        <v>51</v>
      </c>
      <c r="E242" s="13" t="s">
        <v>440</v>
      </c>
      <c r="F242" s="38" t="s">
        <v>71</v>
      </c>
      <c r="G242" s="39">
        <v>2</v>
      </c>
      <c r="H242" s="38">
        <v>0</v>
      </c>
      <c r="I242" s="38">
        <f>ROUND(G242*H242,6)</f>
        <v>0</v>
      </c>
      <c r="L242" s="40">
        <v>0</v>
      </c>
      <c r="M242" s="34">
        <f>ROUND(ROUND(L242,2)*ROUND(G242,3),2)</f>
        <v>0</v>
      </c>
      <c r="N242" s="38" t="s">
        <v>101</v>
      </c>
      <c r="O242">
        <f>(M242*21)/100</f>
        <v>0</v>
      </c>
      <c r="P242" t="s">
        <v>27</v>
      </c>
    </row>
    <row r="243" spans="1:16" x14ac:dyDescent="0.2">
      <c r="A243" s="37" t="s">
        <v>55</v>
      </c>
      <c r="E243" s="41" t="s">
        <v>51</v>
      </c>
    </row>
    <row r="244" spans="1:16" x14ac:dyDescent="0.2">
      <c r="A244" s="37" t="s">
        <v>57</v>
      </c>
      <c r="E244" s="42" t="s">
        <v>51</v>
      </c>
    </row>
    <row r="245" spans="1:16" ht="165.75" x14ac:dyDescent="0.2">
      <c r="A245" t="s">
        <v>59</v>
      </c>
      <c r="E245" s="41" t="s">
        <v>441</v>
      </c>
    </row>
    <row r="246" spans="1:16" x14ac:dyDescent="0.2">
      <c r="A246" t="s">
        <v>49</v>
      </c>
      <c r="B246" s="36" t="s">
        <v>442</v>
      </c>
      <c r="C246" s="36" t="s">
        <v>443</v>
      </c>
      <c r="D246" s="37" t="s">
        <v>51</v>
      </c>
      <c r="E246" s="13" t="s">
        <v>444</v>
      </c>
      <c r="F246" s="38" t="s">
        <v>71</v>
      </c>
      <c r="G246" s="39">
        <v>2</v>
      </c>
      <c r="H246" s="38">
        <v>0</v>
      </c>
      <c r="I246" s="38">
        <f>ROUND(G246*H246,6)</f>
        <v>0</v>
      </c>
      <c r="L246" s="40">
        <v>0</v>
      </c>
      <c r="M246" s="34">
        <f>ROUND(ROUND(L246,2)*ROUND(G246,3),2)</f>
        <v>0</v>
      </c>
      <c r="N246" s="38" t="s">
        <v>101</v>
      </c>
      <c r="O246">
        <f>(M246*21)/100</f>
        <v>0</v>
      </c>
      <c r="P246" t="s">
        <v>27</v>
      </c>
    </row>
    <row r="247" spans="1:16" x14ac:dyDescent="0.2">
      <c r="A247" s="37" t="s">
        <v>55</v>
      </c>
      <c r="E247" s="41" t="s">
        <v>51</v>
      </c>
    </row>
    <row r="248" spans="1:16" x14ac:dyDescent="0.2">
      <c r="A248" s="37" t="s">
        <v>57</v>
      </c>
      <c r="E248" s="42" t="s">
        <v>51</v>
      </c>
    </row>
    <row r="249" spans="1:16" ht="127.5" x14ac:dyDescent="0.2">
      <c r="A249" t="s">
        <v>59</v>
      </c>
      <c r="E249" s="41" t="s">
        <v>330</v>
      </c>
    </row>
    <row r="250" spans="1:16" x14ac:dyDescent="0.2">
      <c r="A250" t="s">
        <v>49</v>
      </c>
      <c r="B250" s="36" t="s">
        <v>445</v>
      </c>
      <c r="C250" s="36" t="s">
        <v>446</v>
      </c>
      <c r="D250" s="37" t="s">
        <v>51</v>
      </c>
      <c r="E250" s="13" t="s">
        <v>447</v>
      </c>
      <c r="F250" s="38" t="s">
        <v>71</v>
      </c>
      <c r="G250" s="39">
        <v>10</v>
      </c>
      <c r="H250" s="38">
        <v>0</v>
      </c>
      <c r="I250" s="38">
        <f>ROUND(G250*H250,6)</f>
        <v>0</v>
      </c>
      <c r="L250" s="40">
        <v>0</v>
      </c>
      <c r="M250" s="34">
        <f>ROUND(ROUND(L250,2)*ROUND(G250,3),2)</f>
        <v>0</v>
      </c>
      <c r="N250" s="38" t="s">
        <v>101</v>
      </c>
      <c r="O250">
        <f>(M250*21)/100</f>
        <v>0</v>
      </c>
      <c r="P250" t="s">
        <v>27</v>
      </c>
    </row>
    <row r="251" spans="1:16" x14ac:dyDescent="0.2">
      <c r="A251" s="37" t="s">
        <v>55</v>
      </c>
      <c r="E251" s="41" t="s">
        <v>51</v>
      </c>
    </row>
    <row r="252" spans="1:16" x14ac:dyDescent="0.2">
      <c r="A252" s="37" t="s">
        <v>57</v>
      </c>
      <c r="E252" s="42" t="s">
        <v>51</v>
      </c>
    </row>
    <row r="253" spans="1:16" ht="127.5" x14ac:dyDescent="0.2">
      <c r="A253" t="s">
        <v>59</v>
      </c>
      <c r="E253" s="41" t="s">
        <v>448</v>
      </c>
    </row>
    <row r="254" spans="1:16" x14ac:dyDescent="0.2">
      <c r="A254" t="s">
        <v>49</v>
      </c>
      <c r="B254" s="36" t="s">
        <v>449</v>
      </c>
      <c r="C254" s="36" t="s">
        <v>450</v>
      </c>
      <c r="D254" s="37" t="s">
        <v>51</v>
      </c>
      <c r="E254" s="13" t="s">
        <v>451</v>
      </c>
      <c r="F254" s="38" t="s">
        <v>71</v>
      </c>
      <c r="G254" s="39">
        <v>10</v>
      </c>
      <c r="H254" s="38">
        <v>0</v>
      </c>
      <c r="I254" s="38">
        <f>ROUND(G254*H254,6)</f>
        <v>0</v>
      </c>
      <c r="L254" s="40">
        <v>0</v>
      </c>
      <c r="M254" s="34">
        <f>ROUND(ROUND(L254,2)*ROUND(G254,3),2)</f>
        <v>0</v>
      </c>
      <c r="N254" s="38" t="s">
        <v>101</v>
      </c>
      <c r="O254">
        <f>(M254*21)/100</f>
        <v>0</v>
      </c>
      <c r="P254" t="s">
        <v>27</v>
      </c>
    </row>
    <row r="255" spans="1:16" x14ac:dyDescent="0.2">
      <c r="A255" s="37" t="s">
        <v>55</v>
      </c>
      <c r="E255" s="41" t="s">
        <v>51</v>
      </c>
    </row>
    <row r="256" spans="1:16" x14ac:dyDescent="0.2">
      <c r="A256" s="37" t="s">
        <v>57</v>
      </c>
      <c r="E256" s="42" t="s">
        <v>51</v>
      </c>
    </row>
    <row r="257" spans="1:16" ht="140.25" x14ac:dyDescent="0.2">
      <c r="A257" t="s">
        <v>59</v>
      </c>
      <c r="E257" s="41" t="s">
        <v>452</v>
      </c>
    </row>
    <row r="258" spans="1:16" ht="25.5" x14ac:dyDescent="0.2">
      <c r="A258" t="s">
        <v>49</v>
      </c>
      <c r="B258" s="36" t="s">
        <v>453</v>
      </c>
      <c r="C258" s="36" t="s">
        <v>454</v>
      </c>
      <c r="D258" s="37" t="s">
        <v>51</v>
      </c>
      <c r="E258" s="13" t="s">
        <v>455</v>
      </c>
      <c r="F258" s="38" t="s">
        <v>71</v>
      </c>
      <c r="G258" s="39">
        <v>10</v>
      </c>
      <c r="H258" s="38">
        <v>0</v>
      </c>
      <c r="I258" s="38">
        <f>ROUND(G258*H258,6)</f>
        <v>0</v>
      </c>
      <c r="L258" s="40">
        <v>0</v>
      </c>
      <c r="M258" s="34">
        <f>ROUND(ROUND(L258,2)*ROUND(G258,3),2)</f>
        <v>0</v>
      </c>
      <c r="N258" s="38" t="s">
        <v>101</v>
      </c>
      <c r="O258">
        <f>(M258*21)/100</f>
        <v>0</v>
      </c>
      <c r="P258" t="s">
        <v>27</v>
      </c>
    </row>
    <row r="259" spans="1:16" x14ac:dyDescent="0.2">
      <c r="A259" s="37" t="s">
        <v>55</v>
      </c>
      <c r="E259" s="41" t="s">
        <v>51</v>
      </c>
    </row>
    <row r="260" spans="1:16" x14ac:dyDescent="0.2">
      <c r="A260" s="37" t="s">
        <v>57</v>
      </c>
      <c r="E260" s="42" t="s">
        <v>51</v>
      </c>
    </row>
    <row r="261" spans="1:16" ht="63.75" x14ac:dyDescent="0.2">
      <c r="A261" t="s">
        <v>59</v>
      </c>
      <c r="E261" s="41" t="s">
        <v>456</v>
      </c>
    </row>
    <row r="262" spans="1:16" ht="25.5" x14ac:dyDescent="0.2">
      <c r="A262" t="s">
        <v>49</v>
      </c>
      <c r="B262" s="36" t="s">
        <v>457</v>
      </c>
      <c r="C262" s="36" t="s">
        <v>458</v>
      </c>
      <c r="D262" s="37" t="s">
        <v>51</v>
      </c>
      <c r="E262" s="13" t="s">
        <v>459</v>
      </c>
      <c r="F262" s="38" t="s">
        <v>71</v>
      </c>
      <c r="G262" s="39">
        <v>10</v>
      </c>
      <c r="H262" s="38">
        <v>0</v>
      </c>
      <c r="I262" s="38">
        <f>ROUND(G262*H262,6)</f>
        <v>0</v>
      </c>
      <c r="L262" s="40">
        <v>0</v>
      </c>
      <c r="M262" s="34">
        <f>ROUND(ROUND(L262,2)*ROUND(G262,3),2)</f>
        <v>0</v>
      </c>
      <c r="N262" s="38" t="s">
        <v>101</v>
      </c>
      <c r="O262">
        <f>(M262*21)/100</f>
        <v>0</v>
      </c>
      <c r="P262" t="s">
        <v>27</v>
      </c>
    </row>
    <row r="263" spans="1:16" x14ac:dyDescent="0.2">
      <c r="A263" s="37" t="s">
        <v>55</v>
      </c>
      <c r="E263" s="41" t="s">
        <v>51</v>
      </c>
    </row>
    <row r="264" spans="1:16" x14ac:dyDescent="0.2">
      <c r="A264" s="37" t="s">
        <v>57</v>
      </c>
      <c r="E264" s="42" t="s">
        <v>51</v>
      </c>
    </row>
    <row r="265" spans="1:16" ht="127.5" x14ac:dyDescent="0.2">
      <c r="A265" t="s">
        <v>59</v>
      </c>
      <c r="E265" s="41" t="s">
        <v>460</v>
      </c>
    </row>
    <row r="266" spans="1:16" x14ac:dyDescent="0.2">
      <c r="A266" t="s">
        <v>49</v>
      </c>
      <c r="B266" s="36" t="s">
        <v>461</v>
      </c>
      <c r="C266" s="36" t="s">
        <v>462</v>
      </c>
      <c r="D266" s="37" t="s">
        <v>51</v>
      </c>
      <c r="E266" s="13" t="s">
        <v>463</v>
      </c>
      <c r="F266" s="38" t="s">
        <v>71</v>
      </c>
      <c r="G266" s="39">
        <v>4</v>
      </c>
      <c r="H266" s="38">
        <v>0</v>
      </c>
      <c r="I266" s="38">
        <f>ROUND(G266*H266,6)</f>
        <v>0</v>
      </c>
      <c r="L266" s="40">
        <v>0</v>
      </c>
      <c r="M266" s="34">
        <f>ROUND(ROUND(L266,2)*ROUND(G266,3),2)</f>
        <v>0</v>
      </c>
      <c r="N266" s="38" t="s">
        <v>101</v>
      </c>
      <c r="O266">
        <f>(M266*21)/100</f>
        <v>0</v>
      </c>
      <c r="P266" t="s">
        <v>27</v>
      </c>
    </row>
    <row r="267" spans="1:16" x14ac:dyDescent="0.2">
      <c r="A267" s="37" t="s">
        <v>55</v>
      </c>
      <c r="E267" s="41" t="s">
        <v>51</v>
      </c>
    </row>
    <row r="268" spans="1:16" x14ac:dyDescent="0.2">
      <c r="A268" s="37" t="s">
        <v>57</v>
      </c>
      <c r="E268" s="42" t="s">
        <v>51</v>
      </c>
    </row>
    <row r="269" spans="1:16" ht="178.5" x14ac:dyDescent="0.2">
      <c r="A269" t="s">
        <v>59</v>
      </c>
      <c r="E269" s="41" t="s">
        <v>384</v>
      </c>
    </row>
    <row r="270" spans="1:16" x14ac:dyDescent="0.2">
      <c r="A270" t="s">
        <v>49</v>
      </c>
      <c r="B270" s="36" t="s">
        <v>464</v>
      </c>
      <c r="C270" s="36" t="s">
        <v>465</v>
      </c>
      <c r="D270" s="37" t="s">
        <v>51</v>
      </c>
      <c r="E270" s="13" t="s">
        <v>466</v>
      </c>
      <c r="F270" s="38" t="s">
        <v>71</v>
      </c>
      <c r="G270" s="39">
        <v>4</v>
      </c>
      <c r="H270" s="38">
        <v>0</v>
      </c>
      <c r="I270" s="38">
        <f>ROUND(G270*H270,6)</f>
        <v>0</v>
      </c>
      <c r="L270" s="40">
        <v>0</v>
      </c>
      <c r="M270" s="34">
        <f>ROUND(ROUND(L270,2)*ROUND(G270,3),2)</f>
        <v>0</v>
      </c>
      <c r="N270" s="38" t="s">
        <v>101</v>
      </c>
      <c r="O270">
        <f>(M270*21)/100</f>
        <v>0</v>
      </c>
      <c r="P270" t="s">
        <v>27</v>
      </c>
    </row>
    <row r="271" spans="1:16" x14ac:dyDescent="0.2">
      <c r="A271" s="37" t="s">
        <v>55</v>
      </c>
      <c r="E271" s="41" t="s">
        <v>51</v>
      </c>
    </row>
    <row r="272" spans="1:16" x14ac:dyDescent="0.2">
      <c r="A272" s="37" t="s">
        <v>57</v>
      </c>
      <c r="E272" s="42" t="s">
        <v>51</v>
      </c>
    </row>
    <row r="273" spans="1:16" ht="127.5" x14ac:dyDescent="0.2">
      <c r="A273" t="s">
        <v>59</v>
      </c>
      <c r="E273" s="41" t="s">
        <v>330</v>
      </c>
    </row>
    <row r="274" spans="1:16" x14ac:dyDescent="0.2">
      <c r="A274" t="s">
        <v>49</v>
      </c>
      <c r="B274" s="36" t="s">
        <v>467</v>
      </c>
      <c r="C274" s="36" t="s">
        <v>468</v>
      </c>
      <c r="D274" s="37" t="s">
        <v>51</v>
      </c>
      <c r="E274" s="13" t="s">
        <v>469</v>
      </c>
      <c r="F274" s="38" t="s">
        <v>71</v>
      </c>
      <c r="G274" s="39">
        <v>2</v>
      </c>
      <c r="H274" s="38">
        <v>0</v>
      </c>
      <c r="I274" s="38">
        <f>ROUND(G274*H274,6)</f>
        <v>0</v>
      </c>
      <c r="L274" s="40">
        <v>0</v>
      </c>
      <c r="M274" s="34">
        <f>ROUND(ROUND(L274,2)*ROUND(G274,3),2)</f>
        <v>0</v>
      </c>
      <c r="N274" s="38" t="s">
        <v>101</v>
      </c>
      <c r="O274">
        <f>(M274*21)/100</f>
        <v>0</v>
      </c>
      <c r="P274" t="s">
        <v>27</v>
      </c>
    </row>
    <row r="275" spans="1:16" x14ac:dyDescent="0.2">
      <c r="A275" s="37" t="s">
        <v>55</v>
      </c>
      <c r="E275" s="41" t="s">
        <v>51</v>
      </c>
    </row>
    <row r="276" spans="1:16" x14ac:dyDescent="0.2">
      <c r="A276" s="37" t="s">
        <v>57</v>
      </c>
      <c r="E276" s="42" t="s">
        <v>51</v>
      </c>
    </row>
    <row r="277" spans="1:16" ht="178.5" x14ac:dyDescent="0.2">
      <c r="A277" t="s">
        <v>59</v>
      </c>
      <c r="E277" s="41" t="s">
        <v>384</v>
      </c>
    </row>
    <row r="278" spans="1:16" x14ac:dyDescent="0.2">
      <c r="A278" t="s">
        <v>49</v>
      </c>
      <c r="B278" s="36" t="s">
        <v>470</v>
      </c>
      <c r="C278" s="36" t="s">
        <v>471</v>
      </c>
      <c r="D278" s="37" t="s">
        <v>51</v>
      </c>
      <c r="E278" s="13" t="s">
        <v>472</v>
      </c>
      <c r="F278" s="38" t="s">
        <v>71</v>
      </c>
      <c r="G278" s="39">
        <v>2</v>
      </c>
      <c r="H278" s="38">
        <v>0</v>
      </c>
      <c r="I278" s="38">
        <f>ROUND(G278*H278,6)</f>
        <v>0</v>
      </c>
      <c r="L278" s="40">
        <v>0</v>
      </c>
      <c r="M278" s="34">
        <f>ROUND(ROUND(L278,2)*ROUND(G278,3),2)</f>
        <v>0</v>
      </c>
      <c r="N278" s="38" t="s">
        <v>101</v>
      </c>
      <c r="O278">
        <f>(M278*21)/100</f>
        <v>0</v>
      </c>
      <c r="P278" t="s">
        <v>27</v>
      </c>
    </row>
    <row r="279" spans="1:16" x14ac:dyDescent="0.2">
      <c r="A279" s="37" t="s">
        <v>55</v>
      </c>
      <c r="E279" s="41" t="s">
        <v>51</v>
      </c>
    </row>
    <row r="280" spans="1:16" x14ac:dyDescent="0.2">
      <c r="A280" s="37" t="s">
        <v>57</v>
      </c>
      <c r="E280" s="42" t="s">
        <v>51</v>
      </c>
    </row>
    <row r="281" spans="1:16" ht="127.5" x14ac:dyDescent="0.2">
      <c r="A281" t="s">
        <v>59</v>
      </c>
      <c r="E281" s="41" t="s">
        <v>330</v>
      </c>
    </row>
    <row r="282" spans="1:16" x14ac:dyDescent="0.2">
      <c r="A282" t="s">
        <v>49</v>
      </c>
      <c r="B282" s="36" t="s">
        <v>473</v>
      </c>
      <c r="C282" s="36" t="s">
        <v>474</v>
      </c>
      <c r="D282" s="37" t="s">
        <v>51</v>
      </c>
      <c r="E282" s="13" t="s">
        <v>475</v>
      </c>
      <c r="F282" s="38" t="s">
        <v>71</v>
      </c>
      <c r="G282" s="39">
        <v>4</v>
      </c>
      <c r="H282" s="38">
        <v>0</v>
      </c>
      <c r="I282" s="38">
        <f>ROUND(G282*H282,6)</f>
        <v>0</v>
      </c>
      <c r="L282" s="40">
        <v>0</v>
      </c>
      <c r="M282" s="34">
        <f>ROUND(ROUND(L282,2)*ROUND(G282,3),2)</f>
        <v>0</v>
      </c>
      <c r="N282" s="38" t="s">
        <v>101</v>
      </c>
      <c r="O282">
        <f>(M282*21)/100</f>
        <v>0</v>
      </c>
      <c r="P282" t="s">
        <v>27</v>
      </c>
    </row>
    <row r="283" spans="1:16" x14ac:dyDescent="0.2">
      <c r="A283" s="37" t="s">
        <v>55</v>
      </c>
      <c r="E283" s="41" t="s">
        <v>51</v>
      </c>
    </row>
    <row r="284" spans="1:16" x14ac:dyDescent="0.2">
      <c r="A284" s="37" t="s">
        <v>57</v>
      </c>
      <c r="E284" s="42" t="s">
        <v>51</v>
      </c>
    </row>
    <row r="285" spans="1:16" ht="178.5" x14ac:dyDescent="0.2">
      <c r="A285" t="s">
        <v>59</v>
      </c>
      <c r="E285" s="41" t="s">
        <v>384</v>
      </c>
    </row>
    <row r="286" spans="1:16" x14ac:dyDescent="0.2">
      <c r="A286" t="s">
        <v>49</v>
      </c>
      <c r="B286" s="36" t="s">
        <v>476</v>
      </c>
      <c r="C286" s="36" t="s">
        <v>477</v>
      </c>
      <c r="D286" s="37" t="s">
        <v>51</v>
      </c>
      <c r="E286" s="13" t="s">
        <v>478</v>
      </c>
      <c r="F286" s="38" t="s">
        <v>71</v>
      </c>
      <c r="G286" s="39">
        <v>4</v>
      </c>
      <c r="H286" s="38">
        <v>0</v>
      </c>
      <c r="I286" s="38">
        <f>ROUND(G286*H286,6)</f>
        <v>0</v>
      </c>
      <c r="L286" s="40">
        <v>0</v>
      </c>
      <c r="M286" s="34">
        <f>ROUND(ROUND(L286,2)*ROUND(G286,3),2)</f>
        <v>0</v>
      </c>
      <c r="N286" s="38" t="s">
        <v>101</v>
      </c>
      <c r="O286">
        <f>(M286*21)/100</f>
        <v>0</v>
      </c>
      <c r="P286" t="s">
        <v>27</v>
      </c>
    </row>
    <row r="287" spans="1:16" x14ac:dyDescent="0.2">
      <c r="A287" s="37" t="s">
        <v>55</v>
      </c>
      <c r="E287" s="41" t="s">
        <v>51</v>
      </c>
    </row>
    <row r="288" spans="1:16" x14ac:dyDescent="0.2">
      <c r="A288" s="37" t="s">
        <v>57</v>
      </c>
      <c r="E288" s="42" t="s">
        <v>51</v>
      </c>
    </row>
    <row r="289" spans="1:16" ht="127.5" x14ac:dyDescent="0.2">
      <c r="A289" t="s">
        <v>59</v>
      </c>
      <c r="E289" s="41" t="s">
        <v>330</v>
      </c>
    </row>
    <row r="290" spans="1:16" x14ac:dyDescent="0.2">
      <c r="A290" t="s">
        <v>49</v>
      </c>
      <c r="B290" s="36" t="s">
        <v>479</v>
      </c>
      <c r="C290" s="36" t="s">
        <v>480</v>
      </c>
      <c r="D290" s="37" t="s">
        <v>51</v>
      </c>
      <c r="E290" s="13" t="s">
        <v>481</v>
      </c>
      <c r="F290" s="38" t="s">
        <v>71</v>
      </c>
      <c r="G290" s="39">
        <v>2</v>
      </c>
      <c r="H290" s="38">
        <v>0</v>
      </c>
      <c r="I290" s="38">
        <f>ROUND(G290*H290,6)</f>
        <v>0</v>
      </c>
      <c r="L290" s="40">
        <v>0</v>
      </c>
      <c r="M290" s="34">
        <f>ROUND(ROUND(L290,2)*ROUND(G290,3),2)</f>
        <v>0</v>
      </c>
      <c r="N290" s="38" t="s">
        <v>101</v>
      </c>
      <c r="O290">
        <f>(M290*21)/100</f>
        <v>0</v>
      </c>
      <c r="P290" t="s">
        <v>27</v>
      </c>
    </row>
    <row r="291" spans="1:16" x14ac:dyDescent="0.2">
      <c r="A291" s="37" t="s">
        <v>55</v>
      </c>
      <c r="E291" s="41" t="s">
        <v>51</v>
      </c>
    </row>
    <row r="292" spans="1:16" x14ac:dyDescent="0.2">
      <c r="A292" s="37" t="s">
        <v>57</v>
      </c>
      <c r="E292" s="42" t="s">
        <v>51</v>
      </c>
    </row>
    <row r="293" spans="1:16" ht="178.5" x14ac:dyDescent="0.2">
      <c r="A293" t="s">
        <v>59</v>
      </c>
      <c r="E293" s="41" t="s">
        <v>384</v>
      </c>
    </row>
    <row r="294" spans="1:16" x14ac:dyDescent="0.2">
      <c r="A294" t="s">
        <v>49</v>
      </c>
      <c r="B294" s="36" t="s">
        <v>482</v>
      </c>
      <c r="C294" s="36" t="s">
        <v>483</v>
      </c>
      <c r="D294" s="37" t="s">
        <v>51</v>
      </c>
      <c r="E294" s="13" t="s">
        <v>484</v>
      </c>
      <c r="F294" s="38" t="s">
        <v>71</v>
      </c>
      <c r="G294" s="39">
        <v>2</v>
      </c>
      <c r="H294" s="38">
        <v>0</v>
      </c>
      <c r="I294" s="38">
        <f>ROUND(G294*H294,6)</f>
        <v>0</v>
      </c>
      <c r="L294" s="40">
        <v>0</v>
      </c>
      <c r="M294" s="34">
        <f>ROUND(ROUND(L294,2)*ROUND(G294,3),2)</f>
        <v>0</v>
      </c>
      <c r="N294" s="38" t="s">
        <v>101</v>
      </c>
      <c r="O294">
        <f>(M294*21)/100</f>
        <v>0</v>
      </c>
      <c r="P294" t="s">
        <v>27</v>
      </c>
    </row>
    <row r="295" spans="1:16" x14ac:dyDescent="0.2">
      <c r="A295" s="37" t="s">
        <v>55</v>
      </c>
      <c r="E295" s="41" t="s">
        <v>51</v>
      </c>
    </row>
    <row r="296" spans="1:16" x14ac:dyDescent="0.2">
      <c r="A296" s="37" t="s">
        <v>57</v>
      </c>
      <c r="E296" s="42" t="s">
        <v>51</v>
      </c>
    </row>
    <row r="297" spans="1:16" x14ac:dyDescent="0.2">
      <c r="A297" t="s">
        <v>59</v>
      </c>
      <c r="E297" s="41" t="s">
        <v>51</v>
      </c>
    </row>
    <row r="298" spans="1:16" x14ac:dyDescent="0.2">
      <c r="A298" t="s">
        <v>49</v>
      </c>
      <c r="B298" s="36" t="s">
        <v>485</v>
      </c>
      <c r="C298" s="36" t="s">
        <v>486</v>
      </c>
      <c r="D298" s="37" t="s">
        <v>51</v>
      </c>
      <c r="E298" s="13" t="s">
        <v>487</v>
      </c>
      <c r="F298" s="38" t="s">
        <v>71</v>
      </c>
      <c r="G298" s="39">
        <v>1</v>
      </c>
      <c r="H298" s="38">
        <v>0</v>
      </c>
      <c r="I298" s="38">
        <f>ROUND(G298*H298,6)</f>
        <v>0</v>
      </c>
      <c r="L298" s="40">
        <v>0</v>
      </c>
      <c r="M298" s="34">
        <f>ROUND(ROUND(L298,2)*ROUND(G298,3),2)</f>
        <v>0</v>
      </c>
      <c r="N298" s="38" t="s">
        <v>101</v>
      </c>
      <c r="O298">
        <f>(M298*21)/100</f>
        <v>0</v>
      </c>
      <c r="P298" t="s">
        <v>27</v>
      </c>
    </row>
    <row r="299" spans="1:16" x14ac:dyDescent="0.2">
      <c r="A299" s="37" t="s">
        <v>55</v>
      </c>
      <c r="E299" s="41" t="s">
        <v>51</v>
      </c>
    </row>
    <row r="300" spans="1:16" x14ac:dyDescent="0.2">
      <c r="A300" s="37" t="s">
        <v>57</v>
      </c>
      <c r="E300" s="42" t="s">
        <v>51</v>
      </c>
    </row>
    <row r="301" spans="1:16" x14ac:dyDescent="0.2">
      <c r="A301" t="s">
        <v>59</v>
      </c>
      <c r="E301" s="41" t="s">
        <v>51</v>
      </c>
    </row>
    <row r="302" spans="1:16" ht="25.5" x14ac:dyDescent="0.2">
      <c r="A302" t="s">
        <v>49</v>
      </c>
      <c r="B302" s="36" t="s">
        <v>488</v>
      </c>
      <c r="C302" s="36" t="s">
        <v>489</v>
      </c>
      <c r="D302" s="37" t="s">
        <v>51</v>
      </c>
      <c r="E302" s="13" t="s">
        <v>490</v>
      </c>
      <c r="F302" s="38" t="s">
        <v>71</v>
      </c>
      <c r="G302" s="39">
        <v>1</v>
      </c>
      <c r="H302" s="38">
        <v>0</v>
      </c>
      <c r="I302" s="38">
        <f>ROUND(G302*H302,6)</f>
        <v>0</v>
      </c>
      <c r="L302" s="40">
        <v>0</v>
      </c>
      <c r="M302" s="34">
        <f>ROUND(ROUND(L302,2)*ROUND(G302,3),2)</f>
        <v>0</v>
      </c>
      <c r="N302" s="38" t="s">
        <v>276</v>
      </c>
      <c r="O302">
        <f>(M302*21)/100</f>
        <v>0</v>
      </c>
      <c r="P302" t="s">
        <v>27</v>
      </c>
    </row>
    <row r="303" spans="1:16" x14ac:dyDescent="0.2">
      <c r="A303" s="37" t="s">
        <v>55</v>
      </c>
      <c r="E303" s="41" t="s">
        <v>51</v>
      </c>
    </row>
    <row r="304" spans="1:16" x14ac:dyDescent="0.2">
      <c r="A304" s="37" t="s">
        <v>57</v>
      </c>
      <c r="E304" s="42" t="s">
        <v>51</v>
      </c>
    </row>
    <row r="305" spans="1:16" ht="114.75" x14ac:dyDescent="0.2">
      <c r="A305" t="s">
        <v>59</v>
      </c>
      <c r="E305" s="41" t="s">
        <v>491</v>
      </c>
    </row>
    <row r="306" spans="1:16" ht="38.25" x14ac:dyDescent="0.2">
      <c r="A306" t="s">
        <v>49</v>
      </c>
      <c r="B306" s="36" t="s">
        <v>492</v>
      </c>
      <c r="C306" s="36" t="s">
        <v>493</v>
      </c>
      <c r="D306" s="37" t="s">
        <v>51</v>
      </c>
      <c r="E306" s="13" t="s">
        <v>494</v>
      </c>
      <c r="F306" s="38" t="s">
        <v>71</v>
      </c>
      <c r="G306" s="39">
        <v>2</v>
      </c>
      <c r="H306" s="38">
        <v>0</v>
      </c>
      <c r="I306" s="38">
        <f>ROUND(G306*H306,6)</f>
        <v>0</v>
      </c>
      <c r="L306" s="40">
        <v>0</v>
      </c>
      <c r="M306" s="34">
        <f>ROUND(ROUND(L306,2)*ROUND(G306,3),2)</f>
        <v>0</v>
      </c>
      <c r="N306" s="38" t="s">
        <v>276</v>
      </c>
      <c r="O306">
        <f>(M306*21)/100</f>
        <v>0</v>
      </c>
      <c r="P306" t="s">
        <v>27</v>
      </c>
    </row>
    <row r="307" spans="1:16" x14ac:dyDescent="0.2">
      <c r="A307" s="37" t="s">
        <v>55</v>
      </c>
      <c r="E307" s="41" t="s">
        <v>51</v>
      </c>
    </row>
    <row r="308" spans="1:16" x14ac:dyDescent="0.2">
      <c r="A308" s="37" t="s">
        <v>57</v>
      </c>
      <c r="E308" s="42" t="s">
        <v>51</v>
      </c>
    </row>
    <row r="309" spans="1:16" ht="114.75" x14ac:dyDescent="0.2">
      <c r="A309" t="s">
        <v>59</v>
      </c>
      <c r="E309" s="41" t="s">
        <v>491</v>
      </c>
    </row>
    <row r="310" spans="1:16" x14ac:dyDescent="0.2">
      <c r="A310" t="s">
        <v>49</v>
      </c>
      <c r="B310" s="36" t="s">
        <v>495</v>
      </c>
      <c r="C310" s="36" t="s">
        <v>496</v>
      </c>
      <c r="D310" s="37" t="s">
        <v>51</v>
      </c>
      <c r="E310" s="13" t="s">
        <v>497</v>
      </c>
      <c r="F310" s="38" t="s">
        <v>498</v>
      </c>
      <c r="G310" s="39">
        <v>1</v>
      </c>
      <c r="H310" s="38">
        <v>0</v>
      </c>
      <c r="I310" s="38">
        <f>ROUND(G310*H310,6)</f>
        <v>0</v>
      </c>
      <c r="L310" s="40">
        <v>0</v>
      </c>
      <c r="M310" s="34">
        <f>ROUND(ROUND(L310,2)*ROUND(G310,3),2)</f>
        <v>0</v>
      </c>
      <c r="N310" s="38" t="s">
        <v>101</v>
      </c>
      <c r="O310">
        <f>(M310*21)/100</f>
        <v>0</v>
      </c>
      <c r="P310" t="s">
        <v>27</v>
      </c>
    </row>
    <row r="311" spans="1:16" x14ac:dyDescent="0.2">
      <c r="A311" s="37" t="s">
        <v>55</v>
      </c>
      <c r="E311" s="41" t="s">
        <v>51</v>
      </c>
    </row>
    <row r="312" spans="1:16" x14ac:dyDescent="0.2">
      <c r="A312" s="37" t="s">
        <v>57</v>
      </c>
      <c r="E312" s="42" t="s">
        <v>51</v>
      </c>
    </row>
    <row r="313" spans="1:16" x14ac:dyDescent="0.2">
      <c r="A313" t="s">
        <v>59</v>
      </c>
      <c r="E313" s="41" t="s">
        <v>499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500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500</v>
      </c>
      <c r="D4" s="9"/>
      <c r="E4" s="3" t="s">
        <v>501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COUNTIFS(L8:L128,"=0",A8:A128,"P")+COUNTIFS(L8:L128,"",A8:A128,"P")+SUM(Q8:Q128)</f>
        <v>28</v>
      </c>
    </row>
    <row r="8" spans="1:20" x14ac:dyDescent="0.2">
      <c r="A8" t="s">
        <v>44</v>
      </c>
      <c r="C8" s="30" t="s">
        <v>504</v>
      </c>
      <c r="E8" s="32" t="s">
        <v>503</v>
      </c>
      <c r="J8" s="31">
        <f>0+J9+J14+J19+J44+J57+J66+J75+J84+J93+J98+J119</f>
        <v>0</v>
      </c>
      <c r="K8" s="31">
        <f>0+K9+K14+K19+K44+K57+K66+K75+K84+K93+K98+K119</f>
        <v>0</v>
      </c>
      <c r="L8" s="31">
        <f>0+L9+L14+L19+L44+L57+L66+L75+L84+L93+L98+L119</f>
        <v>0</v>
      </c>
      <c r="M8" s="31">
        <f>0+M9+M14+M19+M44+M57+M66+M75+M84+M93+M98+M119</f>
        <v>0</v>
      </c>
    </row>
    <row r="9" spans="1:20" x14ac:dyDescent="0.2">
      <c r="A9" t="s">
        <v>46</v>
      </c>
      <c r="C9" s="33" t="s">
        <v>47</v>
      </c>
      <c r="E9" s="35" t="s">
        <v>505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506</v>
      </c>
      <c r="D10" s="37" t="s">
        <v>51</v>
      </c>
      <c r="E10" s="13" t="s">
        <v>507</v>
      </c>
      <c r="F10" s="38" t="s">
        <v>124</v>
      </c>
      <c r="G10" s="39">
        <v>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508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509</v>
      </c>
    </row>
    <row r="12" spans="1:20" x14ac:dyDescent="0.2">
      <c r="A12" s="37" t="s">
        <v>57</v>
      </c>
      <c r="E12" s="42" t="s">
        <v>510</v>
      </c>
    </row>
    <row r="13" spans="1:20" x14ac:dyDescent="0.2">
      <c r="A13" t="s">
        <v>59</v>
      </c>
      <c r="E13" s="41" t="s">
        <v>511</v>
      </c>
    </row>
    <row r="14" spans="1:20" x14ac:dyDescent="0.2">
      <c r="A14" t="s">
        <v>46</v>
      </c>
      <c r="C14" s="33" t="s">
        <v>85</v>
      </c>
      <c r="E14" s="35" t="s">
        <v>512</v>
      </c>
      <c r="J14" s="34">
        <f>0</f>
        <v>0</v>
      </c>
      <c r="K14" s="34">
        <f>0</f>
        <v>0</v>
      </c>
      <c r="L14" s="34">
        <f>0+L15</f>
        <v>0</v>
      </c>
      <c r="M14" s="34">
        <f>0+M15</f>
        <v>0</v>
      </c>
    </row>
    <row r="15" spans="1:20" x14ac:dyDescent="0.2">
      <c r="A15" t="s">
        <v>49</v>
      </c>
      <c r="B15" s="36" t="s">
        <v>116</v>
      </c>
      <c r="C15" s="36" t="s">
        <v>513</v>
      </c>
      <c r="D15" s="37" t="s">
        <v>51</v>
      </c>
      <c r="E15" s="13" t="s">
        <v>514</v>
      </c>
      <c r="F15" s="38" t="s">
        <v>84</v>
      </c>
      <c r="G15" s="39">
        <v>30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508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509</v>
      </c>
    </row>
    <row r="17" spans="1:16" x14ac:dyDescent="0.2">
      <c r="A17" s="37" t="s">
        <v>57</v>
      </c>
      <c r="E17" s="42" t="s">
        <v>51</v>
      </c>
    </row>
    <row r="18" spans="1:16" x14ac:dyDescent="0.2">
      <c r="A18" t="s">
        <v>59</v>
      </c>
      <c r="E18" s="41" t="s">
        <v>515</v>
      </c>
    </row>
    <row r="19" spans="1:16" x14ac:dyDescent="0.2">
      <c r="A19" t="s">
        <v>46</v>
      </c>
      <c r="C19" s="33" t="s">
        <v>88</v>
      </c>
      <c r="E19" s="35" t="s">
        <v>516</v>
      </c>
      <c r="J19" s="34">
        <f>0</f>
        <v>0</v>
      </c>
      <c r="K19" s="34">
        <f>0</f>
        <v>0</v>
      </c>
      <c r="L19" s="34">
        <f>0+L20+L24+L28+L32+L36+L40</f>
        <v>0</v>
      </c>
      <c r="M19" s="34">
        <f>0+M20+M24+M28+M32+M36+M40</f>
        <v>0</v>
      </c>
    </row>
    <row r="20" spans="1:16" x14ac:dyDescent="0.2">
      <c r="A20" t="s">
        <v>49</v>
      </c>
      <c r="B20" s="36" t="s">
        <v>119</v>
      </c>
      <c r="C20" s="36" t="s">
        <v>517</v>
      </c>
      <c r="D20" s="37" t="s">
        <v>51</v>
      </c>
      <c r="E20" s="13" t="s">
        <v>518</v>
      </c>
      <c r="F20" s="38" t="s">
        <v>118</v>
      </c>
      <c r="G20" s="39">
        <v>10.848000000000001</v>
      </c>
      <c r="H20" s="38">
        <v>0</v>
      </c>
      <c r="I20" s="38">
        <f>ROUND(G20*H20,6)</f>
        <v>0</v>
      </c>
      <c r="L20" s="40">
        <v>0</v>
      </c>
      <c r="M20" s="34">
        <f>ROUND(ROUND(L20,2)*ROUND(G20,3),2)</f>
        <v>0</v>
      </c>
      <c r="N20" s="38" t="s">
        <v>508</v>
      </c>
      <c r="O20">
        <f>(M20*21)/100</f>
        <v>0</v>
      </c>
      <c r="P20" t="s">
        <v>27</v>
      </c>
    </row>
    <row r="21" spans="1:16" x14ac:dyDescent="0.2">
      <c r="A21" s="37" t="s">
        <v>55</v>
      </c>
      <c r="E21" s="41" t="s">
        <v>51</v>
      </c>
    </row>
    <row r="22" spans="1:16" x14ac:dyDescent="0.2">
      <c r="A22" s="37" t="s">
        <v>57</v>
      </c>
      <c r="E22" s="42" t="s">
        <v>519</v>
      </c>
    </row>
    <row r="23" spans="1:16" x14ac:dyDescent="0.2">
      <c r="A23" t="s">
        <v>59</v>
      </c>
      <c r="E23" s="41" t="s">
        <v>51</v>
      </c>
    </row>
    <row r="24" spans="1:16" x14ac:dyDescent="0.2">
      <c r="A24" t="s">
        <v>49</v>
      </c>
      <c r="B24" s="36" t="s">
        <v>121</v>
      </c>
      <c r="C24" s="36" t="s">
        <v>520</v>
      </c>
      <c r="D24" s="37" t="s">
        <v>51</v>
      </c>
      <c r="E24" s="13" t="s">
        <v>521</v>
      </c>
      <c r="F24" s="38" t="s">
        <v>498</v>
      </c>
      <c r="G24" s="39">
        <v>1</v>
      </c>
      <c r="H24" s="38">
        <v>0</v>
      </c>
      <c r="I24" s="38">
        <f>ROUND(G24*H24,6)</f>
        <v>0</v>
      </c>
      <c r="L24" s="40">
        <v>0</v>
      </c>
      <c r="M24" s="34">
        <f>ROUND(ROUND(L24,2)*ROUND(G24,3),2)</f>
        <v>0</v>
      </c>
      <c r="N24" s="38" t="s">
        <v>508</v>
      </c>
      <c r="O24">
        <f>(M24*21)/100</f>
        <v>0</v>
      </c>
      <c r="P24" t="s">
        <v>27</v>
      </c>
    </row>
    <row r="25" spans="1:16" x14ac:dyDescent="0.2">
      <c r="A25" s="37" t="s">
        <v>55</v>
      </c>
      <c r="E25" s="41" t="s">
        <v>51</v>
      </c>
    </row>
    <row r="26" spans="1:16" x14ac:dyDescent="0.2">
      <c r="A26" s="37" t="s">
        <v>57</v>
      </c>
      <c r="E26" s="42" t="s">
        <v>51</v>
      </c>
    </row>
    <row r="27" spans="1:16" x14ac:dyDescent="0.2">
      <c r="A27" t="s">
        <v>59</v>
      </c>
      <c r="E27" s="41" t="s">
        <v>51</v>
      </c>
    </row>
    <row r="28" spans="1:16" x14ac:dyDescent="0.2">
      <c r="A28" t="s">
        <v>49</v>
      </c>
      <c r="B28" s="36" t="s">
        <v>125</v>
      </c>
      <c r="C28" s="36" t="s">
        <v>522</v>
      </c>
      <c r="D28" s="37" t="s">
        <v>51</v>
      </c>
      <c r="E28" s="13" t="s">
        <v>523</v>
      </c>
      <c r="F28" s="38" t="s">
        <v>498</v>
      </c>
      <c r="G28" s="39">
        <v>1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508</v>
      </c>
      <c r="O28">
        <f>(M28*21)/100</f>
        <v>0</v>
      </c>
      <c r="P28" t="s">
        <v>27</v>
      </c>
    </row>
    <row r="29" spans="1:16" x14ac:dyDescent="0.2">
      <c r="A29" s="37" t="s">
        <v>55</v>
      </c>
      <c r="E29" s="41" t="s">
        <v>51</v>
      </c>
    </row>
    <row r="30" spans="1:16" x14ac:dyDescent="0.2">
      <c r="A30" s="37" t="s">
        <v>57</v>
      </c>
      <c r="E30" s="42" t="s">
        <v>51</v>
      </c>
    </row>
    <row r="31" spans="1:16" x14ac:dyDescent="0.2">
      <c r="A31" t="s">
        <v>59</v>
      </c>
      <c r="E31" s="41" t="s">
        <v>51</v>
      </c>
    </row>
    <row r="32" spans="1:16" x14ac:dyDescent="0.2">
      <c r="A32" t="s">
        <v>49</v>
      </c>
      <c r="B32" s="36" t="s">
        <v>129</v>
      </c>
      <c r="C32" s="36" t="s">
        <v>524</v>
      </c>
      <c r="D32" s="37" t="s">
        <v>51</v>
      </c>
      <c r="E32" s="13" t="s">
        <v>525</v>
      </c>
      <c r="F32" s="38" t="s">
        <v>498</v>
      </c>
      <c r="G32" s="39">
        <v>1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508</v>
      </c>
      <c r="O32">
        <f>(M32*21)/100</f>
        <v>0</v>
      </c>
      <c r="P32" t="s">
        <v>27</v>
      </c>
    </row>
    <row r="33" spans="1:16" x14ac:dyDescent="0.2">
      <c r="A33" s="37" t="s">
        <v>55</v>
      </c>
      <c r="E33" s="41" t="s">
        <v>51</v>
      </c>
    </row>
    <row r="34" spans="1:16" x14ac:dyDescent="0.2">
      <c r="A34" s="37" t="s">
        <v>57</v>
      </c>
      <c r="E34" s="42" t="s">
        <v>51</v>
      </c>
    </row>
    <row r="35" spans="1:16" x14ac:dyDescent="0.2">
      <c r="A35" t="s">
        <v>59</v>
      </c>
      <c r="E35" s="41" t="s">
        <v>51</v>
      </c>
    </row>
    <row r="36" spans="1:16" x14ac:dyDescent="0.2">
      <c r="A36" t="s">
        <v>49</v>
      </c>
      <c r="B36" s="36" t="s">
        <v>131</v>
      </c>
      <c r="C36" s="36" t="s">
        <v>526</v>
      </c>
      <c r="D36" s="37" t="s">
        <v>51</v>
      </c>
      <c r="E36" s="13" t="s">
        <v>527</v>
      </c>
      <c r="F36" s="38" t="s">
        <v>498</v>
      </c>
      <c r="G36" s="39">
        <v>1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508</v>
      </c>
      <c r="O36">
        <f>(M36*21)/100</f>
        <v>0</v>
      </c>
      <c r="P36" t="s">
        <v>27</v>
      </c>
    </row>
    <row r="37" spans="1:16" x14ac:dyDescent="0.2">
      <c r="A37" s="37" t="s">
        <v>55</v>
      </c>
      <c r="E37" s="41" t="s">
        <v>51</v>
      </c>
    </row>
    <row r="38" spans="1:16" x14ac:dyDescent="0.2">
      <c r="A38" s="37" t="s">
        <v>57</v>
      </c>
      <c r="E38" s="42" t="s">
        <v>51</v>
      </c>
    </row>
    <row r="39" spans="1:16" x14ac:dyDescent="0.2">
      <c r="A39" t="s">
        <v>59</v>
      </c>
      <c r="E39" s="41" t="s">
        <v>51</v>
      </c>
    </row>
    <row r="40" spans="1:16" x14ac:dyDescent="0.2">
      <c r="A40" t="s">
        <v>49</v>
      </c>
      <c r="B40" s="36" t="s">
        <v>133</v>
      </c>
      <c r="C40" s="36" t="s">
        <v>528</v>
      </c>
      <c r="D40" s="37" t="s">
        <v>51</v>
      </c>
      <c r="E40" s="13" t="s">
        <v>529</v>
      </c>
      <c r="F40" s="38" t="s">
        <v>498</v>
      </c>
      <c r="G40" s="39">
        <v>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530</v>
      </c>
      <c r="O40">
        <f>(M40*21)/100</f>
        <v>0</v>
      </c>
      <c r="P40" t="s">
        <v>27</v>
      </c>
    </row>
    <row r="41" spans="1:16" x14ac:dyDescent="0.2">
      <c r="A41" s="37" t="s">
        <v>55</v>
      </c>
      <c r="E41" s="41" t="s">
        <v>51</v>
      </c>
    </row>
    <row r="42" spans="1:16" x14ac:dyDescent="0.2">
      <c r="A42" s="37" t="s">
        <v>57</v>
      </c>
      <c r="E42" s="42" t="s">
        <v>51</v>
      </c>
    </row>
    <row r="43" spans="1:16" x14ac:dyDescent="0.2">
      <c r="A43" t="s">
        <v>59</v>
      </c>
      <c r="E43" s="41" t="s">
        <v>51</v>
      </c>
    </row>
    <row r="44" spans="1:16" x14ac:dyDescent="0.2">
      <c r="A44" t="s">
        <v>46</v>
      </c>
      <c r="C44" s="33" t="s">
        <v>27</v>
      </c>
      <c r="E44" s="35" t="s">
        <v>531</v>
      </c>
      <c r="J44" s="34">
        <f>0</f>
        <v>0</v>
      </c>
      <c r="K44" s="34">
        <f>0</f>
        <v>0</v>
      </c>
      <c r="L44" s="34">
        <f>0+L45+L49+L53</f>
        <v>0</v>
      </c>
      <c r="M44" s="34">
        <f>0+M45+M49+M53</f>
        <v>0</v>
      </c>
    </row>
    <row r="45" spans="1:16" x14ac:dyDescent="0.2">
      <c r="A45" t="s">
        <v>49</v>
      </c>
      <c r="B45" s="36" t="s">
        <v>27</v>
      </c>
      <c r="C45" s="36" t="s">
        <v>506</v>
      </c>
      <c r="D45" s="37" t="s">
        <v>51</v>
      </c>
      <c r="E45" s="13" t="s">
        <v>532</v>
      </c>
      <c r="F45" s="38" t="s">
        <v>124</v>
      </c>
      <c r="G45" s="39">
        <v>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508</v>
      </c>
      <c r="O45">
        <f>(M45*21)/100</f>
        <v>0</v>
      </c>
      <c r="P45" t="s">
        <v>27</v>
      </c>
    </row>
    <row r="46" spans="1:16" x14ac:dyDescent="0.2">
      <c r="A46" s="37" t="s">
        <v>55</v>
      </c>
      <c r="E46" s="41" t="s">
        <v>533</v>
      </c>
    </row>
    <row r="47" spans="1:16" x14ac:dyDescent="0.2">
      <c r="A47" s="37" t="s">
        <v>57</v>
      </c>
      <c r="E47" s="42" t="s">
        <v>534</v>
      </c>
    </row>
    <row r="48" spans="1:16" x14ac:dyDescent="0.2">
      <c r="A48" t="s">
        <v>59</v>
      </c>
      <c r="E48" s="41" t="s">
        <v>535</v>
      </c>
    </row>
    <row r="49" spans="1:16" x14ac:dyDescent="0.2">
      <c r="A49" t="s">
        <v>49</v>
      </c>
      <c r="B49" s="36" t="s">
        <v>26</v>
      </c>
      <c r="C49" s="36" t="s">
        <v>536</v>
      </c>
      <c r="D49" s="37" t="s">
        <v>51</v>
      </c>
      <c r="E49" s="13" t="s">
        <v>537</v>
      </c>
      <c r="F49" s="38" t="s">
        <v>124</v>
      </c>
      <c r="G49" s="39">
        <v>5.4240000000000004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508</v>
      </c>
      <c r="O49">
        <f>(M49*21)/100</f>
        <v>0</v>
      </c>
      <c r="P49" t="s">
        <v>27</v>
      </c>
    </row>
    <row r="50" spans="1:16" x14ac:dyDescent="0.2">
      <c r="A50" s="37" t="s">
        <v>55</v>
      </c>
      <c r="E50" s="41" t="s">
        <v>533</v>
      </c>
    </row>
    <row r="51" spans="1:16" x14ac:dyDescent="0.2">
      <c r="A51" s="37" t="s">
        <v>57</v>
      </c>
      <c r="E51" s="42" t="s">
        <v>538</v>
      </c>
    </row>
    <row r="52" spans="1:16" x14ac:dyDescent="0.2">
      <c r="A52" t="s">
        <v>59</v>
      </c>
      <c r="E52" s="41" t="s">
        <v>539</v>
      </c>
    </row>
    <row r="53" spans="1:16" x14ac:dyDescent="0.2">
      <c r="A53" t="s">
        <v>49</v>
      </c>
      <c r="B53" s="36" t="s">
        <v>65</v>
      </c>
      <c r="C53" s="36" t="s">
        <v>540</v>
      </c>
      <c r="D53" s="37" t="s">
        <v>51</v>
      </c>
      <c r="E53" s="13" t="s">
        <v>541</v>
      </c>
      <c r="F53" s="38" t="s">
        <v>124</v>
      </c>
      <c r="G53" s="39">
        <v>2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508</v>
      </c>
      <c r="O53">
        <f>(M53*21)/100</f>
        <v>0</v>
      </c>
      <c r="P53" t="s">
        <v>27</v>
      </c>
    </row>
    <row r="54" spans="1:16" x14ac:dyDescent="0.2">
      <c r="A54" s="37" t="s">
        <v>55</v>
      </c>
      <c r="E54" s="41" t="s">
        <v>533</v>
      </c>
    </row>
    <row r="55" spans="1:16" x14ac:dyDescent="0.2">
      <c r="A55" s="37" t="s">
        <v>57</v>
      </c>
      <c r="E55" s="42" t="s">
        <v>542</v>
      </c>
    </row>
    <row r="56" spans="1:16" x14ac:dyDescent="0.2">
      <c r="A56" t="s">
        <v>59</v>
      </c>
      <c r="E56" s="41" t="s">
        <v>543</v>
      </c>
    </row>
    <row r="57" spans="1:16" x14ac:dyDescent="0.2">
      <c r="A57" t="s">
        <v>46</v>
      </c>
      <c r="C57" s="33" t="s">
        <v>26</v>
      </c>
      <c r="E57" s="35" t="s">
        <v>544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x14ac:dyDescent="0.2">
      <c r="A58" t="s">
        <v>49</v>
      </c>
      <c r="B58" s="36" t="s">
        <v>68</v>
      </c>
      <c r="C58" s="36" t="s">
        <v>126</v>
      </c>
      <c r="D58" s="37" t="s">
        <v>51</v>
      </c>
      <c r="E58" s="13" t="s">
        <v>545</v>
      </c>
      <c r="F58" s="38" t="s">
        <v>124</v>
      </c>
      <c r="G58" s="39">
        <v>2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508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546</v>
      </c>
    </row>
    <row r="60" spans="1:16" x14ac:dyDescent="0.2">
      <c r="A60" s="37" t="s">
        <v>57</v>
      </c>
      <c r="E60" s="42" t="s">
        <v>547</v>
      </c>
    </row>
    <row r="61" spans="1:16" x14ac:dyDescent="0.2">
      <c r="A61" t="s">
        <v>59</v>
      </c>
      <c r="E61" s="41" t="s">
        <v>543</v>
      </c>
    </row>
    <row r="62" spans="1:16" x14ac:dyDescent="0.2">
      <c r="A62" t="s">
        <v>49</v>
      </c>
      <c r="B62" s="36" t="s">
        <v>72</v>
      </c>
      <c r="C62" s="36" t="s">
        <v>548</v>
      </c>
      <c r="D62" s="37" t="s">
        <v>51</v>
      </c>
      <c r="E62" s="13" t="s">
        <v>549</v>
      </c>
      <c r="F62" s="38" t="s">
        <v>115</v>
      </c>
      <c r="G62" s="39">
        <v>40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508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533</v>
      </c>
    </row>
    <row r="64" spans="1:16" x14ac:dyDescent="0.2">
      <c r="A64" s="37" t="s">
        <v>57</v>
      </c>
      <c r="E64" s="42" t="s">
        <v>550</v>
      </c>
    </row>
    <row r="65" spans="1:16" x14ac:dyDescent="0.2">
      <c r="A65" t="s">
        <v>59</v>
      </c>
      <c r="E65" s="41" t="s">
        <v>543</v>
      </c>
    </row>
    <row r="66" spans="1:16" x14ac:dyDescent="0.2">
      <c r="A66" t="s">
        <v>46</v>
      </c>
      <c r="C66" s="33" t="s">
        <v>65</v>
      </c>
      <c r="E66" s="35" t="s">
        <v>551</v>
      </c>
      <c r="J66" s="34">
        <f>0</f>
        <v>0</v>
      </c>
      <c r="K66" s="34">
        <f>0</f>
        <v>0</v>
      </c>
      <c r="L66" s="34">
        <f>0+L67+L71</f>
        <v>0</v>
      </c>
      <c r="M66" s="34">
        <f>0+M67+M71</f>
        <v>0</v>
      </c>
    </row>
    <row r="67" spans="1:16" x14ac:dyDescent="0.2">
      <c r="A67" t="s">
        <v>49</v>
      </c>
      <c r="B67" s="36" t="s">
        <v>75</v>
      </c>
      <c r="C67" s="36" t="s">
        <v>552</v>
      </c>
      <c r="D67" s="37" t="s">
        <v>51</v>
      </c>
      <c r="E67" s="13" t="s">
        <v>553</v>
      </c>
      <c r="F67" s="38" t="s">
        <v>115</v>
      </c>
      <c r="G67" s="39">
        <v>40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508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554</v>
      </c>
    </row>
    <row r="69" spans="1:16" x14ac:dyDescent="0.2">
      <c r="A69" s="37" t="s">
        <v>57</v>
      </c>
      <c r="E69" s="42" t="s">
        <v>51</v>
      </c>
    </row>
    <row r="70" spans="1:16" x14ac:dyDescent="0.2">
      <c r="A70" t="s">
        <v>59</v>
      </c>
      <c r="E70" s="41" t="s">
        <v>51</v>
      </c>
    </row>
    <row r="71" spans="1:16" x14ac:dyDescent="0.2">
      <c r="A71" t="s">
        <v>49</v>
      </c>
      <c r="B71" s="36" t="s">
        <v>78</v>
      </c>
      <c r="C71" s="36" t="s">
        <v>555</v>
      </c>
      <c r="D71" s="37" t="s">
        <v>51</v>
      </c>
      <c r="E71" s="13" t="s">
        <v>556</v>
      </c>
      <c r="F71" s="38" t="s">
        <v>84</v>
      </c>
      <c r="G71" s="39">
        <v>4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508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554</v>
      </c>
    </row>
    <row r="73" spans="1:16" x14ac:dyDescent="0.2">
      <c r="A73" s="37" t="s">
        <v>57</v>
      </c>
      <c r="E73" s="42" t="s">
        <v>51</v>
      </c>
    </row>
    <row r="74" spans="1:16" x14ac:dyDescent="0.2">
      <c r="A74" t="s">
        <v>59</v>
      </c>
      <c r="E74" s="41" t="s">
        <v>51</v>
      </c>
    </row>
    <row r="75" spans="1:16" x14ac:dyDescent="0.2">
      <c r="A75" t="s">
        <v>46</v>
      </c>
      <c r="C75" s="33" t="s">
        <v>68</v>
      </c>
      <c r="E75" s="35" t="s">
        <v>557</v>
      </c>
      <c r="J75" s="34">
        <f>0</f>
        <v>0</v>
      </c>
      <c r="K75" s="34">
        <f>0</f>
        <v>0</v>
      </c>
      <c r="L75" s="34">
        <f>0+L76+L80</f>
        <v>0</v>
      </c>
      <c r="M75" s="34">
        <f>0+M76+M80</f>
        <v>0</v>
      </c>
    </row>
    <row r="76" spans="1:16" x14ac:dyDescent="0.2">
      <c r="A76" t="s">
        <v>49</v>
      </c>
      <c r="B76" s="36" t="s">
        <v>81</v>
      </c>
      <c r="C76" s="36" t="s">
        <v>558</v>
      </c>
      <c r="D76" s="37" t="s">
        <v>51</v>
      </c>
      <c r="E76" s="13" t="s">
        <v>559</v>
      </c>
      <c r="F76" s="38" t="s">
        <v>124</v>
      </c>
      <c r="G76" s="39">
        <v>0.81399999999999995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508</v>
      </c>
      <c r="O76">
        <f>(M76*21)/100</f>
        <v>0</v>
      </c>
      <c r="P76" t="s">
        <v>27</v>
      </c>
    </row>
    <row r="77" spans="1:16" x14ac:dyDescent="0.2">
      <c r="A77" s="37" t="s">
        <v>55</v>
      </c>
      <c r="E77" s="41" t="s">
        <v>533</v>
      </c>
    </row>
    <row r="78" spans="1:16" x14ac:dyDescent="0.2">
      <c r="A78" s="37" t="s">
        <v>57</v>
      </c>
      <c r="E78" s="42" t="s">
        <v>560</v>
      </c>
    </row>
    <row r="79" spans="1:16" x14ac:dyDescent="0.2">
      <c r="A79" t="s">
        <v>59</v>
      </c>
      <c r="E79" s="41" t="s">
        <v>561</v>
      </c>
    </row>
    <row r="80" spans="1:16" x14ac:dyDescent="0.2">
      <c r="A80" t="s">
        <v>49</v>
      </c>
      <c r="B80" s="36" t="s">
        <v>85</v>
      </c>
      <c r="C80" s="36" t="s">
        <v>562</v>
      </c>
      <c r="D80" s="37" t="s">
        <v>51</v>
      </c>
      <c r="E80" s="13" t="s">
        <v>563</v>
      </c>
      <c r="F80" s="38" t="s">
        <v>124</v>
      </c>
      <c r="G80" s="39">
        <v>5.4240000000000004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508</v>
      </c>
      <c r="O80">
        <f>(M80*21)/100</f>
        <v>0</v>
      </c>
      <c r="P80" t="s">
        <v>27</v>
      </c>
    </row>
    <row r="81" spans="1:16" x14ac:dyDescent="0.2">
      <c r="A81" s="37" t="s">
        <v>55</v>
      </c>
      <c r="E81" s="41" t="s">
        <v>533</v>
      </c>
    </row>
    <row r="82" spans="1:16" x14ac:dyDescent="0.2">
      <c r="A82" s="37" t="s">
        <v>57</v>
      </c>
      <c r="E82" s="42" t="s">
        <v>560</v>
      </c>
    </row>
    <row r="83" spans="1:16" x14ac:dyDescent="0.2">
      <c r="A83" t="s">
        <v>59</v>
      </c>
      <c r="E83" s="41" t="s">
        <v>561</v>
      </c>
    </row>
    <row r="84" spans="1:16" x14ac:dyDescent="0.2">
      <c r="A84" t="s">
        <v>46</v>
      </c>
      <c r="C84" s="33" t="s">
        <v>72</v>
      </c>
      <c r="E84" s="35" t="s">
        <v>564</v>
      </c>
      <c r="J84" s="34">
        <f>0</f>
        <v>0</v>
      </c>
      <c r="K84" s="34">
        <f>0</f>
        <v>0</v>
      </c>
      <c r="L84" s="34">
        <f>0+L85+L89</f>
        <v>0</v>
      </c>
      <c r="M84" s="34">
        <f>0+M85+M89</f>
        <v>0</v>
      </c>
    </row>
    <row r="85" spans="1:16" x14ac:dyDescent="0.2">
      <c r="A85" t="s">
        <v>49</v>
      </c>
      <c r="B85" s="36" t="s">
        <v>88</v>
      </c>
      <c r="C85" s="36" t="s">
        <v>565</v>
      </c>
      <c r="D85" s="37" t="s">
        <v>51</v>
      </c>
      <c r="E85" s="13" t="s">
        <v>566</v>
      </c>
      <c r="F85" s="38" t="s">
        <v>115</v>
      </c>
      <c r="G85" s="39">
        <v>15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508</v>
      </c>
      <c r="O85">
        <f>(M85*21)/100</f>
        <v>0</v>
      </c>
      <c r="P85" t="s">
        <v>27</v>
      </c>
    </row>
    <row r="86" spans="1:16" x14ac:dyDescent="0.2">
      <c r="A86" s="37" t="s">
        <v>55</v>
      </c>
      <c r="E86" s="41" t="s">
        <v>533</v>
      </c>
    </row>
    <row r="87" spans="1:16" x14ac:dyDescent="0.2">
      <c r="A87" s="37" t="s">
        <v>57</v>
      </c>
      <c r="E87" s="42" t="s">
        <v>567</v>
      </c>
    </row>
    <row r="88" spans="1:16" x14ac:dyDescent="0.2">
      <c r="A88" t="s">
        <v>59</v>
      </c>
      <c r="E88" s="41" t="s">
        <v>568</v>
      </c>
    </row>
    <row r="89" spans="1:16" x14ac:dyDescent="0.2">
      <c r="A89" t="s">
        <v>49</v>
      </c>
      <c r="B89" s="36" t="s">
        <v>92</v>
      </c>
      <c r="C89" s="36" t="s">
        <v>569</v>
      </c>
      <c r="D89" s="37" t="s">
        <v>51</v>
      </c>
      <c r="E89" s="13" t="s">
        <v>570</v>
      </c>
      <c r="F89" s="38" t="s">
        <v>115</v>
      </c>
      <c r="G89" s="39">
        <v>15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508</v>
      </c>
      <c r="O89">
        <f>(M89*21)/100</f>
        <v>0</v>
      </c>
      <c r="P89" t="s">
        <v>27</v>
      </c>
    </row>
    <row r="90" spans="1:16" x14ac:dyDescent="0.2">
      <c r="A90" s="37" t="s">
        <v>55</v>
      </c>
      <c r="E90" s="41" t="s">
        <v>571</v>
      </c>
    </row>
    <row r="91" spans="1:16" x14ac:dyDescent="0.2">
      <c r="A91" s="37" t="s">
        <v>57</v>
      </c>
      <c r="E91" s="42" t="s">
        <v>572</v>
      </c>
    </row>
    <row r="92" spans="1:16" x14ac:dyDescent="0.2">
      <c r="A92" t="s">
        <v>59</v>
      </c>
      <c r="E92" s="41" t="s">
        <v>51</v>
      </c>
    </row>
    <row r="93" spans="1:16" x14ac:dyDescent="0.2">
      <c r="A93" t="s">
        <v>46</v>
      </c>
      <c r="C93" s="33" t="s">
        <v>75</v>
      </c>
      <c r="E93" s="35" t="s">
        <v>564</v>
      </c>
      <c r="J93" s="34">
        <f>0</f>
        <v>0</v>
      </c>
      <c r="K93" s="34">
        <f>0</f>
        <v>0</v>
      </c>
      <c r="L93" s="34">
        <f>0+L94</f>
        <v>0</v>
      </c>
      <c r="M93" s="34">
        <f>0+M94</f>
        <v>0</v>
      </c>
    </row>
    <row r="94" spans="1:16" x14ac:dyDescent="0.2">
      <c r="A94" t="s">
        <v>49</v>
      </c>
      <c r="B94" s="36" t="s">
        <v>95</v>
      </c>
      <c r="C94" s="36" t="s">
        <v>573</v>
      </c>
      <c r="D94" s="37" t="s">
        <v>51</v>
      </c>
      <c r="E94" s="13" t="s">
        <v>574</v>
      </c>
      <c r="F94" s="38" t="s">
        <v>124</v>
      </c>
      <c r="G94" s="39">
        <v>0.27100000000000002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508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533</v>
      </c>
    </row>
    <row r="96" spans="1:16" x14ac:dyDescent="0.2">
      <c r="A96" s="37" t="s">
        <v>57</v>
      </c>
      <c r="E96" s="42" t="s">
        <v>575</v>
      </c>
    </row>
    <row r="97" spans="1:16" x14ac:dyDescent="0.2">
      <c r="A97" t="s">
        <v>59</v>
      </c>
      <c r="E97" s="41" t="s">
        <v>576</v>
      </c>
    </row>
    <row r="98" spans="1:16" x14ac:dyDescent="0.2">
      <c r="A98" t="s">
        <v>46</v>
      </c>
      <c r="C98" s="33" t="s">
        <v>78</v>
      </c>
      <c r="E98" s="35" t="s">
        <v>577</v>
      </c>
      <c r="J98" s="34">
        <f>0</f>
        <v>0</v>
      </c>
      <c r="K98" s="34">
        <f>0</f>
        <v>0</v>
      </c>
      <c r="L98" s="34">
        <f>0+L99+L103+L107+L111+L115</f>
        <v>0</v>
      </c>
      <c r="M98" s="34">
        <f>0+M99+M103+M107+M111+M115</f>
        <v>0</v>
      </c>
    </row>
    <row r="99" spans="1:16" x14ac:dyDescent="0.2">
      <c r="A99" t="s">
        <v>49</v>
      </c>
      <c r="B99" s="36" t="s">
        <v>98</v>
      </c>
      <c r="C99" s="36" t="s">
        <v>134</v>
      </c>
      <c r="D99" s="37" t="s">
        <v>51</v>
      </c>
      <c r="E99" s="13" t="s">
        <v>135</v>
      </c>
      <c r="F99" s="38" t="s">
        <v>84</v>
      </c>
      <c r="G99" s="39">
        <v>20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508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578</v>
      </c>
    </row>
    <row r="101" spans="1:16" x14ac:dyDescent="0.2">
      <c r="A101" s="37" t="s">
        <v>57</v>
      </c>
      <c r="E101" s="42" t="s">
        <v>51</v>
      </c>
    </row>
    <row r="102" spans="1:16" x14ac:dyDescent="0.2">
      <c r="A102" t="s">
        <v>59</v>
      </c>
      <c r="E102" s="41" t="s">
        <v>579</v>
      </c>
    </row>
    <row r="103" spans="1:16" x14ac:dyDescent="0.2">
      <c r="A103" t="s">
        <v>49</v>
      </c>
      <c r="B103" s="36" t="s">
        <v>102</v>
      </c>
      <c r="C103" s="36" t="s">
        <v>580</v>
      </c>
      <c r="D103" s="37" t="s">
        <v>51</v>
      </c>
      <c r="E103" s="13" t="s">
        <v>135</v>
      </c>
      <c r="F103" s="38" t="s">
        <v>84</v>
      </c>
      <c r="G103" s="39">
        <v>20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508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578</v>
      </c>
    </row>
    <row r="105" spans="1:16" x14ac:dyDescent="0.2">
      <c r="A105" s="37" t="s">
        <v>57</v>
      </c>
      <c r="E105" s="42" t="s">
        <v>51</v>
      </c>
    </row>
    <row r="106" spans="1:16" x14ac:dyDescent="0.2">
      <c r="A106" t="s">
        <v>59</v>
      </c>
      <c r="E106" s="41" t="s">
        <v>581</v>
      </c>
    </row>
    <row r="107" spans="1:16" x14ac:dyDescent="0.2">
      <c r="A107" t="s">
        <v>49</v>
      </c>
      <c r="B107" s="36" t="s">
        <v>105</v>
      </c>
      <c r="C107" s="36" t="s">
        <v>582</v>
      </c>
      <c r="D107" s="37" t="s">
        <v>51</v>
      </c>
      <c r="E107" s="13" t="s">
        <v>583</v>
      </c>
      <c r="F107" s="38" t="s">
        <v>84</v>
      </c>
      <c r="G107" s="39">
        <v>8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508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578</v>
      </c>
    </row>
    <row r="109" spans="1:16" x14ac:dyDescent="0.2">
      <c r="A109" s="37" t="s">
        <v>57</v>
      </c>
      <c r="E109" s="42" t="s">
        <v>51</v>
      </c>
    </row>
    <row r="110" spans="1:16" x14ac:dyDescent="0.2">
      <c r="A110" t="s">
        <v>59</v>
      </c>
      <c r="E110" s="41" t="s">
        <v>584</v>
      </c>
    </row>
    <row r="111" spans="1:16" x14ac:dyDescent="0.2">
      <c r="A111" t="s">
        <v>49</v>
      </c>
      <c r="B111" s="36" t="s">
        <v>107</v>
      </c>
      <c r="C111" s="36" t="s">
        <v>585</v>
      </c>
      <c r="D111" s="37" t="s">
        <v>51</v>
      </c>
      <c r="E111" s="13" t="s">
        <v>586</v>
      </c>
      <c r="F111" s="38" t="s">
        <v>587</v>
      </c>
      <c r="G111" s="39">
        <v>16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508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57</v>
      </c>
      <c r="E113" s="42" t="s">
        <v>51</v>
      </c>
    </row>
    <row r="114" spans="1:16" x14ac:dyDescent="0.2">
      <c r="A114" t="s">
        <v>59</v>
      </c>
      <c r="E114" s="41" t="s">
        <v>51</v>
      </c>
    </row>
    <row r="115" spans="1:16" x14ac:dyDescent="0.2">
      <c r="A115" t="s">
        <v>49</v>
      </c>
      <c r="B115" s="36" t="s">
        <v>109</v>
      </c>
      <c r="C115" s="36" t="s">
        <v>588</v>
      </c>
      <c r="D115" s="37" t="s">
        <v>51</v>
      </c>
      <c r="E115" s="13" t="s">
        <v>589</v>
      </c>
      <c r="F115" s="38" t="s">
        <v>587</v>
      </c>
      <c r="G115" s="39">
        <v>2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590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51</v>
      </c>
    </row>
    <row r="117" spans="1:16" x14ac:dyDescent="0.2">
      <c r="A117" s="37" t="s">
        <v>57</v>
      </c>
      <c r="E117" s="42" t="s">
        <v>51</v>
      </c>
    </row>
    <row r="118" spans="1:16" x14ac:dyDescent="0.2">
      <c r="A118" t="s">
        <v>59</v>
      </c>
      <c r="E118" s="41" t="s">
        <v>51</v>
      </c>
    </row>
    <row r="119" spans="1:16" x14ac:dyDescent="0.2">
      <c r="A119" t="s">
        <v>46</v>
      </c>
      <c r="C119" s="33" t="s">
        <v>81</v>
      </c>
      <c r="E119" s="35" t="s">
        <v>591</v>
      </c>
      <c r="J119" s="34">
        <f>0</f>
        <v>0</v>
      </c>
      <c r="K119" s="34">
        <f>0</f>
        <v>0</v>
      </c>
      <c r="L119" s="34">
        <f>0+L120+L124+L128</f>
        <v>0</v>
      </c>
      <c r="M119" s="34">
        <f>0+M120+M124+M128</f>
        <v>0</v>
      </c>
    </row>
    <row r="120" spans="1:16" x14ac:dyDescent="0.2">
      <c r="A120" t="s">
        <v>49</v>
      </c>
      <c r="B120" s="36" t="s">
        <v>111</v>
      </c>
      <c r="C120" s="36" t="s">
        <v>103</v>
      </c>
      <c r="D120" s="37" t="s">
        <v>51</v>
      </c>
      <c r="E120" s="13" t="s">
        <v>104</v>
      </c>
      <c r="F120" s="38" t="s">
        <v>84</v>
      </c>
      <c r="G120" s="39">
        <v>20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508</v>
      </c>
      <c r="O120">
        <f>(M120*21)/100</f>
        <v>0</v>
      </c>
      <c r="P120" t="s">
        <v>27</v>
      </c>
    </row>
    <row r="121" spans="1:16" x14ac:dyDescent="0.2">
      <c r="A121" s="37" t="s">
        <v>55</v>
      </c>
      <c r="E121" s="41" t="s">
        <v>533</v>
      </c>
    </row>
    <row r="122" spans="1:16" x14ac:dyDescent="0.2">
      <c r="A122" s="37" t="s">
        <v>57</v>
      </c>
      <c r="E122" s="42" t="s">
        <v>592</v>
      </c>
    </row>
    <row r="123" spans="1:16" x14ac:dyDescent="0.2">
      <c r="A123" t="s">
        <v>59</v>
      </c>
      <c r="E123" s="41" t="s">
        <v>51</v>
      </c>
    </row>
    <row r="124" spans="1:16" x14ac:dyDescent="0.2">
      <c r="A124" t="s">
        <v>49</v>
      </c>
      <c r="B124" s="36" t="s">
        <v>113</v>
      </c>
      <c r="C124" s="36" t="s">
        <v>93</v>
      </c>
      <c r="D124" s="37" t="s">
        <v>51</v>
      </c>
      <c r="E124" s="13" t="s">
        <v>94</v>
      </c>
      <c r="F124" s="38" t="s">
        <v>84</v>
      </c>
      <c r="G124" s="39">
        <v>30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508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533</v>
      </c>
    </row>
    <row r="126" spans="1:16" x14ac:dyDescent="0.2">
      <c r="A126" s="37" t="s">
        <v>57</v>
      </c>
      <c r="E126" s="42" t="s">
        <v>593</v>
      </c>
    </row>
    <row r="127" spans="1:16" x14ac:dyDescent="0.2">
      <c r="A127" t="s">
        <v>59</v>
      </c>
      <c r="E127" s="41" t="s">
        <v>51</v>
      </c>
    </row>
    <row r="128" spans="1:16" x14ac:dyDescent="0.2">
      <c r="A128" t="s">
        <v>49</v>
      </c>
      <c r="B128" s="36" t="s">
        <v>136</v>
      </c>
      <c r="C128" s="36" t="s">
        <v>267</v>
      </c>
      <c r="D128" s="37" t="s">
        <v>51</v>
      </c>
      <c r="E128" s="13" t="s">
        <v>594</v>
      </c>
      <c r="F128" s="38" t="s">
        <v>71</v>
      </c>
      <c r="G128" s="39">
        <v>50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101</v>
      </c>
      <c r="O128">
        <f>(M128*21)/100</f>
        <v>0</v>
      </c>
      <c r="P128" t="s">
        <v>27</v>
      </c>
    </row>
    <row r="129" spans="1:5" x14ac:dyDescent="0.2">
      <c r="A129" s="37" t="s">
        <v>55</v>
      </c>
      <c r="E129" s="41" t="s">
        <v>51</v>
      </c>
    </row>
    <row r="130" spans="1:5" x14ac:dyDescent="0.2">
      <c r="A130" s="37" t="s">
        <v>57</v>
      </c>
      <c r="E130" s="42" t="s">
        <v>51</v>
      </c>
    </row>
    <row r="131" spans="1:5" x14ac:dyDescent="0.2">
      <c r="A131" t="s">
        <v>59</v>
      </c>
      <c r="E131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595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595</v>
      </c>
      <c r="D4" s="9"/>
      <c r="E4" s="3" t="s">
        <v>596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598</v>
      </c>
      <c r="E8" s="32" t="s">
        <v>596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46</v>
      </c>
      <c r="C9" s="33" t="s">
        <v>47</v>
      </c>
      <c r="E9" s="35" t="s">
        <v>599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600</v>
      </c>
      <c r="D10" s="37" t="s">
        <v>51</v>
      </c>
      <c r="E10" s="13" t="s">
        <v>601</v>
      </c>
      <c r="F10" s="38" t="s">
        <v>498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99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602</v>
      </c>
    </row>
    <row r="12" spans="1:20" x14ac:dyDescent="0.2">
      <c r="A12" s="37" t="s">
        <v>57</v>
      </c>
      <c r="E12" s="42" t="s">
        <v>603</v>
      </c>
    </row>
    <row r="13" spans="1:20" ht="89.25" x14ac:dyDescent="0.2">
      <c r="A13" t="s">
        <v>59</v>
      </c>
      <c r="E13" s="41" t="s">
        <v>604</v>
      </c>
    </row>
    <row r="14" spans="1:20" x14ac:dyDescent="0.2">
      <c r="A14" t="s">
        <v>49</v>
      </c>
      <c r="B14" s="36" t="s">
        <v>27</v>
      </c>
      <c r="C14" s="36" t="s">
        <v>605</v>
      </c>
      <c r="D14" s="37" t="s">
        <v>51</v>
      </c>
      <c r="E14" s="13" t="s">
        <v>606</v>
      </c>
      <c r="F14" s="38" t="s">
        <v>498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99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607</v>
      </c>
    </row>
    <row r="16" spans="1:20" x14ac:dyDescent="0.2">
      <c r="A16" s="37" t="s">
        <v>57</v>
      </c>
      <c r="E16" s="42" t="s">
        <v>603</v>
      </c>
    </row>
    <row r="17" spans="1:16" ht="114.75" x14ac:dyDescent="0.2">
      <c r="A17" t="s">
        <v>59</v>
      </c>
      <c r="E17" s="41" t="s">
        <v>608</v>
      </c>
    </row>
    <row r="18" spans="1:16" x14ac:dyDescent="0.2">
      <c r="A18" t="s">
        <v>49</v>
      </c>
      <c r="B18" s="36" t="s">
        <v>26</v>
      </c>
      <c r="C18" s="36" t="s">
        <v>609</v>
      </c>
      <c r="D18" s="37" t="s">
        <v>51</v>
      </c>
      <c r="E18" s="13" t="s">
        <v>610</v>
      </c>
      <c r="F18" s="38" t="s">
        <v>498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99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611</v>
      </c>
    </row>
    <row r="20" spans="1:16" x14ac:dyDescent="0.2">
      <c r="A20" s="37" t="s">
        <v>57</v>
      </c>
      <c r="E20" s="42" t="s">
        <v>603</v>
      </c>
    </row>
    <row r="21" spans="1:16" ht="38.25" x14ac:dyDescent="0.2">
      <c r="A21" t="s">
        <v>59</v>
      </c>
      <c r="E21" s="41" t="s">
        <v>612</v>
      </c>
    </row>
    <row r="22" spans="1:16" x14ac:dyDescent="0.2">
      <c r="A22" t="s">
        <v>46</v>
      </c>
      <c r="C22" s="33" t="s">
        <v>27</v>
      </c>
      <c r="E22" s="35" t="s">
        <v>613</v>
      </c>
      <c r="J22" s="34">
        <f>0</f>
        <v>0</v>
      </c>
      <c r="K22" s="34">
        <f>0</f>
        <v>0</v>
      </c>
      <c r="L22" s="34">
        <f>0+L23+L27+L31</f>
        <v>0</v>
      </c>
      <c r="M22" s="34">
        <f>0+M23+M27+M31</f>
        <v>0</v>
      </c>
    </row>
    <row r="23" spans="1:16" x14ac:dyDescent="0.2">
      <c r="A23" t="s">
        <v>49</v>
      </c>
      <c r="B23" s="36" t="s">
        <v>65</v>
      </c>
      <c r="C23" s="36" t="s">
        <v>614</v>
      </c>
      <c r="D23" s="37" t="s">
        <v>51</v>
      </c>
      <c r="E23" s="13" t="s">
        <v>615</v>
      </c>
      <c r="F23" s="38" t="s">
        <v>498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99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616</v>
      </c>
    </row>
    <row r="25" spans="1:16" x14ac:dyDescent="0.2">
      <c r="A25" s="37" t="s">
        <v>57</v>
      </c>
      <c r="E25" s="42" t="s">
        <v>603</v>
      </c>
    </row>
    <row r="26" spans="1:16" ht="89.25" x14ac:dyDescent="0.2">
      <c r="A26" t="s">
        <v>59</v>
      </c>
      <c r="E26" s="41" t="s">
        <v>617</v>
      </c>
    </row>
    <row r="27" spans="1:16" x14ac:dyDescent="0.2">
      <c r="A27" t="s">
        <v>49</v>
      </c>
      <c r="B27" s="36" t="s">
        <v>68</v>
      </c>
      <c r="C27" s="36" t="s">
        <v>618</v>
      </c>
      <c r="D27" s="37" t="s">
        <v>51</v>
      </c>
      <c r="E27" s="13" t="s">
        <v>619</v>
      </c>
      <c r="F27" s="38" t="s">
        <v>498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99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620</v>
      </c>
    </row>
    <row r="29" spans="1:16" x14ac:dyDescent="0.2">
      <c r="A29" s="37" t="s">
        <v>57</v>
      </c>
      <c r="E29" s="42" t="s">
        <v>603</v>
      </c>
    </row>
    <row r="30" spans="1:16" ht="76.5" x14ac:dyDescent="0.2">
      <c r="A30" t="s">
        <v>59</v>
      </c>
      <c r="E30" s="41" t="s">
        <v>621</v>
      </c>
    </row>
    <row r="31" spans="1:16" x14ac:dyDescent="0.2">
      <c r="A31" t="s">
        <v>49</v>
      </c>
      <c r="B31" s="36" t="s">
        <v>72</v>
      </c>
      <c r="C31" s="36" t="s">
        <v>622</v>
      </c>
      <c r="D31" s="37" t="s">
        <v>51</v>
      </c>
      <c r="E31" s="13" t="s">
        <v>623</v>
      </c>
      <c r="F31" s="38" t="s">
        <v>498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99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624</v>
      </c>
    </row>
    <row r="33" spans="1:5" x14ac:dyDescent="0.2">
      <c r="A33" s="37" t="s">
        <v>57</v>
      </c>
      <c r="E33" s="42" t="s">
        <v>625</v>
      </c>
    </row>
    <row r="34" spans="1:5" ht="25.5" x14ac:dyDescent="0.2">
      <c r="A34" t="s">
        <v>59</v>
      </c>
      <c r="E34" s="41" t="s">
        <v>626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627</v>
      </c>
      <c r="M3" s="43">
        <f>Rekapitulace!C19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627</v>
      </c>
      <c r="D4" s="9"/>
      <c r="E4" s="3" t="s">
        <v>628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COUNTIFS(L8:L192,"=0",A8:A192,"P")+COUNTIFS(L8:L192,"",A8:A192,"P")+SUM(Q8:Q192)</f>
        <v>46</v>
      </c>
    </row>
    <row r="8" spans="1:20" x14ac:dyDescent="0.2">
      <c r="A8" t="s">
        <v>44</v>
      </c>
      <c r="C8" s="30" t="s">
        <v>631</v>
      </c>
      <c r="E8" s="32" t="s">
        <v>630</v>
      </c>
      <c r="J8" s="31">
        <f>0+J9+J50+J167</f>
        <v>0</v>
      </c>
      <c r="K8" s="31">
        <f>0+K9+K50+K167</f>
        <v>0</v>
      </c>
      <c r="L8" s="31">
        <f>0+L9+L50+L167</f>
        <v>0</v>
      </c>
      <c r="M8" s="31">
        <f>0+M9+M50+M167</f>
        <v>0</v>
      </c>
    </row>
    <row r="9" spans="1:20" x14ac:dyDescent="0.2">
      <c r="A9" t="s">
        <v>46</v>
      </c>
      <c r="C9" s="33" t="s">
        <v>47</v>
      </c>
      <c r="E9" s="35" t="s">
        <v>91</v>
      </c>
      <c r="J9" s="34">
        <f>0</f>
        <v>0</v>
      </c>
      <c r="K9" s="34">
        <f>0</f>
        <v>0</v>
      </c>
      <c r="L9" s="34">
        <f>0+L10+L14+L18+L22+L26+L30+L34+L38+L42+L46</f>
        <v>0</v>
      </c>
      <c r="M9" s="34">
        <f>0+M10+M14+M18+M22+M26+M30+M34+M38+M42+M46</f>
        <v>0</v>
      </c>
    </row>
    <row r="10" spans="1:20" x14ac:dyDescent="0.2">
      <c r="A10" t="s">
        <v>49</v>
      </c>
      <c r="B10" s="36" t="s">
        <v>47</v>
      </c>
      <c r="C10" s="36" t="s">
        <v>632</v>
      </c>
      <c r="D10" s="37" t="s">
        <v>47</v>
      </c>
      <c r="E10" s="13" t="s">
        <v>633</v>
      </c>
      <c r="F10" s="38" t="s">
        <v>634</v>
      </c>
      <c r="G10" s="39">
        <v>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635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57</v>
      </c>
      <c r="E12" s="42" t="s">
        <v>636</v>
      </c>
    </row>
    <row r="13" spans="1:20" x14ac:dyDescent="0.2">
      <c r="A13" t="s">
        <v>59</v>
      </c>
      <c r="E13" s="41" t="s">
        <v>499</v>
      </c>
    </row>
    <row r="14" spans="1:20" x14ac:dyDescent="0.2">
      <c r="A14" t="s">
        <v>49</v>
      </c>
      <c r="B14" s="36" t="s">
        <v>27</v>
      </c>
      <c r="C14" s="36" t="s">
        <v>637</v>
      </c>
      <c r="D14" s="37" t="s">
        <v>47</v>
      </c>
      <c r="E14" s="13" t="s">
        <v>638</v>
      </c>
      <c r="F14" s="38" t="s">
        <v>124</v>
      </c>
      <c r="G14" s="39">
        <v>13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508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639</v>
      </c>
    </row>
    <row r="17" spans="1:16" ht="318.75" x14ac:dyDescent="0.2">
      <c r="A17" t="s">
        <v>59</v>
      </c>
      <c r="E17" s="41" t="s">
        <v>640</v>
      </c>
    </row>
    <row r="18" spans="1:16" x14ac:dyDescent="0.2">
      <c r="A18" t="s">
        <v>49</v>
      </c>
      <c r="B18" s="36" t="s">
        <v>26</v>
      </c>
      <c r="C18" s="36" t="s">
        <v>126</v>
      </c>
      <c r="D18" s="37" t="s">
        <v>47</v>
      </c>
      <c r="E18" s="13" t="s">
        <v>545</v>
      </c>
      <c r="F18" s="38" t="s">
        <v>124</v>
      </c>
      <c r="G18" s="39">
        <v>19.5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508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641</v>
      </c>
    </row>
    <row r="21" spans="1:16" ht="229.5" x14ac:dyDescent="0.2">
      <c r="A21" t="s">
        <v>59</v>
      </c>
      <c r="E21" s="41" t="s">
        <v>642</v>
      </c>
    </row>
    <row r="22" spans="1:16" x14ac:dyDescent="0.2">
      <c r="A22" t="s">
        <v>49</v>
      </c>
      <c r="B22" s="36" t="s">
        <v>65</v>
      </c>
      <c r="C22" s="36" t="s">
        <v>643</v>
      </c>
      <c r="D22" s="37" t="s">
        <v>47</v>
      </c>
      <c r="E22" s="13" t="s">
        <v>644</v>
      </c>
      <c r="F22" s="38" t="s">
        <v>124</v>
      </c>
      <c r="G22" s="39">
        <v>6.5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508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645</v>
      </c>
    </row>
    <row r="25" spans="1:16" ht="318.75" x14ac:dyDescent="0.2">
      <c r="A25" t="s">
        <v>59</v>
      </c>
      <c r="E25" s="41" t="s">
        <v>640</v>
      </c>
    </row>
    <row r="26" spans="1:16" x14ac:dyDescent="0.2">
      <c r="A26" t="s">
        <v>49</v>
      </c>
      <c r="B26" s="36" t="s">
        <v>68</v>
      </c>
      <c r="C26" s="36" t="s">
        <v>96</v>
      </c>
      <c r="D26" s="37" t="s">
        <v>47</v>
      </c>
      <c r="E26" s="13" t="s">
        <v>97</v>
      </c>
      <c r="F26" s="38" t="s">
        <v>84</v>
      </c>
      <c r="G26" s="39">
        <v>78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508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641</v>
      </c>
    </row>
    <row r="29" spans="1:16" ht="25.5" x14ac:dyDescent="0.2">
      <c r="A29" t="s">
        <v>59</v>
      </c>
      <c r="E29" s="41" t="s">
        <v>646</v>
      </c>
    </row>
    <row r="30" spans="1:16" x14ac:dyDescent="0.2">
      <c r="A30" t="s">
        <v>49</v>
      </c>
      <c r="B30" s="36" t="s">
        <v>72</v>
      </c>
      <c r="C30" s="36" t="s">
        <v>647</v>
      </c>
      <c r="D30" s="37" t="s">
        <v>47</v>
      </c>
      <c r="E30" s="13" t="s">
        <v>648</v>
      </c>
      <c r="F30" s="38" t="s">
        <v>115</v>
      </c>
      <c r="G30" s="39">
        <v>125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649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650</v>
      </c>
    </row>
    <row r="33" spans="1:16" x14ac:dyDescent="0.2">
      <c r="A33" t="s">
        <v>59</v>
      </c>
      <c r="E33" s="41" t="s">
        <v>651</v>
      </c>
    </row>
    <row r="34" spans="1:16" x14ac:dyDescent="0.2">
      <c r="A34" t="s">
        <v>49</v>
      </c>
      <c r="B34" s="36" t="s">
        <v>75</v>
      </c>
      <c r="C34" s="36" t="s">
        <v>652</v>
      </c>
      <c r="D34" s="37" t="s">
        <v>47</v>
      </c>
      <c r="E34" s="13" t="s">
        <v>653</v>
      </c>
      <c r="F34" s="38" t="s">
        <v>84</v>
      </c>
      <c r="G34" s="39">
        <v>1075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508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654</v>
      </c>
    </row>
    <row r="37" spans="1:16" ht="114.75" x14ac:dyDescent="0.2">
      <c r="A37" t="s">
        <v>59</v>
      </c>
      <c r="E37" s="41" t="s">
        <v>655</v>
      </c>
    </row>
    <row r="38" spans="1:16" x14ac:dyDescent="0.2">
      <c r="A38" t="s">
        <v>49</v>
      </c>
      <c r="B38" s="36" t="s">
        <v>78</v>
      </c>
      <c r="C38" s="36" t="s">
        <v>93</v>
      </c>
      <c r="D38" s="37" t="s">
        <v>47</v>
      </c>
      <c r="E38" s="13" t="s">
        <v>94</v>
      </c>
      <c r="F38" s="38" t="s">
        <v>84</v>
      </c>
      <c r="G38" s="39">
        <v>160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508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654</v>
      </c>
    </row>
    <row r="41" spans="1:16" ht="102" x14ac:dyDescent="0.2">
      <c r="A41" t="s">
        <v>59</v>
      </c>
      <c r="E41" s="41" t="s">
        <v>656</v>
      </c>
    </row>
    <row r="42" spans="1:16" x14ac:dyDescent="0.2">
      <c r="A42" t="s">
        <v>49</v>
      </c>
      <c r="B42" s="36" t="s">
        <v>81</v>
      </c>
      <c r="C42" s="36" t="s">
        <v>137</v>
      </c>
      <c r="D42" s="37" t="s">
        <v>47</v>
      </c>
      <c r="E42" s="13" t="s">
        <v>138</v>
      </c>
      <c r="F42" s="38" t="s">
        <v>84</v>
      </c>
      <c r="G42" s="39">
        <v>1225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508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654</v>
      </c>
    </row>
    <row r="45" spans="1:16" ht="140.25" x14ac:dyDescent="0.2">
      <c r="A45" t="s">
        <v>59</v>
      </c>
      <c r="E45" s="41" t="s">
        <v>657</v>
      </c>
    </row>
    <row r="46" spans="1:16" ht="25.5" x14ac:dyDescent="0.2">
      <c r="A46" t="s">
        <v>49</v>
      </c>
      <c r="B46" s="36" t="s">
        <v>85</v>
      </c>
      <c r="C46" s="36" t="s">
        <v>658</v>
      </c>
      <c r="D46" s="37" t="s">
        <v>47</v>
      </c>
      <c r="E46" s="13" t="s">
        <v>659</v>
      </c>
      <c r="F46" s="38" t="s">
        <v>84</v>
      </c>
      <c r="G46" s="39">
        <v>1075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508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654</v>
      </c>
    </row>
    <row r="49" spans="1:16" ht="140.25" x14ac:dyDescent="0.2">
      <c r="A49" t="s">
        <v>59</v>
      </c>
      <c r="E49" s="41" t="s">
        <v>660</v>
      </c>
    </row>
    <row r="50" spans="1:16" x14ac:dyDescent="0.2">
      <c r="A50" t="s">
        <v>46</v>
      </c>
      <c r="C50" s="33" t="s">
        <v>27</v>
      </c>
      <c r="E50" s="35" t="s">
        <v>661</v>
      </c>
      <c r="J50" s="34">
        <f>0</f>
        <v>0</v>
      </c>
      <c r="K50" s="34">
        <f>0</f>
        <v>0</v>
      </c>
      <c r="L50" s="34">
        <f>0+L51+L55+L59+L63+L67+L71+L75+L79+L83+L87+L91+L95+L99+L103+L107+L111+L115+L119+L123+L127+L131+L135+L139+L143+L147+L151+L155+L159+L163</f>
        <v>0</v>
      </c>
      <c r="M50" s="34">
        <f>0+M51+M55+M59+M63+M67+M71+M75+M79+M83+M87+M91+M95+M99+M103+M107+M111+M115+M119+M123+M127+M131+M135+M139+M143+M147+M151+M155+M159+M163</f>
        <v>0</v>
      </c>
    </row>
    <row r="51" spans="1:16" x14ac:dyDescent="0.2">
      <c r="A51" t="s">
        <v>49</v>
      </c>
      <c r="B51" s="36" t="s">
        <v>88</v>
      </c>
      <c r="C51" s="36" t="s">
        <v>134</v>
      </c>
      <c r="D51" s="37" t="s">
        <v>47</v>
      </c>
      <c r="E51" s="13" t="s">
        <v>135</v>
      </c>
      <c r="F51" s="38" t="s">
        <v>84</v>
      </c>
      <c r="G51" s="39">
        <v>37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508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51</v>
      </c>
    </row>
    <row r="53" spans="1:16" x14ac:dyDescent="0.2">
      <c r="A53" s="37" t="s">
        <v>57</v>
      </c>
      <c r="E53" s="42" t="s">
        <v>662</v>
      </c>
    </row>
    <row r="54" spans="1:16" ht="127.5" x14ac:dyDescent="0.2">
      <c r="A54" t="s">
        <v>59</v>
      </c>
      <c r="E54" s="41" t="s">
        <v>663</v>
      </c>
    </row>
    <row r="55" spans="1:16" x14ac:dyDescent="0.2">
      <c r="A55" t="s">
        <v>49</v>
      </c>
      <c r="B55" s="36" t="s">
        <v>92</v>
      </c>
      <c r="C55" s="36" t="s">
        <v>664</v>
      </c>
      <c r="D55" s="37" t="s">
        <v>47</v>
      </c>
      <c r="E55" s="13" t="s">
        <v>665</v>
      </c>
      <c r="F55" s="38" t="s">
        <v>84</v>
      </c>
      <c r="G55" s="39">
        <v>5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508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57</v>
      </c>
      <c r="E57" s="42" t="s">
        <v>662</v>
      </c>
    </row>
    <row r="58" spans="1:16" ht="102" x14ac:dyDescent="0.2">
      <c r="A58" t="s">
        <v>59</v>
      </c>
      <c r="E58" s="41" t="s">
        <v>666</v>
      </c>
    </row>
    <row r="59" spans="1:16" x14ac:dyDescent="0.2">
      <c r="A59" t="s">
        <v>49</v>
      </c>
      <c r="B59" s="36" t="s">
        <v>95</v>
      </c>
      <c r="C59" s="36" t="s">
        <v>582</v>
      </c>
      <c r="D59" s="37" t="s">
        <v>47</v>
      </c>
      <c r="E59" s="13" t="s">
        <v>583</v>
      </c>
      <c r="F59" s="38" t="s">
        <v>71</v>
      </c>
      <c r="G59" s="39">
        <v>12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508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57</v>
      </c>
      <c r="E61" s="42" t="s">
        <v>662</v>
      </c>
    </row>
    <row r="62" spans="1:16" ht="102" x14ac:dyDescent="0.2">
      <c r="A62" t="s">
        <v>59</v>
      </c>
      <c r="E62" s="41" t="s">
        <v>667</v>
      </c>
    </row>
    <row r="63" spans="1:16" x14ac:dyDescent="0.2">
      <c r="A63" t="s">
        <v>49</v>
      </c>
      <c r="B63" s="36" t="s">
        <v>98</v>
      </c>
      <c r="C63" s="36" t="s">
        <v>585</v>
      </c>
      <c r="D63" s="37" t="s">
        <v>47</v>
      </c>
      <c r="E63" s="13" t="s">
        <v>586</v>
      </c>
      <c r="F63" s="38" t="s">
        <v>71</v>
      </c>
      <c r="G63" s="39">
        <v>10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508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57</v>
      </c>
      <c r="E65" s="42" t="s">
        <v>662</v>
      </c>
    </row>
    <row r="66" spans="1:16" ht="76.5" x14ac:dyDescent="0.2">
      <c r="A66" t="s">
        <v>59</v>
      </c>
      <c r="E66" s="41" t="s">
        <v>668</v>
      </c>
    </row>
    <row r="67" spans="1:16" x14ac:dyDescent="0.2">
      <c r="A67" t="s">
        <v>49</v>
      </c>
      <c r="B67" s="36" t="s">
        <v>102</v>
      </c>
      <c r="C67" s="36" t="s">
        <v>669</v>
      </c>
      <c r="D67" s="37" t="s">
        <v>47</v>
      </c>
      <c r="E67" s="13" t="s">
        <v>670</v>
      </c>
      <c r="F67" s="38" t="s">
        <v>498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508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671</v>
      </c>
    </row>
    <row r="69" spans="1:16" x14ac:dyDescent="0.2">
      <c r="A69" s="37" t="s">
        <v>57</v>
      </c>
      <c r="E69" s="42" t="s">
        <v>654</v>
      </c>
    </row>
    <row r="70" spans="1:16" ht="153" x14ac:dyDescent="0.2">
      <c r="A70" t="s">
        <v>59</v>
      </c>
      <c r="E70" s="41" t="s">
        <v>672</v>
      </c>
    </row>
    <row r="71" spans="1:16" ht="25.5" x14ac:dyDescent="0.2">
      <c r="A71" t="s">
        <v>49</v>
      </c>
      <c r="B71" s="36" t="s">
        <v>105</v>
      </c>
      <c r="C71" s="36" t="s">
        <v>673</v>
      </c>
      <c r="D71" s="37" t="s">
        <v>47</v>
      </c>
      <c r="E71" s="13" t="s">
        <v>674</v>
      </c>
      <c r="F71" s="38" t="s">
        <v>84</v>
      </c>
      <c r="G71" s="39">
        <v>150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508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675</v>
      </c>
    </row>
    <row r="73" spans="1:16" x14ac:dyDescent="0.2">
      <c r="A73" s="37" t="s">
        <v>57</v>
      </c>
      <c r="E73" s="42" t="s">
        <v>654</v>
      </c>
    </row>
    <row r="74" spans="1:16" ht="89.25" x14ac:dyDescent="0.2">
      <c r="A74" t="s">
        <v>59</v>
      </c>
      <c r="E74" s="41" t="s">
        <v>366</v>
      </c>
    </row>
    <row r="75" spans="1:16" ht="25.5" x14ac:dyDescent="0.2">
      <c r="A75" t="s">
        <v>49</v>
      </c>
      <c r="B75" s="36" t="s">
        <v>107</v>
      </c>
      <c r="C75" s="36" t="s">
        <v>676</v>
      </c>
      <c r="D75" s="37" t="s">
        <v>47</v>
      </c>
      <c r="E75" s="13" t="s">
        <v>677</v>
      </c>
      <c r="F75" s="38" t="s">
        <v>84</v>
      </c>
      <c r="G75" s="39">
        <v>1150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508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678</v>
      </c>
    </row>
    <row r="77" spans="1:16" x14ac:dyDescent="0.2">
      <c r="A77" s="37" t="s">
        <v>57</v>
      </c>
      <c r="E77" s="42" t="s">
        <v>654</v>
      </c>
    </row>
    <row r="78" spans="1:16" ht="89.25" x14ac:dyDescent="0.2">
      <c r="A78" t="s">
        <v>59</v>
      </c>
      <c r="E78" s="41" t="s">
        <v>366</v>
      </c>
    </row>
    <row r="79" spans="1:16" ht="25.5" x14ac:dyDescent="0.2">
      <c r="A79" t="s">
        <v>49</v>
      </c>
      <c r="B79" s="36" t="s">
        <v>109</v>
      </c>
      <c r="C79" s="36" t="s">
        <v>89</v>
      </c>
      <c r="D79" s="37" t="s">
        <v>47</v>
      </c>
      <c r="E79" s="13" t="s">
        <v>90</v>
      </c>
      <c r="F79" s="38" t="s">
        <v>84</v>
      </c>
      <c r="G79" s="39">
        <v>5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508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679</v>
      </c>
    </row>
    <row r="81" spans="1:16" x14ac:dyDescent="0.2">
      <c r="A81" s="37" t="s">
        <v>57</v>
      </c>
      <c r="E81" s="42" t="s">
        <v>680</v>
      </c>
    </row>
    <row r="82" spans="1:16" ht="89.25" x14ac:dyDescent="0.2">
      <c r="A82" t="s">
        <v>59</v>
      </c>
      <c r="E82" s="41" t="s">
        <v>366</v>
      </c>
    </row>
    <row r="83" spans="1:16" ht="25.5" x14ac:dyDescent="0.2">
      <c r="A83" t="s">
        <v>49</v>
      </c>
      <c r="B83" s="36" t="s">
        <v>111</v>
      </c>
      <c r="C83" s="36" t="s">
        <v>681</v>
      </c>
      <c r="D83" s="37" t="s">
        <v>47</v>
      </c>
      <c r="E83" s="13" t="s">
        <v>682</v>
      </c>
      <c r="F83" s="38" t="s">
        <v>71</v>
      </c>
      <c r="G83" s="39">
        <v>2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508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57</v>
      </c>
      <c r="E85" s="42" t="s">
        <v>683</v>
      </c>
    </row>
    <row r="86" spans="1:16" ht="102" x14ac:dyDescent="0.2">
      <c r="A86" t="s">
        <v>59</v>
      </c>
      <c r="E86" s="41" t="s">
        <v>369</v>
      </c>
    </row>
    <row r="87" spans="1:16" ht="25.5" x14ac:dyDescent="0.2">
      <c r="A87" t="s">
        <v>49</v>
      </c>
      <c r="B87" s="36" t="s">
        <v>113</v>
      </c>
      <c r="C87" s="36" t="s">
        <v>684</v>
      </c>
      <c r="D87" s="37" t="s">
        <v>47</v>
      </c>
      <c r="E87" s="13" t="s">
        <v>685</v>
      </c>
      <c r="F87" s="38" t="s">
        <v>71</v>
      </c>
      <c r="G87" s="39">
        <v>2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508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57</v>
      </c>
      <c r="E89" s="42" t="s">
        <v>683</v>
      </c>
    </row>
    <row r="90" spans="1:16" ht="102" x14ac:dyDescent="0.2">
      <c r="A90" t="s">
        <v>59</v>
      </c>
      <c r="E90" s="41" t="s">
        <v>369</v>
      </c>
    </row>
    <row r="91" spans="1:16" ht="25.5" x14ac:dyDescent="0.2">
      <c r="A91" t="s">
        <v>49</v>
      </c>
      <c r="B91" s="36" t="s">
        <v>116</v>
      </c>
      <c r="C91" s="36" t="s">
        <v>686</v>
      </c>
      <c r="D91" s="37" t="s">
        <v>47</v>
      </c>
      <c r="E91" s="13" t="s">
        <v>687</v>
      </c>
      <c r="F91" s="38" t="s">
        <v>71</v>
      </c>
      <c r="G91" s="39">
        <v>2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508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57</v>
      </c>
      <c r="E93" s="42" t="s">
        <v>683</v>
      </c>
    </row>
    <row r="94" spans="1:16" ht="102" x14ac:dyDescent="0.2">
      <c r="A94" t="s">
        <v>59</v>
      </c>
      <c r="E94" s="41" t="s">
        <v>369</v>
      </c>
    </row>
    <row r="95" spans="1:16" x14ac:dyDescent="0.2">
      <c r="A95" t="s">
        <v>49</v>
      </c>
      <c r="B95" s="36" t="s">
        <v>119</v>
      </c>
      <c r="C95" s="36" t="s">
        <v>688</v>
      </c>
      <c r="D95" s="37" t="s">
        <v>47</v>
      </c>
      <c r="E95" s="13" t="s">
        <v>689</v>
      </c>
      <c r="F95" s="38" t="s">
        <v>71</v>
      </c>
      <c r="G95" s="39">
        <v>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508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690</v>
      </c>
    </row>
    <row r="97" spans="1:16" x14ac:dyDescent="0.2">
      <c r="A97" s="37" t="s">
        <v>57</v>
      </c>
      <c r="E97" s="42" t="s">
        <v>691</v>
      </c>
    </row>
    <row r="98" spans="1:16" ht="127.5" x14ac:dyDescent="0.2">
      <c r="A98" t="s">
        <v>59</v>
      </c>
      <c r="E98" s="41" t="s">
        <v>692</v>
      </c>
    </row>
    <row r="99" spans="1:16" ht="25.5" x14ac:dyDescent="0.2">
      <c r="A99" t="s">
        <v>49</v>
      </c>
      <c r="B99" s="36" t="s">
        <v>121</v>
      </c>
      <c r="C99" s="36" t="s">
        <v>693</v>
      </c>
      <c r="D99" s="37" t="s">
        <v>47</v>
      </c>
      <c r="E99" s="13" t="s">
        <v>694</v>
      </c>
      <c r="F99" s="38" t="s">
        <v>71</v>
      </c>
      <c r="G99" s="39">
        <v>1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508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695</v>
      </c>
    </row>
    <row r="101" spans="1:16" x14ac:dyDescent="0.2">
      <c r="A101" s="37" t="s">
        <v>57</v>
      </c>
      <c r="E101" s="42" t="s">
        <v>691</v>
      </c>
    </row>
    <row r="102" spans="1:16" ht="127.5" x14ac:dyDescent="0.2">
      <c r="A102" t="s">
        <v>59</v>
      </c>
      <c r="E102" s="41" t="s">
        <v>696</v>
      </c>
    </row>
    <row r="103" spans="1:16" x14ac:dyDescent="0.2">
      <c r="A103" t="s">
        <v>49</v>
      </c>
      <c r="B103" s="36" t="s">
        <v>125</v>
      </c>
      <c r="C103" s="36" t="s">
        <v>697</v>
      </c>
      <c r="D103" s="37" t="s">
        <v>47</v>
      </c>
      <c r="E103" s="13" t="s">
        <v>698</v>
      </c>
      <c r="F103" s="38" t="s">
        <v>71</v>
      </c>
      <c r="G103" s="39">
        <v>1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508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57</v>
      </c>
      <c r="E105" s="42" t="s">
        <v>691</v>
      </c>
    </row>
    <row r="106" spans="1:16" ht="102" x14ac:dyDescent="0.2">
      <c r="A106" t="s">
        <v>59</v>
      </c>
      <c r="E106" s="41" t="s">
        <v>333</v>
      </c>
    </row>
    <row r="107" spans="1:16" x14ac:dyDescent="0.2">
      <c r="A107" t="s">
        <v>49</v>
      </c>
      <c r="B107" s="36" t="s">
        <v>129</v>
      </c>
      <c r="C107" s="36" t="s">
        <v>699</v>
      </c>
      <c r="D107" s="37" t="s">
        <v>47</v>
      </c>
      <c r="E107" s="13" t="s">
        <v>700</v>
      </c>
      <c r="F107" s="38" t="s">
        <v>71</v>
      </c>
      <c r="G107" s="39">
        <v>5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508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57</v>
      </c>
      <c r="E109" s="42" t="s">
        <v>691</v>
      </c>
    </row>
    <row r="110" spans="1:16" ht="102" x14ac:dyDescent="0.2">
      <c r="A110" t="s">
        <v>59</v>
      </c>
      <c r="E110" s="41" t="s">
        <v>333</v>
      </c>
    </row>
    <row r="111" spans="1:16" x14ac:dyDescent="0.2">
      <c r="A111" t="s">
        <v>49</v>
      </c>
      <c r="B111" s="36" t="s">
        <v>131</v>
      </c>
      <c r="C111" s="36" t="s">
        <v>701</v>
      </c>
      <c r="D111" s="37" t="s">
        <v>47</v>
      </c>
      <c r="E111" s="13" t="s">
        <v>702</v>
      </c>
      <c r="F111" s="38" t="s">
        <v>71</v>
      </c>
      <c r="G111" s="39">
        <v>3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508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703</v>
      </c>
    </row>
    <row r="113" spans="1:16" x14ac:dyDescent="0.2">
      <c r="A113" s="37" t="s">
        <v>57</v>
      </c>
      <c r="E113" s="42" t="s">
        <v>704</v>
      </c>
    </row>
    <row r="114" spans="1:16" ht="76.5" x14ac:dyDescent="0.2">
      <c r="A114" t="s">
        <v>59</v>
      </c>
      <c r="E114" s="41" t="s">
        <v>705</v>
      </c>
    </row>
    <row r="115" spans="1:16" x14ac:dyDescent="0.2">
      <c r="A115" t="s">
        <v>49</v>
      </c>
      <c r="B115" s="36" t="s">
        <v>133</v>
      </c>
      <c r="C115" s="36" t="s">
        <v>706</v>
      </c>
      <c r="D115" s="37" t="s">
        <v>47</v>
      </c>
      <c r="E115" s="13" t="s">
        <v>707</v>
      </c>
      <c r="F115" s="38" t="s">
        <v>71</v>
      </c>
      <c r="G115" s="39">
        <v>3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508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708</v>
      </c>
    </row>
    <row r="117" spans="1:16" x14ac:dyDescent="0.2">
      <c r="A117" s="37" t="s">
        <v>57</v>
      </c>
      <c r="E117" s="42" t="s">
        <v>704</v>
      </c>
    </row>
    <row r="118" spans="1:16" ht="102" x14ac:dyDescent="0.2">
      <c r="A118" t="s">
        <v>59</v>
      </c>
      <c r="E118" s="41" t="s">
        <v>333</v>
      </c>
    </row>
    <row r="119" spans="1:16" x14ac:dyDescent="0.2">
      <c r="A119" t="s">
        <v>49</v>
      </c>
      <c r="B119" s="36" t="s">
        <v>136</v>
      </c>
      <c r="C119" s="36" t="s">
        <v>709</v>
      </c>
      <c r="D119" s="37" t="s">
        <v>47</v>
      </c>
      <c r="E119" s="13" t="s">
        <v>710</v>
      </c>
      <c r="F119" s="38" t="s">
        <v>71</v>
      </c>
      <c r="G119" s="39">
        <v>2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508</v>
      </c>
      <c r="O119">
        <f>(M119*21)/100</f>
        <v>0</v>
      </c>
      <c r="P119" t="s">
        <v>27</v>
      </c>
    </row>
    <row r="120" spans="1:16" x14ac:dyDescent="0.2">
      <c r="A120" s="37" t="s">
        <v>55</v>
      </c>
      <c r="E120" s="41" t="s">
        <v>711</v>
      </c>
    </row>
    <row r="121" spans="1:16" x14ac:dyDescent="0.2">
      <c r="A121" s="37" t="s">
        <v>57</v>
      </c>
      <c r="E121" s="42" t="s">
        <v>704</v>
      </c>
    </row>
    <row r="122" spans="1:16" x14ac:dyDescent="0.2">
      <c r="A122" t="s">
        <v>59</v>
      </c>
      <c r="E122" s="41" t="s">
        <v>51</v>
      </c>
    </row>
    <row r="123" spans="1:16" x14ac:dyDescent="0.2">
      <c r="A123" t="s">
        <v>49</v>
      </c>
      <c r="B123" s="36" t="s">
        <v>140</v>
      </c>
      <c r="C123" s="36" t="s">
        <v>712</v>
      </c>
      <c r="D123" s="37" t="s">
        <v>47</v>
      </c>
      <c r="E123" s="13" t="s">
        <v>713</v>
      </c>
      <c r="F123" s="38" t="s">
        <v>71</v>
      </c>
      <c r="G123" s="39">
        <v>2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508</v>
      </c>
      <c r="O123">
        <f>(M123*21)/100</f>
        <v>0</v>
      </c>
      <c r="P123" t="s">
        <v>27</v>
      </c>
    </row>
    <row r="124" spans="1:16" x14ac:dyDescent="0.2">
      <c r="A124" s="37" t="s">
        <v>55</v>
      </c>
      <c r="E124" s="41" t="s">
        <v>711</v>
      </c>
    </row>
    <row r="125" spans="1:16" x14ac:dyDescent="0.2">
      <c r="A125" s="37" t="s">
        <v>57</v>
      </c>
      <c r="E125" s="42" t="s">
        <v>704</v>
      </c>
    </row>
    <row r="126" spans="1:16" ht="127.5" x14ac:dyDescent="0.2">
      <c r="A126" t="s">
        <v>59</v>
      </c>
      <c r="E126" s="41" t="s">
        <v>692</v>
      </c>
    </row>
    <row r="127" spans="1:16" x14ac:dyDescent="0.2">
      <c r="A127" t="s">
        <v>49</v>
      </c>
      <c r="B127" s="36" t="s">
        <v>143</v>
      </c>
      <c r="C127" s="36" t="s">
        <v>714</v>
      </c>
      <c r="D127" s="37" t="s">
        <v>47</v>
      </c>
      <c r="E127" s="13" t="s">
        <v>715</v>
      </c>
      <c r="F127" s="38" t="s">
        <v>71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508</v>
      </c>
      <c r="O127">
        <f>(M127*21)/100</f>
        <v>0</v>
      </c>
      <c r="P127" t="s">
        <v>27</v>
      </c>
    </row>
    <row r="128" spans="1:16" x14ac:dyDescent="0.2">
      <c r="A128" s="37" t="s">
        <v>55</v>
      </c>
      <c r="E128" s="41" t="s">
        <v>695</v>
      </c>
    </row>
    <row r="129" spans="1:16" x14ac:dyDescent="0.2">
      <c r="A129" s="37" t="s">
        <v>57</v>
      </c>
      <c r="E129" s="42" t="s">
        <v>704</v>
      </c>
    </row>
    <row r="130" spans="1:16" ht="102" x14ac:dyDescent="0.2">
      <c r="A130" t="s">
        <v>59</v>
      </c>
      <c r="E130" s="41" t="s">
        <v>333</v>
      </c>
    </row>
    <row r="131" spans="1:16" x14ac:dyDescent="0.2">
      <c r="A131" t="s">
        <v>49</v>
      </c>
      <c r="B131" s="36" t="s">
        <v>146</v>
      </c>
      <c r="C131" s="36" t="s">
        <v>716</v>
      </c>
      <c r="D131" s="37" t="s">
        <v>47</v>
      </c>
      <c r="E131" s="13" t="s">
        <v>717</v>
      </c>
      <c r="F131" s="38" t="s">
        <v>71</v>
      </c>
      <c r="G131" s="39">
        <v>3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508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51</v>
      </c>
    </row>
    <row r="133" spans="1:16" x14ac:dyDescent="0.2">
      <c r="A133" s="37" t="s">
        <v>57</v>
      </c>
      <c r="E133" s="42" t="s">
        <v>704</v>
      </c>
    </row>
    <row r="134" spans="1:16" ht="89.25" x14ac:dyDescent="0.2">
      <c r="A134" t="s">
        <v>59</v>
      </c>
      <c r="E134" s="41" t="s">
        <v>718</v>
      </c>
    </row>
    <row r="135" spans="1:16" x14ac:dyDescent="0.2">
      <c r="A135" t="s">
        <v>49</v>
      </c>
      <c r="B135" s="36" t="s">
        <v>149</v>
      </c>
      <c r="C135" s="36" t="s">
        <v>719</v>
      </c>
      <c r="D135" s="37" t="s">
        <v>47</v>
      </c>
      <c r="E135" s="13" t="s">
        <v>720</v>
      </c>
      <c r="F135" s="38" t="s">
        <v>71</v>
      </c>
      <c r="G135" s="39">
        <v>2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508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711</v>
      </c>
    </row>
    <row r="137" spans="1:16" x14ac:dyDescent="0.2">
      <c r="A137" s="37" t="s">
        <v>57</v>
      </c>
      <c r="E137" s="42" t="s">
        <v>704</v>
      </c>
    </row>
    <row r="138" spans="1:16" ht="102" x14ac:dyDescent="0.2">
      <c r="A138" t="s">
        <v>59</v>
      </c>
      <c r="E138" s="41" t="s">
        <v>333</v>
      </c>
    </row>
    <row r="139" spans="1:16" x14ac:dyDescent="0.2">
      <c r="A139" t="s">
        <v>49</v>
      </c>
      <c r="B139" s="36" t="s">
        <v>152</v>
      </c>
      <c r="C139" s="36" t="s">
        <v>721</v>
      </c>
      <c r="D139" s="37" t="s">
        <v>47</v>
      </c>
      <c r="E139" s="13" t="s">
        <v>722</v>
      </c>
      <c r="F139" s="38" t="s">
        <v>71</v>
      </c>
      <c r="G139" s="39">
        <v>1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508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695</v>
      </c>
    </row>
    <row r="141" spans="1:16" x14ac:dyDescent="0.2">
      <c r="A141" s="37" t="s">
        <v>57</v>
      </c>
      <c r="E141" s="42" t="s">
        <v>704</v>
      </c>
    </row>
    <row r="142" spans="1:16" ht="102" x14ac:dyDescent="0.2">
      <c r="A142" t="s">
        <v>59</v>
      </c>
      <c r="E142" s="41" t="s">
        <v>333</v>
      </c>
    </row>
    <row r="143" spans="1:16" x14ac:dyDescent="0.2">
      <c r="A143" t="s">
        <v>49</v>
      </c>
      <c r="B143" s="36" t="s">
        <v>155</v>
      </c>
      <c r="C143" s="36" t="s">
        <v>723</v>
      </c>
      <c r="D143" s="37" t="s">
        <v>47</v>
      </c>
      <c r="E143" s="13" t="s">
        <v>724</v>
      </c>
      <c r="F143" s="38" t="s">
        <v>71</v>
      </c>
      <c r="G143" s="39">
        <v>1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508</v>
      </c>
      <c r="O143">
        <f>(M143*21)/100</f>
        <v>0</v>
      </c>
      <c r="P143" t="s">
        <v>27</v>
      </c>
    </row>
    <row r="144" spans="1:16" x14ac:dyDescent="0.2">
      <c r="A144" s="37" t="s">
        <v>55</v>
      </c>
      <c r="E144" s="41" t="s">
        <v>725</v>
      </c>
    </row>
    <row r="145" spans="1:16" x14ac:dyDescent="0.2">
      <c r="A145" s="37" t="s">
        <v>57</v>
      </c>
      <c r="E145" s="42" t="s">
        <v>704</v>
      </c>
    </row>
    <row r="146" spans="1:16" ht="102" x14ac:dyDescent="0.2">
      <c r="A146" t="s">
        <v>59</v>
      </c>
      <c r="E146" s="41" t="s">
        <v>333</v>
      </c>
    </row>
    <row r="147" spans="1:16" x14ac:dyDescent="0.2">
      <c r="A147" t="s">
        <v>49</v>
      </c>
      <c r="B147" s="36" t="s">
        <v>158</v>
      </c>
      <c r="C147" s="36" t="s">
        <v>726</v>
      </c>
      <c r="D147" s="37" t="s">
        <v>47</v>
      </c>
      <c r="E147" s="13" t="s">
        <v>727</v>
      </c>
      <c r="F147" s="38" t="s">
        <v>71</v>
      </c>
      <c r="G147" s="39">
        <v>1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508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725</v>
      </c>
    </row>
    <row r="149" spans="1:16" x14ac:dyDescent="0.2">
      <c r="A149" s="37" t="s">
        <v>57</v>
      </c>
      <c r="E149" s="42" t="s">
        <v>704</v>
      </c>
    </row>
    <row r="150" spans="1:16" ht="102" x14ac:dyDescent="0.2">
      <c r="A150" t="s">
        <v>59</v>
      </c>
      <c r="E150" s="41" t="s">
        <v>333</v>
      </c>
    </row>
    <row r="151" spans="1:16" x14ac:dyDescent="0.2">
      <c r="A151" t="s">
        <v>49</v>
      </c>
      <c r="B151" s="36" t="s">
        <v>161</v>
      </c>
      <c r="C151" s="36" t="s">
        <v>728</v>
      </c>
      <c r="D151" s="37" t="s">
        <v>47</v>
      </c>
      <c r="E151" s="13" t="s">
        <v>729</v>
      </c>
      <c r="F151" s="38" t="s">
        <v>71</v>
      </c>
      <c r="G151" s="39">
        <v>2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508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695</v>
      </c>
    </row>
    <row r="153" spans="1:16" x14ac:dyDescent="0.2">
      <c r="A153" s="37" t="s">
        <v>57</v>
      </c>
      <c r="E153" s="42" t="s">
        <v>704</v>
      </c>
    </row>
    <row r="154" spans="1:16" ht="102" x14ac:dyDescent="0.2">
      <c r="A154" t="s">
        <v>59</v>
      </c>
      <c r="E154" s="41" t="s">
        <v>730</v>
      </c>
    </row>
    <row r="155" spans="1:16" x14ac:dyDescent="0.2">
      <c r="A155" t="s">
        <v>49</v>
      </c>
      <c r="B155" s="36" t="s">
        <v>164</v>
      </c>
      <c r="C155" s="36" t="s">
        <v>731</v>
      </c>
      <c r="D155" s="37" t="s">
        <v>47</v>
      </c>
      <c r="E155" s="13" t="s">
        <v>732</v>
      </c>
      <c r="F155" s="38" t="s">
        <v>71</v>
      </c>
      <c r="G155" s="39">
        <v>6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508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51</v>
      </c>
    </row>
    <row r="157" spans="1:16" x14ac:dyDescent="0.2">
      <c r="A157" s="37" t="s">
        <v>57</v>
      </c>
      <c r="E157" s="42" t="s">
        <v>704</v>
      </c>
    </row>
    <row r="158" spans="1:16" ht="102" x14ac:dyDescent="0.2">
      <c r="A158" t="s">
        <v>59</v>
      </c>
      <c r="E158" s="41" t="s">
        <v>730</v>
      </c>
    </row>
    <row r="159" spans="1:16" x14ac:dyDescent="0.2">
      <c r="A159" t="s">
        <v>49</v>
      </c>
      <c r="B159" s="36" t="s">
        <v>167</v>
      </c>
      <c r="C159" s="36" t="s">
        <v>733</v>
      </c>
      <c r="D159" s="37" t="s">
        <v>47</v>
      </c>
      <c r="E159" s="13" t="s">
        <v>734</v>
      </c>
      <c r="F159" s="38" t="s">
        <v>71</v>
      </c>
      <c r="G159" s="39">
        <v>6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508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51</v>
      </c>
    </row>
    <row r="161" spans="1:16" x14ac:dyDescent="0.2">
      <c r="A161" s="37" t="s">
        <v>57</v>
      </c>
      <c r="E161" s="42" t="s">
        <v>704</v>
      </c>
    </row>
    <row r="162" spans="1:16" ht="102" x14ac:dyDescent="0.2">
      <c r="A162" t="s">
        <v>59</v>
      </c>
      <c r="E162" s="41" t="s">
        <v>730</v>
      </c>
    </row>
    <row r="163" spans="1:16" x14ac:dyDescent="0.2">
      <c r="A163" t="s">
        <v>49</v>
      </c>
      <c r="B163" s="36" t="s">
        <v>170</v>
      </c>
      <c r="C163" s="36" t="s">
        <v>735</v>
      </c>
      <c r="D163" s="37" t="s">
        <v>47</v>
      </c>
      <c r="E163" s="13" t="s">
        <v>736</v>
      </c>
      <c r="F163" s="38" t="s">
        <v>71</v>
      </c>
      <c r="G163" s="39">
        <v>1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508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51</v>
      </c>
    </row>
    <row r="165" spans="1:16" x14ac:dyDescent="0.2">
      <c r="A165" s="37" t="s">
        <v>57</v>
      </c>
      <c r="E165" s="42" t="s">
        <v>704</v>
      </c>
    </row>
    <row r="166" spans="1:16" ht="114.75" x14ac:dyDescent="0.2">
      <c r="A166" t="s">
        <v>59</v>
      </c>
      <c r="E166" s="41" t="s">
        <v>737</v>
      </c>
    </row>
    <row r="167" spans="1:16" x14ac:dyDescent="0.2">
      <c r="A167" t="s">
        <v>46</v>
      </c>
      <c r="C167" s="33" t="s">
        <v>26</v>
      </c>
      <c r="E167" s="35" t="s">
        <v>738</v>
      </c>
      <c r="J167" s="34">
        <f>0</f>
        <v>0</v>
      </c>
      <c r="K167" s="34">
        <f>0</f>
        <v>0</v>
      </c>
      <c r="L167" s="34">
        <f>0+L168+L172+L176+L180+L184+L188+L192</f>
        <v>0</v>
      </c>
      <c r="M167" s="34">
        <f>0+M168+M172+M176+M180+M184+M188+M192</f>
        <v>0</v>
      </c>
    </row>
    <row r="168" spans="1:16" ht="25.5" x14ac:dyDescent="0.2">
      <c r="A168" t="s">
        <v>49</v>
      </c>
      <c r="B168" s="36" t="s">
        <v>174</v>
      </c>
      <c r="C168" s="36" t="s">
        <v>489</v>
      </c>
      <c r="D168" s="37" t="s">
        <v>47</v>
      </c>
      <c r="E168" s="13" t="s">
        <v>490</v>
      </c>
      <c r="F168" s="38" t="s">
        <v>71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508</v>
      </c>
      <c r="O168">
        <f>(M168*21)/100</f>
        <v>0</v>
      </c>
      <c r="P168" t="s">
        <v>27</v>
      </c>
    </row>
    <row r="169" spans="1:16" x14ac:dyDescent="0.2">
      <c r="A169" s="37" t="s">
        <v>55</v>
      </c>
      <c r="E169" s="41" t="s">
        <v>51</v>
      </c>
    </row>
    <row r="170" spans="1:16" x14ac:dyDescent="0.2">
      <c r="A170" s="37" t="s">
        <v>57</v>
      </c>
      <c r="E170" s="42" t="s">
        <v>739</v>
      </c>
    </row>
    <row r="171" spans="1:16" ht="114.75" x14ac:dyDescent="0.2">
      <c r="A171" t="s">
        <v>59</v>
      </c>
      <c r="E171" s="41" t="s">
        <v>491</v>
      </c>
    </row>
    <row r="172" spans="1:16" ht="38.25" x14ac:dyDescent="0.2">
      <c r="A172" t="s">
        <v>49</v>
      </c>
      <c r="B172" s="36" t="s">
        <v>176</v>
      </c>
      <c r="C172" s="36" t="s">
        <v>493</v>
      </c>
      <c r="D172" s="37" t="s">
        <v>47</v>
      </c>
      <c r="E172" s="13" t="s">
        <v>494</v>
      </c>
      <c r="F172" s="38" t="s">
        <v>71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508</v>
      </c>
      <c r="O172">
        <f>(M172*21)/100</f>
        <v>0</v>
      </c>
      <c r="P172" t="s">
        <v>27</v>
      </c>
    </row>
    <row r="173" spans="1:16" x14ac:dyDescent="0.2">
      <c r="A173" s="37" t="s">
        <v>55</v>
      </c>
      <c r="E173" s="41" t="s">
        <v>51</v>
      </c>
    </row>
    <row r="174" spans="1:16" x14ac:dyDescent="0.2">
      <c r="A174" s="37" t="s">
        <v>57</v>
      </c>
      <c r="E174" s="42" t="s">
        <v>739</v>
      </c>
    </row>
    <row r="175" spans="1:16" ht="114.75" x14ac:dyDescent="0.2">
      <c r="A175" t="s">
        <v>59</v>
      </c>
      <c r="E175" s="41" t="s">
        <v>491</v>
      </c>
    </row>
    <row r="176" spans="1:16" ht="25.5" x14ac:dyDescent="0.2">
      <c r="A176" t="s">
        <v>49</v>
      </c>
      <c r="B176" s="36" t="s">
        <v>178</v>
      </c>
      <c r="C176" s="36" t="s">
        <v>740</v>
      </c>
      <c r="D176" s="37" t="s">
        <v>47</v>
      </c>
      <c r="E176" s="13" t="s">
        <v>741</v>
      </c>
      <c r="F176" s="38" t="s">
        <v>71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508</v>
      </c>
      <c r="O176">
        <f>(M176*21)/100</f>
        <v>0</v>
      </c>
      <c r="P176" t="s">
        <v>27</v>
      </c>
    </row>
    <row r="177" spans="1:16" x14ac:dyDescent="0.2">
      <c r="A177" s="37" t="s">
        <v>55</v>
      </c>
      <c r="E177" s="41" t="s">
        <v>51</v>
      </c>
    </row>
    <row r="178" spans="1:16" x14ac:dyDescent="0.2">
      <c r="A178" s="37" t="s">
        <v>57</v>
      </c>
      <c r="E178" s="42" t="s">
        <v>739</v>
      </c>
    </row>
    <row r="179" spans="1:16" ht="89.25" x14ac:dyDescent="0.2">
      <c r="A179" t="s">
        <v>59</v>
      </c>
      <c r="E179" s="41" t="s">
        <v>742</v>
      </c>
    </row>
    <row r="180" spans="1:16" x14ac:dyDescent="0.2">
      <c r="A180" t="s">
        <v>49</v>
      </c>
      <c r="B180" s="36" t="s">
        <v>180</v>
      </c>
      <c r="C180" s="36" t="s">
        <v>743</v>
      </c>
      <c r="D180" s="37" t="s">
        <v>47</v>
      </c>
      <c r="E180" s="13" t="s">
        <v>744</v>
      </c>
      <c r="F180" s="38" t="s">
        <v>219</v>
      </c>
      <c r="G180" s="39">
        <v>48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508</v>
      </c>
      <c r="O180">
        <f>(M180*21)/100</f>
        <v>0</v>
      </c>
      <c r="P180" t="s">
        <v>27</v>
      </c>
    </row>
    <row r="181" spans="1:16" x14ac:dyDescent="0.2">
      <c r="A181" s="37" t="s">
        <v>55</v>
      </c>
      <c r="E181" s="41" t="s">
        <v>51</v>
      </c>
    </row>
    <row r="182" spans="1:16" x14ac:dyDescent="0.2">
      <c r="A182" s="37" t="s">
        <v>57</v>
      </c>
      <c r="E182" s="42" t="s">
        <v>739</v>
      </c>
    </row>
    <row r="183" spans="1:16" ht="89.25" x14ac:dyDescent="0.2">
      <c r="A183" t="s">
        <v>59</v>
      </c>
      <c r="E183" s="41" t="s">
        <v>745</v>
      </c>
    </row>
    <row r="184" spans="1:16" x14ac:dyDescent="0.2">
      <c r="A184" t="s">
        <v>49</v>
      </c>
      <c r="B184" s="36" t="s">
        <v>183</v>
      </c>
      <c r="C184" s="36" t="s">
        <v>746</v>
      </c>
      <c r="D184" s="37" t="s">
        <v>47</v>
      </c>
      <c r="E184" s="13" t="s">
        <v>747</v>
      </c>
      <c r="F184" s="38" t="s">
        <v>219</v>
      </c>
      <c r="G184" s="39">
        <v>16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508</v>
      </c>
      <c r="O184">
        <f>(M184*21)/100</f>
        <v>0</v>
      </c>
      <c r="P184" t="s">
        <v>27</v>
      </c>
    </row>
    <row r="185" spans="1:16" x14ac:dyDescent="0.2">
      <c r="A185" s="37" t="s">
        <v>55</v>
      </c>
      <c r="E185" s="41" t="s">
        <v>51</v>
      </c>
    </row>
    <row r="186" spans="1:16" x14ac:dyDescent="0.2">
      <c r="A186" s="37" t="s">
        <v>57</v>
      </c>
      <c r="E186" s="42" t="s">
        <v>739</v>
      </c>
    </row>
    <row r="187" spans="1:16" ht="89.25" x14ac:dyDescent="0.2">
      <c r="A187" t="s">
        <v>59</v>
      </c>
      <c r="E187" s="41" t="s">
        <v>748</v>
      </c>
    </row>
    <row r="188" spans="1:16" x14ac:dyDescent="0.2">
      <c r="A188" t="s">
        <v>49</v>
      </c>
      <c r="B188" s="36" t="s">
        <v>186</v>
      </c>
      <c r="C188" s="36" t="s">
        <v>749</v>
      </c>
      <c r="D188" s="37" t="s">
        <v>47</v>
      </c>
      <c r="E188" s="13" t="s">
        <v>750</v>
      </c>
      <c r="F188" s="38" t="s">
        <v>219</v>
      </c>
      <c r="G188" s="39">
        <v>40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508</v>
      </c>
      <c r="O188">
        <f>(M188*21)/100</f>
        <v>0</v>
      </c>
      <c r="P188" t="s">
        <v>27</v>
      </c>
    </row>
    <row r="189" spans="1:16" x14ac:dyDescent="0.2">
      <c r="A189" s="37" t="s">
        <v>55</v>
      </c>
      <c r="E189" s="41" t="s">
        <v>51</v>
      </c>
    </row>
    <row r="190" spans="1:16" x14ac:dyDescent="0.2">
      <c r="A190" s="37" t="s">
        <v>57</v>
      </c>
      <c r="E190" s="42" t="s">
        <v>739</v>
      </c>
    </row>
    <row r="191" spans="1:16" ht="102" x14ac:dyDescent="0.2">
      <c r="A191" t="s">
        <v>59</v>
      </c>
      <c r="E191" s="41" t="s">
        <v>751</v>
      </c>
    </row>
    <row r="192" spans="1:16" x14ac:dyDescent="0.2">
      <c r="A192" t="s">
        <v>49</v>
      </c>
      <c r="B192" s="36" t="s">
        <v>189</v>
      </c>
      <c r="C192" s="36" t="s">
        <v>752</v>
      </c>
      <c r="D192" s="37" t="s">
        <v>47</v>
      </c>
      <c r="E192" s="13" t="s">
        <v>753</v>
      </c>
      <c r="F192" s="38" t="s">
        <v>219</v>
      </c>
      <c r="G192" s="39">
        <v>48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508</v>
      </c>
      <c r="O192">
        <f>(M192*21)/100</f>
        <v>0</v>
      </c>
      <c r="P192" t="s">
        <v>27</v>
      </c>
    </row>
    <row r="193" spans="1:5" x14ac:dyDescent="0.2">
      <c r="A193" s="37" t="s">
        <v>55</v>
      </c>
      <c r="E193" s="41" t="s">
        <v>51</v>
      </c>
    </row>
    <row r="194" spans="1:5" x14ac:dyDescent="0.2">
      <c r="A194" s="37" t="s">
        <v>57</v>
      </c>
      <c r="E194" s="42" t="s">
        <v>739</v>
      </c>
    </row>
    <row r="195" spans="1:5" ht="89.25" x14ac:dyDescent="0.2">
      <c r="A195" t="s">
        <v>59</v>
      </c>
      <c r="E195" s="41" t="s">
        <v>754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PS 01</vt:lpstr>
      <vt:lpstr>PS 02</vt:lpstr>
      <vt:lpstr>PS 03</vt:lpstr>
      <vt:lpstr>SO02</vt:lpstr>
      <vt:lpstr>SO 98-98</vt:lpstr>
      <vt:lpstr>SO01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Bolo Ivana, Ing.</dc:creator>
  <cp:keywords/>
  <dc:description/>
  <cp:lastModifiedBy>Bolo Ivana, Ing.</cp:lastModifiedBy>
  <dcterms:created xsi:type="dcterms:W3CDTF">2023-01-05T09:59:47Z</dcterms:created>
  <dcterms:modified xsi:type="dcterms:W3CDTF">2023-01-05T09:59:47Z</dcterms:modified>
  <cp:category/>
  <cp:contentStatus/>
</cp:coreProperties>
</file>