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obodaLa\Documents\AKCE\práce 2023\skály 23 -24\"/>
    </mc:Choice>
  </mc:AlternateContent>
  <bookViews>
    <workbookView xWindow="0" yWindow="0" windowWidth="28800" windowHeight="12345"/>
  </bookViews>
  <sheets>
    <sheet name="Rekapitulace stavby" sheetId="1" r:id="rId1"/>
    <sheet name="PS01 - ÚOŽI" sheetId="2" r:id="rId2"/>
    <sheet name="PS02 - URS" sheetId="3" r:id="rId3"/>
    <sheet name="SO02 - VON" sheetId="4" r:id="rId4"/>
  </sheets>
  <definedNames>
    <definedName name="_xlnm._FilterDatabase" localSheetId="1" hidden="1">'PS01 - ÚOŽI'!$C$117:$K$165</definedName>
    <definedName name="_xlnm._FilterDatabase" localSheetId="2" hidden="1">'PS02 - URS'!$C$120:$K$835</definedName>
    <definedName name="_xlnm._FilterDatabase" localSheetId="3" hidden="1">'SO02 - VON'!$C$117:$K$138</definedName>
    <definedName name="_xlnm.Print_Titles" localSheetId="1">'PS01 - ÚOŽI'!$117:$117</definedName>
    <definedName name="_xlnm.Print_Titles" localSheetId="2">'PS02 - URS'!$120:$120</definedName>
    <definedName name="_xlnm.Print_Titles" localSheetId="0">'Rekapitulace stavby'!$92:$92</definedName>
    <definedName name="_xlnm.Print_Titles" localSheetId="3">'SO02 - VON'!$117:$117</definedName>
    <definedName name="_xlnm.Print_Area" localSheetId="1">'PS01 - ÚOŽI'!$C$4:$J$76,'PS01 - ÚOŽI'!$C$82:$J$99,'PS01 - ÚOŽI'!$C$105:$K$165</definedName>
    <definedName name="_xlnm.Print_Area" localSheetId="2">'PS02 - URS'!$C$4:$J$76,'PS02 - URS'!$C$82:$J$102,'PS02 - URS'!$C$108:$K$835</definedName>
    <definedName name="_xlnm.Print_Area" localSheetId="0">'Rekapitulace stavby'!$D$4:$AO$76,'Rekapitulace stavby'!$C$82:$AQ$98</definedName>
    <definedName name="_xlnm.Print_Area" localSheetId="3">'SO02 - VON'!$C$4:$J$76,'SO02 - VON'!$C$82:$J$99,'SO02 - VON'!$C$105:$K$138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115" i="4" s="1"/>
  <c r="J23" i="4"/>
  <c r="J21" i="4"/>
  <c r="E21" i="4"/>
  <c r="J114" i="4" s="1"/>
  <c r="J20" i="4"/>
  <c r="J18" i="4"/>
  <c r="E18" i="4"/>
  <c r="F115" i="4" s="1"/>
  <c r="J17" i="4"/>
  <c r="J15" i="4"/>
  <c r="E15" i="4"/>
  <c r="F114" i="4" s="1"/>
  <c r="J14" i="4"/>
  <c r="J12" i="4"/>
  <c r="J89" i="4"/>
  <c r="E7" i="4"/>
  <c r="E85" i="4"/>
  <c r="J37" i="3"/>
  <c r="J36" i="3"/>
  <c r="AY96" i="1"/>
  <c r="J35" i="3"/>
  <c r="AX96" i="1" s="1"/>
  <c r="BI833" i="3"/>
  <c r="BH833" i="3"/>
  <c r="BG833" i="3"/>
  <c r="BF833" i="3"/>
  <c r="T833" i="3"/>
  <c r="R833" i="3"/>
  <c r="P833" i="3"/>
  <c r="BI830" i="3"/>
  <c r="BH830" i="3"/>
  <c r="BG830" i="3"/>
  <c r="BF830" i="3"/>
  <c r="T830" i="3"/>
  <c r="R830" i="3"/>
  <c r="P830" i="3"/>
  <c r="BI827" i="3"/>
  <c r="BH827" i="3"/>
  <c r="BG827" i="3"/>
  <c r="BF827" i="3"/>
  <c r="T827" i="3"/>
  <c r="R827" i="3"/>
  <c r="P827" i="3"/>
  <c r="BI824" i="3"/>
  <c r="BH824" i="3"/>
  <c r="BG824" i="3"/>
  <c r="BF824" i="3"/>
  <c r="T824" i="3"/>
  <c r="R824" i="3"/>
  <c r="P824" i="3"/>
  <c r="BI821" i="3"/>
  <c r="BH821" i="3"/>
  <c r="BG821" i="3"/>
  <c r="BF821" i="3"/>
  <c r="T821" i="3"/>
  <c r="R821" i="3"/>
  <c r="P821" i="3"/>
  <c r="BI818" i="3"/>
  <c r="BH818" i="3"/>
  <c r="BG818" i="3"/>
  <c r="BF818" i="3"/>
  <c r="T818" i="3"/>
  <c r="R818" i="3"/>
  <c r="P818" i="3"/>
  <c r="BI815" i="3"/>
  <c r="BH815" i="3"/>
  <c r="BG815" i="3"/>
  <c r="BF815" i="3"/>
  <c r="T815" i="3"/>
  <c r="R815" i="3"/>
  <c r="P815" i="3"/>
  <c r="BI813" i="3"/>
  <c r="BH813" i="3"/>
  <c r="BG813" i="3"/>
  <c r="BF813" i="3"/>
  <c r="T813" i="3"/>
  <c r="R813" i="3"/>
  <c r="P813" i="3"/>
  <c r="BI811" i="3"/>
  <c r="BH811" i="3"/>
  <c r="BG811" i="3"/>
  <c r="BF811" i="3"/>
  <c r="T811" i="3"/>
  <c r="R811" i="3"/>
  <c r="P811" i="3"/>
  <c r="BI809" i="3"/>
  <c r="BH809" i="3"/>
  <c r="BG809" i="3"/>
  <c r="BF809" i="3"/>
  <c r="T809" i="3"/>
  <c r="R809" i="3"/>
  <c r="P809" i="3"/>
  <c r="BI807" i="3"/>
  <c r="BH807" i="3"/>
  <c r="BG807" i="3"/>
  <c r="BF807" i="3"/>
  <c r="T807" i="3"/>
  <c r="R807" i="3"/>
  <c r="P807" i="3"/>
  <c r="BI805" i="3"/>
  <c r="BH805" i="3"/>
  <c r="BG805" i="3"/>
  <c r="BF805" i="3"/>
  <c r="T805" i="3"/>
  <c r="R805" i="3"/>
  <c r="P805" i="3"/>
  <c r="BI803" i="3"/>
  <c r="BH803" i="3"/>
  <c r="BG803" i="3"/>
  <c r="BF803" i="3"/>
  <c r="T803" i="3"/>
  <c r="R803" i="3"/>
  <c r="P803" i="3"/>
  <c r="BI800" i="3"/>
  <c r="BH800" i="3"/>
  <c r="BG800" i="3"/>
  <c r="BF800" i="3"/>
  <c r="T800" i="3"/>
  <c r="R800" i="3"/>
  <c r="P800" i="3"/>
  <c r="BI797" i="3"/>
  <c r="BH797" i="3"/>
  <c r="BG797" i="3"/>
  <c r="BF797" i="3"/>
  <c r="T797" i="3"/>
  <c r="R797" i="3"/>
  <c r="P797" i="3"/>
  <c r="BI794" i="3"/>
  <c r="BH794" i="3"/>
  <c r="BG794" i="3"/>
  <c r="BF794" i="3"/>
  <c r="T794" i="3"/>
  <c r="R794" i="3"/>
  <c r="P794" i="3"/>
  <c r="BI791" i="3"/>
  <c r="BH791" i="3"/>
  <c r="BG791" i="3"/>
  <c r="BF791" i="3"/>
  <c r="T791" i="3"/>
  <c r="R791" i="3"/>
  <c r="P791" i="3"/>
  <c r="BI788" i="3"/>
  <c r="BH788" i="3"/>
  <c r="BG788" i="3"/>
  <c r="BF788" i="3"/>
  <c r="T788" i="3"/>
  <c r="R788" i="3"/>
  <c r="P788" i="3"/>
  <c r="BI785" i="3"/>
  <c r="BH785" i="3"/>
  <c r="BG785" i="3"/>
  <c r="BF785" i="3"/>
  <c r="T785" i="3"/>
  <c r="R785" i="3"/>
  <c r="P785" i="3"/>
  <c r="BI782" i="3"/>
  <c r="BH782" i="3"/>
  <c r="BG782" i="3"/>
  <c r="BF782" i="3"/>
  <c r="T782" i="3"/>
  <c r="R782" i="3"/>
  <c r="P782" i="3"/>
  <c r="BI779" i="3"/>
  <c r="BH779" i="3"/>
  <c r="BG779" i="3"/>
  <c r="BF779" i="3"/>
  <c r="T779" i="3"/>
  <c r="R779" i="3"/>
  <c r="P779" i="3"/>
  <c r="BI776" i="3"/>
  <c r="BH776" i="3"/>
  <c r="BG776" i="3"/>
  <c r="BF776" i="3"/>
  <c r="T776" i="3"/>
  <c r="R776" i="3"/>
  <c r="P776" i="3"/>
  <c r="BI773" i="3"/>
  <c r="BH773" i="3"/>
  <c r="BG773" i="3"/>
  <c r="BF773" i="3"/>
  <c r="T773" i="3"/>
  <c r="R773" i="3"/>
  <c r="P773" i="3"/>
  <c r="BI770" i="3"/>
  <c r="BH770" i="3"/>
  <c r="BG770" i="3"/>
  <c r="BF770" i="3"/>
  <c r="T770" i="3"/>
  <c r="R770" i="3"/>
  <c r="P770" i="3"/>
  <c r="BI767" i="3"/>
  <c r="BH767" i="3"/>
  <c r="BG767" i="3"/>
  <c r="BF767" i="3"/>
  <c r="T767" i="3"/>
  <c r="R767" i="3"/>
  <c r="P767" i="3"/>
  <c r="BI764" i="3"/>
  <c r="BH764" i="3"/>
  <c r="BG764" i="3"/>
  <c r="BF764" i="3"/>
  <c r="T764" i="3"/>
  <c r="R764" i="3"/>
  <c r="P764" i="3"/>
  <c r="BI761" i="3"/>
  <c r="BH761" i="3"/>
  <c r="BG761" i="3"/>
  <c r="BF761" i="3"/>
  <c r="T761" i="3"/>
  <c r="R761" i="3"/>
  <c r="P761" i="3"/>
  <c r="BI758" i="3"/>
  <c r="BH758" i="3"/>
  <c r="BG758" i="3"/>
  <c r="BF758" i="3"/>
  <c r="T758" i="3"/>
  <c r="R758" i="3"/>
  <c r="P758" i="3"/>
  <c r="BI755" i="3"/>
  <c r="BH755" i="3"/>
  <c r="BG755" i="3"/>
  <c r="BF755" i="3"/>
  <c r="T755" i="3"/>
  <c r="R755" i="3"/>
  <c r="P755" i="3"/>
  <c r="BI752" i="3"/>
  <c r="BH752" i="3"/>
  <c r="BG752" i="3"/>
  <c r="BF752" i="3"/>
  <c r="T752" i="3"/>
  <c r="R752" i="3"/>
  <c r="P752" i="3"/>
  <c r="BI749" i="3"/>
  <c r="BH749" i="3"/>
  <c r="BG749" i="3"/>
  <c r="BF749" i="3"/>
  <c r="T749" i="3"/>
  <c r="R749" i="3"/>
  <c r="P749" i="3"/>
  <c r="BI746" i="3"/>
  <c r="BH746" i="3"/>
  <c r="BG746" i="3"/>
  <c r="BF746" i="3"/>
  <c r="T746" i="3"/>
  <c r="R746" i="3"/>
  <c r="P746" i="3"/>
  <c r="BI743" i="3"/>
  <c r="BH743" i="3"/>
  <c r="BG743" i="3"/>
  <c r="BF743" i="3"/>
  <c r="T743" i="3"/>
  <c r="R743" i="3"/>
  <c r="P743" i="3"/>
  <c r="BI740" i="3"/>
  <c r="BH740" i="3"/>
  <c r="BG740" i="3"/>
  <c r="BF740" i="3"/>
  <c r="T740" i="3"/>
  <c r="R740" i="3"/>
  <c r="P740" i="3"/>
  <c r="BI737" i="3"/>
  <c r="BH737" i="3"/>
  <c r="BG737" i="3"/>
  <c r="BF737" i="3"/>
  <c r="T737" i="3"/>
  <c r="R737" i="3"/>
  <c r="P737" i="3"/>
  <c r="BI734" i="3"/>
  <c r="BH734" i="3"/>
  <c r="BG734" i="3"/>
  <c r="BF734" i="3"/>
  <c r="T734" i="3"/>
  <c r="R734" i="3"/>
  <c r="P734" i="3"/>
  <c r="BI731" i="3"/>
  <c r="BH731" i="3"/>
  <c r="BG731" i="3"/>
  <c r="BF731" i="3"/>
  <c r="T731" i="3"/>
  <c r="R731" i="3"/>
  <c r="P731" i="3"/>
  <c r="BI728" i="3"/>
  <c r="BH728" i="3"/>
  <c r="BG728" i="3"/>
  <c r="BF728" i="3"/>
  <c r="T728" i="3"/>
  <c r="R728" i="3"/>
  <c r="P728" i="3"/>
  <c r="BI725" i="3"/>
  <c r="BH725" i="3"/>
  <c r="BG725" i="3"/>
  <c r="BF725" i="3"/>
  <c r="T725" i="3"/>
  <c r="R725" i="3"/>
  <c r="P725" i="3"/>
  <c r="BI722" i="3"/>
  <c r="BH722" i="3"/>
  <c r="BG722" i="3"/>
  <c r="BF722" i="3"/>
  <c r="T722" i="3"/>
  <c r="R722" i="3"/>
  <c r="P722" i="3"/>
  <c r="BI719" i="3"/>
  <c r="BH719" i="3"/>
  <c r="BG719" i="3"/>
  <c r="BF719" i="3"/>
  <c r="T719" i="3"/>
  <c r="R719" i="3"/>
  <c r="P719" i="3"/>
  <c r="BI716" i="3"/>
  <c r="BH716" i="3"/>
  <c r="BG716" i="3"/>
  <c r="BF716" i="3"/>
  <c r="T716" i="3"/>
  <c r="R716" i="3"/>
  <c r="P716" i="3"/>
  <c r="BI713" i="3"/>
  <c r="BH713" i="3"/>
  <c r="BG713" i="3"/>
  <c r="BF713" i="3"/>
  <c r="T713" i="3"/>
  <c r="R713" i="3"/>
  <c r="P713" i="3"/>
  <c r="BI710" i="3"/>
  <c r="BH710" i="3"/>
  <c r="BG710" i="3"/>
  <c r="BF710" i="3"/>
  <c r="T710" i="3"/>
  <c r="R710" i="3"/>
  <c r="P710" i="3"/>
  <c r="BI707" i="3"/>
  <c r="BH707" i="3"/>
  <c r="BG707" i="3"/>
  <c r="BF707" i="3"/>
  <c r="T707" i="3"/>
  <c r="R707" i="3"/>
  <c r="P707" i="3"/>
  <c r="BI704" i="3"/>
  <c r="BH704" i="3"/>
  <c r="BG704" i="3"/>
  <c r="BF704" i="3"/>
  <c r="T704" i="3"/>
  <c r="R704" i="3"/>
  <c r="P704" i="3"/>
  <c r="BI701" i="3"/>
  <c r="BH701" i="3"/>
  <c r="BG701" i="3"/>
  <c r="BF701" i="3"/>
  <c r="T701" i="3"/>
  <c r="R701" i="3"/>
  <c r="P701" i="3"/>
  <c r="BI698" i="3"/>
  <c r="BH698" i="3"/>
  <c r="BG698" i="3"/>
  <c r="BF698" i="3"/>
  <c r="T698" i="3"/>
  <c r="R698" i="3"/>
  <c r="P698" i="3"/>
  <c r="BI695" i="3"/>
  <c r="BH695" i="3"/>
  <c r="BG695" i="3"/>
  <c r="BF695" i="3"/>
  <c r="T695" i="3"/>
  <c r="R695" i="3"/>
  <c r="P695" i="3"/>
  <c r="BI692" i="3"/>
  <c r="BH692" i="3"/>
  <c r="BG692" i="3"/>
  <c r="BF692" i="3"/>
  <c r="T692" i="3"/>
  <c r="R692" i="3"/>
  <c r="P692" i="3"/>
  <c r="BI689" i="3"/>
  <c r="BH689" i="3"/>
  <c r="BG689" i="3"/>
  <c r="BF689" i="3"/>
  <c r="T689" i="3"/>
  <c r="R689" i="3"/>
  <c r="P689" i="3"/>
  <c r="BI686" i="3"/>
  <c r="BH686" i="3"/>
  <c r="BG686" i="3"/>
  <c r="BF686" i="3"/>
  <c r="T686" i="3"/>
  <c r="R686" i="3"/>
  <c r="P686" i="3"/>
  <c r="BI683" i="3"/>
  <c r="BH683" i="3"/>
  <c r="BG683" i="3"/>
  <c r="BF683" i="3"/>
  <c r="T683" i="3"/>
  <c r="R683" i="3"/>
  <c r="P683" i="3"/>
  <c r="BI680" i="3"/>
  <c r="BH680" i="3"/>
  <c r="BG680" i="3"/>
  <c r="BF680" i="3"/>
  <c r="T680" i="3"/>
  <c r="R680" i="3"/>
  <c r="P680" i="3"/>
  <c r="BI677" i="3"/>
  <c r="BH677" i="3"/>
  <c r="BG677" i="3"/>
  <c r="BF677" i="3"/>
  <c r="T677" i="3"/>
  <c r="R677" i="3"/>
  <c r="P677" i="3"/>
  <c r="BI674" i="3"/>
  <c r="BH674" i="3"/>
  <c r="BG674" i="3"/>
  <c r="BF674" i="3"/>
  <c r="T674" i="3"/>
  <c r="R674" i="3"/>
  <c r="P674" i="3"/>
  <c r="BI671" i="3"/>
  <c r="BH671" i="3"/>
  <c r="BG671" i="3"/>
  <c r="BF671" i="3"/>
  <c r="T671" i="3"/>
  <c r="R671" i="3"/>
  <c r="P671" i="3"/>
  <c r="BI668" i="3"/>
  <c r="BH668" i="3"/>
  <c r="BG668" i="3"/>
  <c r="BF668" i="3"/>
  <c r="T668" i="3"/>
  <c r="R668" i="3"/>
  <c r="P668" i="3"/>
  <c r="BI664" i="3"/>
  <c r="BH664" i="3"/>
  <c r="BG664" i="3"/>
  <c r="BF664" i="3"/>
  <c r="T664" i="3"/>
  <c r="R664" i="3"/>
  <c r="P664" i="3"/>
  <c r="BI661" i="3"/>
  <c r="BH661" i="3"/>
  <c r="BG661" i="3"/>
  <c r="BF661" i="3"/>
  <c r="T661" i="3"/>
  <c r="R661" i="3"/>
  <c r="P661" i="3"/>
  <c r="BI658" i="3"/>
  <c r="BH658" i="3"/>
  <c r="BG658" i="3"/>
  <c r="BF658" i="3"/>
  <c r="T658" i="3"/>
  <c r="R658" i="3"/>
  <c r="P658" i="3"/>
  <c r="BI655" i="3"/>
  <c r="BH655" i="3"/>
  <c r="BG655" i="3"/>
  <c r="BF655" i="3"/>
  <c r="T655" i="3"/>
  <c r="R655" i="3"/>
  <c r="P655" i="3"/>
  <c r="BI652" i="3"/>
  <c r="BH652" i="3"/>
  <c r="BG652" i="3"/>
  <c r="BF652" i="3"/>
  <c r="T652" i="3"/>
  <c r="R652" i="3"/>
  <c r="P652" i="3"/>
  <c r="BI649" i="3"/>
  <c r="BH649" i="3"/>
  <c r="BG649" i="3"/>
  <c r="BF649" i="3"/>
  <c r="T649" i="3"/>
  <c r="R649" i="3"/>
  <c r="P649" i="3"/>
  <c r="BI646" i="3"/>
  <c r="BH646" i="3"/>
  <c r="BG646" i="3"/>
  <c r="BF646" i="3"/>
  <c r="T646" i="3"/>
  <c r="R646" i="3"/>
  <c r="P646" i="3"/>
  <c r="BI641" i="3"/>
  <c r="BH641" i="3"/>
  <c r="BG641" i="3"/>
  <c r="BF641" i="3"/>
  <c r="T641" i="3"/>
  <c r="R641" i="3"/>
  <c r="P641" i="3"/>
  <c r="BI637" i="3"/>
  <c r="BH637" i="3"/>
  <c r="BG637" i="3"/>
  <c r="BF637" i="3"/>
  <c r="T637" i="3"/>
  <c r="R637" i="3"/>
  <c r="P637" i="3"/>
  <c r="BI633" i="3"/>
  <c r="BH633" i="3"/>
  <c r="BG633" i="3"/>
  <c r="BF633" i="3"/>
  <c r="T633" i="3"/>
  <c r="R633" i="3"/>
  <c r="P633" i="3"/>
  <c r="BI631" i="3"/>
  <c r="BH631" i="3"/>
  <c r="BG631" i="3"/>
  <c r="BF631" i="3"/>
  <c r="T631" i="3"/>
  <c r="R631" i="3"/>
  <c r="P631" i="3"/>
  <c r="BI629" i="3"/>
  <c r="BH629" i="3"/>
  <c r="BG629" i="3"/>
  <c r="BF629" i="3"/>
  <c r="T629" i="3"/>
  <c r="R629" i="3"/>
  <c r="P629" i="3"/>
  <c r="BI627" i="3"/>
  <c r="BH627" i="3"/>
  <c r="BG627" i="3"/>
  <c r="BF627" i="3"/>
  <c r="T627" i="3"/>
  <c r="R627" i="3"/>
  <c r="P627" i="3"/>
  <c r="BI625" i="3"/>
  <c r="BH625" i="3"/>
  <c r="BG625" i="3"/>
  <c r="BF625" i="3"/>
  <c r="T625" i="3"/>
  <c r="R625" i="3"/>
  <c r="P625" i="3"/>
  <c r="BI623" i="3"/>
  <c r="BH623" i="3"/>
  <c r="BG623" i="3"/>
  <c r="BF623" i="3"/>
  <c r="T623" i="3"/>
  <c r="R623" i="3"/>
  <c r="P623" i="3"/>
  <c r="BI621" i="3"/>
  <c r="BH621" i="3"/>
  <c r="BG621" i="3"/>
  <c r="BF621" i="3"/>
  <c r="T621" i="3"/>
  <c r="R621" i="3"/>
  <c r="P621" i="3"/>
  <c r="BI619" i="3"/>
  <c r="BH619" i="3"/>
  <c r="BG619" i="3"/>
  <c r="BF619" i="3"/>
  <c r="T619" i="3"/>
  <c r="R619" i="3"/>
  <c r="P619" i="3"/>
  <c r="BI617" i="3"/>
  <c r="BH617" i="3"/>
  <c r="BG617" i="3"/>
  <c r="BF617" i="3"/>
  <c r="T617" i="3"/>
  <c r="R617" i="3"/>
  <c r="P617" i="3"/>
  <c r="BI615" i="3"/>
  <c r="BH615" i="3"/>
  <c r="BG615" i="3"/>
  <c r="BF615" i="3"/>
  <c r="T615" i="3"/>
  <c r="R615" i="3"/>
  <c r="P615" i="3"/>
  <c r="BI613" i="3"/>
  <c r="BH613" i="3"/>
  <c r="BG613" i="3"/>
  <c r="BF613" i="3"/>
  <c r="T613" i="3"/>
  <c r="R613" i="3"/>
  <c r="P613" i="3"/>
  <c r="BI611" i="3"/>
  <c r="BH611" i="3"/>
  <c r="BG611" i="3"/>
  <c r="BF611" i="3"/>
  <c r="T611" i="3"/>
  <c r="R611" i="3"/>
  <c r="P611" i="3"/>
  <c r="BI609" i="3"/>
  <c r="BH609" i="3"/>
  <c r="BG609" i="3"/>
  <c r="BF609" i="3"/>
  <c r="T609" i="3"/>
  <c r="R609" i="3"/>
  <c r="P609" i="3"/>
  <c r="BI607" i="3"/>
  <c r="BH607" i="3"/>
  <c r="BG607" i="3"/>
  <c r="BF607" i="3"/>
  <c r="T607" i="3"/>
  <c r="R607" i="3"/>
  <c r="P607" i="3"/>
  <c r="BI605" i="3"/>
  <c r="BH605" i="3"/>
  <c r="BG605" i="3"/>
  <c r="BF605" i="3"/>
  <c r="T605" i="3"/>
  <c r="R605" i="3"/>
  <c r="P605" i="3"/>
  <c r="BI603" i="3"/>
  <c r="BH603" i="3"/>
  <c r="BG603" i="3"/>
  <c r="BF603" i="3"/>
  <c r="T603" i="3"/>
  <c r="R603" i="3"/>
  <c r="P603" i="3"/>
  <c r="BI599" i="3"/>
  <c r="BH599" i="3"/>
  <c r="BG599" i="3"/>
  <c r="BF599" i="3"/>
  <c r="T599" i="3"/>
  <c r="R599" i="3"/>
  <c r="P599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89" i="3"/>
  <c r="BH589" i="3"/>
  <c r="BG589" i="3"/>
  <c r="BF589" i="3"/>
  <c r="T589" i="3"/>
  <c r="R589" i="3"/>
  <c r="P589" i="3"/>
  <c r="BI585" i="3"/>
  <c r="BH585" i="3"/>
  <c r="BG585" i="3"/>
  <c r="BF585" i="3"/>
  <c r="T585" i="3"/>
  <c r="R585" i="3"/>
  <c r="P585" i="3"/>
  <c r="BI581" i="3"/>
  <c r="BH581" i="3"/>
  <c r="BG581" i="3"/>
  <c r="BF581" i="3"/>
  <c r="T581" i="3"/>
  <c r="R581" i="3"/>
  <c r="P581" i="3"/>
  <c r="BI577" i="3"/>
  <c r="BH577" i="3"/>
  <c r="BG577" i="3"/>
  <c r="BF577" i="3"/>
  <c r="T577" i="3"/>
  <c r="R577" i="3"/>
  <c r="P577" i="3"/>
  <c r="BI573" i="3"/>
  <c r="BH573" i="3"/>
  <c r="BG573" i="3"/>
  <c r="BF573" i="3"/>
  <c r="T573" i="3"/>
  <c r="R573" i="3"/>
  <c r="P573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61" i="3"/>
  <c r="BH561" i="3"/>
  <c r="BG561" i="3"/>
  <c r="BF561" i="3"/>
  <c r="T561" i="3"/>
  <c r="R561" i="3"/>
  <c r="P561" i="3"/>
  <c r="BI557" i="3"/>
  <c r="BH557" i="3"/>
  <c r="BG557" i="3"/>
  <c r="BF557" i="3"/>
  <c r="T557" i="3"/>
  <c r="R557" i="3"/>
  <c r="P557" i="3"/>
  <c r="BI553" i="3"/>
  <c r="BH553" i="3"/>
  <c r="BG553" i="3"/>
  <c r="BF553" i="3"/>
  <c r="T553" i="3"/>
  <c r="R553" i="3"/>
  <c r="P553" i="3"/>
  <c r="BI549" i="3"/>
  <c r="BH549" i="3"/>
  <c r="BG549" i="3"/>
  <c r="BF549" i="3"/>
  <c r="T549" i="3"/>
  <c r="R549" i="3"/>
  <c r="P549" i="3"/>
  <c r="BI545" i="3"/>
  <c r="BH545" i="3"/>
  <c r="BG545" i="3"/>
  <c r="BF545" i="3"/>
  <c r="T545" i="3"/>
  <c r="R545" i="3"/>
  <c r="P545" i="3"/>
  <c r="BI542" i="3"/>
  <c r="BH542" i="3"/>
  <c r="BG542" i="3"/>
  <c r="BF542" i="3"/>
  <c r="T542" i="3"/>
  <c r="R542" i="3"/>
  <c r="P542" i="3"/>
  <c r="BI538" i="3"/>
  <c r="BH538" i="3"/>
  <c r="BG538" i="3"/>
  <c r="BF538" i="3"/>
  <c r="T538" i="3"/>
  <c r="R538" i="3"/>
  <c r="P538" i="3"/>
  <c r="BI534" i="3"/>
  <c r="BH534" i="3"/>
  <c r="BG534" i="3"/>
  <c r="BF534" i="3"/>
  <c r="T534" i="3"/>
  <c r="R534" i="3"/>
  <c r="P534" i="3"/>
  <c r="BI530" i="3"/>
  <c r="BH530" i="3"/>
  <c r="BG530" i="3"/>
  <c r="BF530" i="3"/>
  <c r="T530" i="3"/>
  <c r="R530" i="3"/>
  <c r="P530" i="3"/>
  <c r="BI526" i="3"/>
  <c r="BH526" i="3"/>
  <c r="BG526" i="3"/>
  <c r="BF526" i="3"/>
  <c r="T526" i="3"/>
  <c r="R526" i="3"/>
  <c r="P526" i="3"/>
  <c r="BI522" i="3"/>
  <c r="BH522" i="3"/>
  <c r="BG522" i="3"/>
  <c r="BF522" i="3"/>
  <c r="T522" i="3"/>
  <c r="R522" i="3"/>
  <c r="P522" i="3"/>
  <c r="BI518" i="3"/>
  <c r="BH518" i="3"/>
  <c r="BG518" i="3"/>
  <c r="BF518" i="3"/>
  <c r="T518" i="3"/>
  <c r="R518" i="3"/>
  <c r="P518" i="3"/>
  <c r="BI514" i="3"/>
  <c r="BH514" i="3"/>
  <c r="BG514" i="3"/>
  <c r="BF514" i="3"/>
  <c r="T514" i="3"/>
  <c r="R514" i="3"/>
  <c r="P514" i="3"/>
  <c r="BI510" i="3"/>
  <c r="BH510" i="3"/>
  <c r="BG510" i="3"/>
  <c r="BF510" i="3"/>
  <c r="T510" i="3"/>
  <c r="R510" i="3"/>
  <c r="P510" i="3"/>
  <c r="BI508" i="3"/>
  <c r="BH508" i="3"/>
  <c r="BG508" i="3"/>
  <c r="BF508" i="3"/>
  <c r="T508" i="3"/>
  <c r="R508" i="3"/>
  <c r="P508" i="3"/>
  <c r="BI506" i="3"/>
  <c r="BH506" i="3"/>
  <c r="BG506" i="3"/>
  <c r="BF506" i="3"/>
  <c r="T506" i="3"/>
  <c r="R506" i="3"/>
  <c r="P506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499" i="3"/>
  <c r="BH499" i="3"/>
  <c r="BG499" i="3"/>
  <c r="BF499" i="3"/>
  <c r="T499" i="3"/>
  <c r="R499" i="3"/>
  <c r="P499" i="3"/>
  <c r="BI495" i="3"/>
  <c r="BH495" i="3"/>
  <c r="BG495" i="3"/>
  <c r="BF495" i="3"/>
  <c r="T495" i="3"/>
  <c r="R495" i="3"/>
  <c r="P495" i="3"/>
  <c r="BI491" i="3"/>
  <c r="BH491" i="3"/>
  <c r="BG491" i="3"/>
  <c r="BF491" i="3"/>
  <c r="T491" i="3"/>
  <c r="R491" i="3"/>
  <c r="P491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2" i="3"/>
  <c r="BH482" i="3"/>
  <c r="BG482" i="3"/>
  <c r="BF482" i="3"/>
  <c r="T482" i="3"/>
  <c r="R482" i="3"/>
  <c r="P482" i="3"/>
  <c r="BI480" i="3"/>
  <c r="BH480" i="3"/>
  <c r="BG480" i="3"/>
  <c r="BF480" i="3"/>
  <c r="T480" i="3"/>
  <c r="R480" i="3"/>
  <c r="P480" i="3"/>
  <c r="BI478" i="3"/>
  <c r="BH478" i="3"/>
  <c r="BG478" i="3"/>
  <c r="BF478" i="3"/>
  <c r="T478" i="3"/>
  <c r="R478" i="3"/>
  <c r="P478" i="3"/>
  <c r="BI475" i="3"/>
  <c r="BH475" i="3"/>
  <c r="BG475" i="3"/>
  <c r="BF475" i="3"/>
  <c r="T475" i="3"/>
  <c r="R475" i="3"/>
  <c r="P475" i="3"/>
  <c r="BI473" i="3"/>
  <c r="BH473" i="3"/>
  <c r="BG473" i="3"/>
  <c r="BF473" i="3"/>
  <c r="T473" i="3"/>
  <c r="R473" i="3"/>
  <c r="P473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7" i="3"/>
  <c r="BH467" i="3"/>
  <c r="BG467" i="3"/>
  <c r="BF467" i="3"/>
  <c r="T467" i="3"/>
  <c r="R467" i="3"/>
  <c r="P467" i="3"/>
  <c r="BI465" i="3"/>
  <c r="BH465" i="3"/>
  <c r="BG465" i="3"/>
  <c r="BF465" i="3"/>
  <c r="T465" i="3"/>
  <c r="R465" i="3"/>
  <c r="P465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2" i="3"/>
  <c r="BH452" i="3"/>
  <c r="BG452" i="3"/>
  <c r="BF452" i="3"/>
  <c r="T452" i="3"/>
  <c r="R452" i="3"/>
  <c r="P452" i="3"/>
  <c r="BI448" i="3"/>
  <c r="BH448" i="3"/>
  <c r="BG448" i="3"/>
  <c r="BF448" i="3"/>
  <c r="T448" i="3"/>
  <c r="R448" i="3"/>
  <c r="P448" i="3"/>
  <c r="BI444" i="3"/>
  <c r="BH444" i="3"/>
  <c r="BG444" i="3"/>
  <c r="BF444" i="3"/>
  <c r="T444" i="3"/>
  <c r="R444" i="3"/>
  <c r="P444" i="3"/>
  <c r="BI440" i="3"/>
  <c r="BH440" i="3"/>
  <c r="BG440" i="3"/>
  <c r="BF440" i="3"/>
  <c r="T440" i="3"/>
  <c r="R440" i="3"/>
  <c r="P440" i="3"/>
  <c r="BI436" i="3"/>
  <c r="BH436" i="3"/>
  <c r="BG436" i="3"/>
  <c r="BF436" i="3"/>
  <c r="T436" i="3"/>
  <c r="R436" i="3"/>
  <c r="P436" i="3"/>
  <c r="BI432" i="3"/>
  <c r="BH432" i="3"/>
  <c r="BG432" i="3"/>
  <c r="BF432" i="3"/>
  <c r="T432" i="3"/>
  <c r="R432" i="3"/>
  <c r="P432" i="3"/>
  <c r="BI428" i="3"/>
  <c r="BH428" i="3"/>
  <c r="BG428" i="3"/>
  <c r="BF428" i="3"/>
  <c r="T428" i="3"/>
  <c r="R428" i="3"/>
  <c r="P428" i="3"/>
  <c r="BI424" i="3"/>
  <c r="BH424" i="3"/>
  <c r="BG424" i="3"/>
  <c r="BF424" i="3"/>
  <c r="T424" i="3"/>
  <c r="R424" i="3"/>
  <c r="P424" i="3"/>
  <c r="BI420" i="3"/>
  <c r="BH420" i="3"/>
  <c r="BG420" i="3"/>
  <c r="BF420" i="3"/>
  <c r="T420" i="3"/>
  <c r="R420" i="3"/>
  <c r="P420" i="3"/>
  <c r="BI416" i="3"/>
  <c r="BH416" i="3"/>
  <c r="BG416" i="3"/>
  <c r="BF416" i="3"/>
  <c r="T416" i="3"/>
  <c r="R416" i="3"/>
  <c r="P416" i="3"/>
  <c r="BI412" i="3"/>
  <c r="BH412" i="3"/>
  <c r="BG412" i="3"/>
  <c r="BF412" i="3"/>
  <c r="T412" i="3"/>
  <c r="R412" i="3"/>
  <c r="P412" i="3"/>
  <c r="BI408" i="3"/>
  <c r="BH408" i="3"/>
  <c r="BG408" i="3"/>
  <c r="BF408" i="3"/>
  <c r="T408" i="3"/>
  <c r="R408" i="3"/>
  <c r="P408" i="3"/>
  <c r="BI404" i="3"/>
  <c r="BH404" i="3"/>
  <c r="BG404" i="3"/>
  <c r="BF404" i="3"/>
  <c r="T404" i="3"/>
  <c r="R404" i="3"/>
  <c r="P404" i="3"/>
  <c r="BI400" i="3"/>
  <c r="BH400" i="3"/>
  <c r="BG400" i="3"/>
  <c r="BF400" i="3"/>
  <c r="T400" i="3"/>
  <c r="R400" i="3"/>
  <c r="P400" i="3"/>
  <c r="BI396" i="3"/>
  <c r="BH396" i="3"/>
  <c r="BG396" i="3"/>
  <c r="BF396" i="3"/>
  <c r="T396" i="3"/>
  <c r="R396" i="3"/>
  <c r="P396" i="3"/>
  <c r="BI392" i="3"/>
  <c r="BH392" i="3"/>
  <c r="BG392" i="3"/>
  <c r="BF392" i="3"/>
  <c r="T392" i="3"/>
  <c r="R392" i="3"/>
  <c r="P392" i="3"/>
  <c r="BI388" i="3"/>
  <c r="BH388" i="3"/>
  <c r="BG388" i="3"/>
  <c r="BF388" i="3"/>
  <c r="T388" i="3"/>
  <c r="R388" i="3"/>
  <c r="P388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2" i="3"/>
  <c r="BH372" i="3"/>
  <c r="BG372" i="3"/>
  <c r="BF372" i="3"/>
  <c r="T372" i="3"/>
  <c r="R372" i="3"/>
  <c r="P372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F115" i="3"/>
  <c r="E113" i="3"/>
  <c r="F89" i="3"/>
  <c r="E87" i="3"/>
  <c r="J24" i="3"/>
  <c r="E24" i="3"/>
  <c r="J118" i="3"/>
  <c r="J23" i="3"/>
  <c r="J21" i="3"/>
  <c r="E21" i="3"/>
  <c r="J117" i="3"/>
  <c r="J20" i="3"/>
  <c r="J18" i="3"/>
  <c r="E18" i="3"/>
  <c r="F92" i="3" s="1"/>
  <c r="J17" i="3"/>
  <c r="J15" i="3"/>
  <c r="E15" i="3"/>
  <c r="F91" i="3"/>
  <c r="J14" i="3"/>
  <c r="J12" i="3"/>
  <c r="J89" i="3"/>
  <c r="E7" i="3"/>
  <c r="E85" i="3" s="1"/>
  <c r="J37" i="2"/>
  <c r="J36" i="2"/>
  <c r="AY95" i="1" s="1"/>
  <c r="J35" i="2"/>
  <c r="AX95" i="1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J34" i="2" s="1"/>
  <c r="T133" i="2"/>
  <c r="R133" i="2"/>
  <c r="P133" i="2"/>
  <c r="BI130" i="2"/>
  <c r="BH130" i="2"/>
  <c r="BG130" i="2"/>
  <c r="F35" i="2" s="1"/>
  <c r="BF130" i="2"/>
  <c r="T130" i="2"/>
  <c r="R130" i="2"/>
  <c r="P130" i="2"/>
  <c r="BI127" i="2"/>
  <c r="BH127" i="2"/>
  <c r="F36" i="2" s="1"/>
  <c r="BG127" i="2"/>
  <c r="BF127" i="2"/>
  <c r="T127" i="2"/>
  <c r="R127" i="2"/>
  <c r="P127" i="2"/>
  <c r="BI124" i="2"/>
  <c r="F37" i="2" s="1"/>
  <c r="BH124" i="2"/>
  <c r="BG124" i="2"/>
  <c r="BF124" i="2"/>
  <c r="T124" i="2"/>
  <c r="R124" i="2"/>
  <c r="P124" i="2"/>
  <c r="BI121" i="2"/>
  <c r="BH121" i="2"/>
  <c r="BG121" i="2"/>
  <c r="BF121" i="2"/>
  <c r="F34" i="2" s="1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/>
  <c r="J20" i="2"/>
  <c r="J18" i="2"/>
  <c r="E18" i="2"/>
  <c r="F115" i="2"/>
  <c r="J17" i="2"/>
  <c r="J15" i="2"/>
  <c r="E15" i="2"/>
  <c r="F114" i="2" s="1"/>
  <c r="J14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AS94" i="1"/>
  <c r="BK157" i="2"/>
  <c r="J145" i="2"/>
  <c r="BK758" i="3"/>
  <c r="J613" i="3"/>
  <c r="J352" i="3"/>
  <c r="BK232" i="3"/>
  <c r="J788" i="3"/>
  <c r="J619" i="3"/>
  <c r="BK458" i="3"/>
  <c r="BK704" i="3"/>
  <c r="BK358" i="3"/>
  <c r="J306" i="3"/>
  <c r="BK779" i="3"/>
  <c r="BK482" i="3"/>
  <c r="BK326" i="3"/>
  <c r="BK143" i="3"/>
  <c r="J471" i="3"/>
  <c r="J767" i="3"/>
  <c r="BK629" i="3"/>
  <c r="J458" i="3"/>
  <c r="J187" i="3"/>
  <c r="BK557" i="3"/>
  <c r="BK191" i="3"/>
  <c r="J803" i="3"/>
  <c r="J631" i="3"/>
  <c r="J242" i="3"/>
  <c r="BK824" i="3"/>
  <c r="J716" i="3"/>
  <c r="J514" i="3"/>
  <c r="BK246" i="3"/>
  <c r="J818" i="3"/>
  <c r="J695" i="3"/>
  <c r="J526" i="3"/>
  <c r="BK342" i="3"/>
  <c r="BK177" i="3"/>
  <c r="BK809" i="3"/>
  <c r="J609" i="3"/>
  <c r="J782" i="3"/>
  <c r="J499" i="3"/>
  <c r="BK424" i="3"/>
  <c r="BK121" i="4"/>
  <c r="J617" i="3"/>
  <c r="BK526" i="3"/>
  <c r="BK372" i="3"/>
  <c r="J225" i="3"/>
  <c r="J713" i="3"/>
  <c r="J652" i="3"/>
  <c r="J553" i="3"/>
  <c r="J364" i="3"/>
  <c r="BK585" i="3"/>
  <c r="J342" i="3"/>
  <c r="BK195" i="3"/>
  <c r="BK589" i="3"/>
  <c r="J235" i="3"/>
  <c r="BK782" i="3"/>
  <c r="BK680" i="3"/>
  <c r="J463" i="3"/>
  <c r="BK698" i="3"/>
  <c r="BK605" i="3"/>
  <c r="J424" i="3"/>
  <c r="BK137" i="3"/>
  <c r="BK455" i="3"/>
  <c r="J334" i="3"/>
  <c r="J824" i="3"/>
  <c r="J776" i="3"/>
  <c r="BK652" i="3"/>
  <c r="BK388" i="3"/>
  <c r="J232" i="3"/>
  <c r="BK833" i="3"/>
  <c r="J785" i="3"/>
  <c r="BK811" i="3"/>
  <c r="J661" i="3"/>
  <c r="BK488" i="3"/>
  <c r="BK322" i="3"/>
  <c r="J758" i="3"/>
  <c r="BK478" i="3"/>
  <c r="J469" i="3"/>
  <c r="BK350" i="3"/>
  <c r="BK124" i="4"/>
  <c r="J151" i="2"/>
  <c r="BK776" i="3"/>
  <c r="BK770" i="3"/>
  <c r="BK661" i="3"/>
  <c r="J557" i="3"/>
  <c r="BK522" i="3"/>
  <c r="J416" i="3"/>
  <c r="J330" i="3"/>
  <c r="BK270" i="3"/>
  <c r="BK158" i="3"/>
  <c r="J764" i="3"/>
  <c r="J680" i="3"/>
  <c r="J649" i="3"/>
  <c r="J577" i="3"/>
  <c r="J488" i="3"/>
  <c r="BK767" i="3"/>
  <c r="J683" i="3"/>
  <c r="BK480" i="3"/>
  <c r="BK356" i="3"/>
  <c r="BK338" i="3"/>
  <c r="BK266" i="3"/>
  <c r="J180" i="3"/>
  <c r="J573" i="3"/>
  <c r="BK463" i="3"/>
  <c r="J239" i="3"/>
  <c r="J156" i="3"/>
  <c r="J746" i="3"/>
  <c r="J585" i="3"/>
  <c r="J482" i="3"/>
  <c r="J392" i="3"/>
  <c r="J158" i="3"/>
  <c r="BK740" i="3"/>
  <c r="BK613" i="3"/>
  <c r="J561" i="3"/>
  <c r="BK420" i="3"/>
  <c r="BK282" i="3"/>
  <c r="J734" i="3"/>
  <c r="J420" i="3"/>
  <c r="BK286" i="3"/>
  <c r="BK187" i="3"/>
  <c r="J833" i="3"/>
  <c r="J811" i="3"/>
  <c r="J752" i="3"/>
  <c r="BK510" i="3"/>
  <c r="BK364" i="3"/>
  <c r="J286" i="3"/>
  <c r="BK229" i="3"/>
  <c r="BK183" i="3"/>
  <c r="BK830" i="3"/>
  <c r="J770" i="3"/>
  <c r="BK725" i="3"/>
  <c r="J668" i="3"/>
  <c r="BK599" i="3"/>
  <c r="BK499" i="3"/>
  <c r="BK368" i="3"/>
  <c r="J213" i="3"/>
  <c r="J174" i="3"/>
  <c r="BK124" i="3"/>
  <c r="J794" i="3"/>
  <c r="J707" i="3"/>
  <c r="BK827" i="3"/>
  <c r="J722" i="3"/>
  <c r="BK633" i="3"/>
  <c r="BK506" i="3"/>
  <c r="J388" i="3"/>
  <c r="BK206" i="3"/>
  <c r="BK593" i="3"/>
  <c r="J491" i="3"/>
  <c r="BK461" i="3"/>
  <c r="J400" i="3"/>
  <c r="J344" i="3"/>
  <c r="BK127" i="4"/>
  <c r="J127" i="4"/>
  <c r="J133" i="2"/>
  <c r="BK130" i="2"/>
  <c r="J148" i="2"/>
  <c r="BK127" i="2"/>
  <c r="BK124" i="2"/>
  <c r="J124" i="2"/>
  <c r="J641" i="3"/>
  <c r="J605" i="3"/>
  <c r="BK534" i="3"/>
  <c r="J455" i="3"/>
  <c r="J356" i="3"/>
  <c r="J274" i="3"/>
  <c r="J229" i="3"/>
  <c r="J162" i="3"/>
  <c r="J800" i="3"/>
  <c r="BK695" i="3"/>
  <c r="BK668" i="3"/>
  <c r="BK625" i="3"/>
  <c r="J589" i="3"/>
  <c r="BK538" i="3"/>
  <c r="J396" i="3"/>
  <c r="BK794" i="3"/>
  <c r="BK707" i="3"/>
  <c r="BK631" i="3"/>
  <c r="J581" i="3"/>
  <c r="J372" i="3"/>
  <c r="BK346" i="3"/>
  <c r="J326" i="3"/>
  <c r="J254" i="3"/>
  <c r="J170" i="3"/>
  <c r="BK623" i="3"/>
  <c r="J473" i="3"/>
  <c r="BK404" i="3"/>
  <c r="BK318" i="3"/>
  <c r="BK221" i="3"/>
  <c r="J146" i="3"/>
  <c r="J725" i="3"/>
  <c r="J569" i="3"/>
  <c r="BK408" i="3"/>
  <c r="BK254" i="3"/>
  <c r="J761" i="3"/>
  <c r="J719" i="3"/>
  <c r="J599" i="3"/>
  <c r="BK553" i="3"/>
  <c r="BK545" i="3"/>
  <c r="J404" i="3"/>
  <c r="BK225" i="3"/>
  <c r="J183" i="3"/>
  <c r="J646" i="3"/>
  <c r="BK444" i="3"/>
  <c r="J278" i="3"/>
  <c r="J217" i="3"/>
  <c r="BK152" i="3"/>
  <c r="J124" i="3"/>
  <c r="J779" i="3"/>
  <c r="J737" i="3"/>
  <c r="BK734" i="3"/>
  <c r="J698" i="3"/>
  <c r="J637" i="3"/>
  <c r="J549" i="3"/>
  <c r="J510" i="3"/>
  <c r="BK475" i="3"/>
  <c r="BK432" i="3"/>
  <c r="J258" i="3"/>
  <c r="BK180" i="3"/>
  <c r="BK127" i="3"/>
  <c r="J805" i="3"/>
  <c r="BK737" i="3"/>
  <c r="J704" i="3"/>
  <c r="BK646" i="3"/>
  <c r="J627" i="3"/>
  <c r="BK581" i="3"/>
  <c r="J545" i="3"/>
  <c r="BK508" i="3"/>
  <c r="J465" i="3"/>
  <c r="J432" i="3"/>
  <c r="J368" i="3"/>
  <c r="BK334" i="3"/>
  <c r="BK258" i="3"/>
  <c r="J143" i="3"/>
  <c r="BK821" i="3"/>
  <c r="BK803" i="3"/>
  <c r="BK728" i="3"/>
  <c r="BK655" i="3"/>
  <c r="BK611" i="3"/>
  <c r="J504" i="3"/>
  <c r="BK416" i="3"/>
  <c r="J262" i="3"/>
  <c r="BK797" i="3"/>
  <c r="BK731" i="3"/>
  <c r="J508" i="3"/>
  <c r="BK467" i="3"/>
  <c r="J428" i="3"/>
  <c r="BK380" i="3"/>
  <c r="J318" i="3"/>
  <c r="BK156" i="3"/>
  <c r="BK137" i="4"/>
  <c r="J137" i="4"/>
  <c r="J124" i="4"/>
  <c r="J163" i="2"/>
  <c r="J142" i="2"/>
  <c r="BK609" i="3"/>
  <c r="BK491" i="3"/>
  <c r="BK199" i="3"/>
  <c r="BK473" i="3"/>
  <c r="BK749" i="3"/>
  <c r="BK597" i="3"/>
  <c r="J361" i="3"/>
  <c r="BK133" i="3"/>
  <c r="BK352" i="3"/>
  <c r="J166" i="3"/>
  <c r="J797" i="3"/>
  <c r="J623" i="3"/>
  <c r="J298" i="3"/>
  <c r="BK149" i="3"/>
  <c r="BK722" i="3"/>
  <c r="BK573" i="3"/>
  <c r="J210" i="3"/>
  <c r="BK815" i="3"/>
  <c r="J621" i="3"/>
  <c r="J467" i="3"/>
  <c r="BK306" i="3"/>
  <c r="J830" i="3"/>
  <c r="J701" i="3"/>
  <c r="J384" i="3"/>
  <c r="J542" i="3"/>
  <c r="BK436" i="3"/>
  <c r="J314" i="3"/>
  <c r="BK130" i="4"/>
  <c r="BK163" i="2"/>
  <c r="BK133" i="2"/>
  <c r="BK692" i="3"/>
  <c r="J611" i="3"/>
  <c r="J412" i="3"/>
  <c r="BK290" i="3"/>
  <c r="BK174" i="3"/>
  <c r="J809" i="3"/>
  <c r="J677" i="3"/>
  <c r="BK607" i="3"/>
  <c r="BK504" i="3"/>
  <c r="BK713" i="3"/>
  <c r="BK469" i="3"/>
  <c r="J294" i="3"/>
  <c r="J773" i="3"/>
  <c r="BK448" i="3"/>
  <c r="BK278" i="3"/>
  <c r="J137" i="3"/>
  <c r="BK603" i="3"/>
  <c r="BK400" i="3"/>
  <c r="J743" i="3"/>
  <c r="J674" i="3"/>
  <c r="J448" i="3"/>
  <c r="BK213" i="3"/>
  <c r="J354" i="3"/>
  <c r="BK239" i="3"/>
  <c r="J152" i="3"/>
  <c r="J791" i="3"/>
  <c r="BK542" i="3"/>
  <c r="J290" i="3"/>
  <c r="J821" i="3"/>
  <c r="J728" i="3"/>
  <c r="BK664" i="3"/>
  <c r="BK495" i="3"/>
  <c r="J199" i="3"/>
  <c r="BK791" i="3"/>
  <c r="BK683" i="3"/>
  <c r="J565" i="3"/>
  <c r="BK514" i="3"/>
  <c r="BK428" i="3"/>
  <c r="J338" i="3"/>
  <c r="BK130" i="3"/>
  <c r="BK807" i="3"/>
  <c r="BK686" i="3"/>
  <c r="BK486" i="3"/>
  <c r="BK800" i="3"/>
  <c r="J522" i="3"/>
  <c r="J475" i="3"/>
  <c r="BK396" i="3"/>
  <c r="J149" i="3"/>
  <c r="J133" i="4"/>
  <c r="J136" i="2"/>
  <c r="J154" i="2"/>
  <c r="J160" i="2"/>
  <c r="BK142" i="2"/>
  <c r="BK649" i="3"/>
  <c r="BK376" i="3"/>
  <c r="J130" i="3"/>
  <c r="BK617" i="3"/>
  <c r="BK761" i="3"/>
  <c r="BK361" i="3"/>
  <c r="BK518" i="3"/>
  <c r="J755" i="3"/>
  <c r="BK242" i="3"/>
  <c r="BK549" i="3"/>
  <c r="J686" i="3"/>
  <c r="J270" i="3"/>
  <c r="BK146" i="3"/>
  <c r="BK677" i="3"/>
  <c r="J302" i="3"/>
  <c r="J807" i="3"/>
  <c r="J607" i="3"/>
  <c r="J440" i="3"/>
  <c r="J827" i="3"/>
  <c r="BK674" i="3"/>
  <c r="J538" i="3"/>
  <c r="J461" i="3"/>
  <c r="BK302" i="3"/>
  <c r="J689" i="3"/>
  <c r="J480" i="3"/>
  <c r="BK755" i="3"/>
  <c r="J444" i="3"/>
  <c r="J140" i="3"/>
  <c r="J121" i="4"/>
  <c r="BK151" i="2"/>
  <c r="BK139" i="2"/>
  <c r="J121" i="2"/>
  <c r="BK154" i="2"/>
  <c r="BK752" i="3"/>
  <c r="BK615" i="3"/>
  <c r="J380" i="3"/>
  <c r="J266" i="3"/>
  <c r="BK710" i="3"/>
  <c r="J615" i="3"/>
  <c r="BK746" i="3"/>
  <c r="BK354" i="3"/>
  <c r="J177" i="3"/>
  <c r="BK471" i="3"/>
  <c r="BK217" i="3"/>
  <c r="BK658" i="3"/>
  <c r="J202" i="3"/>
  <c r="J593" i="3"/>
  <c r="J310" i="3"/>
  <c r="BK565" i="3"/>
  <c r="J246" i="3"/>
  <c r="J815" i="3"/>
  <c r="BK465" i="3"/>
  <c r="J191" i="3"/>
  <c r="BK764" i="3"/>
  <c r="J603" i="3"/>
  <c r="BK298" i="3"/>
  <c r="BK170" i="3"/>
  <c r="BK716" i="3"/>
  <c r="J625" i="3"/>
  <c r="BK502" i="3"/>
  <c r="J346" i="3"/>
  <c r="BK140" i="3"/>
  <c r="J629" i="3"/>
  <c r="J221" i="3"/>
  <c r="J749" i="3"/>
  <c r="BK250" i="3"/>
  <c r="J139" i="2"/>
  <c r="BK136" i="2"/>
  <c r="J130" i="2"/>
  <c r="BK145" i="2"/>
  <c r="J127" i="2"/>
  <c r="BK121" i="2"/>
  <c r="BK160" i="2"/>
  <c r="J157" i="2"/>
  <c r="BK148" i="2"/>
  <c r="BK773" i="3"/>
  <c r="J671" i="3"/>
  <c r="BK637" i="3"/>
  <c r="BK561" i="3"/>
  <c r="BK530" i="3"/>
  <c r="BK452" i="3"/>
  <c r="J350" i="3"/>
  <c r="BK262" i="3"/>
  <c r="BK166" i="3"/>
  <c r="BK805" i="3"/>
  <c r="BK689" i="3"/>
  <c r="J655" i="3"/>
  <c r="BK621" i="3"/>
  <c r="J506" i="3"/>
  <c r="BK235" i="3"/>
  <c r="BK641" i="3"/>
  <c r="BK412" i="3"/>
  <c r="BK344" i="3"/>
  <c r="BK274" i="3"/>
  <c r="BK671" i="3"/>
  <c r="BK569" i="3"/>
  <c r="J436" i="3"/>
  <c r="J664" i="3"/>
  <c r="BK577" i="3"/>
  <c r="J322" i="3"/>
  <c r="BK210" i="3"/>
  <c r="J658" i="3"/>
  <c r="J530" i="3"/>
  <c r="BK314" i="3"/>
  <c r="BK162" i="3"/>
  <c r="BK813" i="3"/>
  <c r="BK785" i="3"/>
  <c r="J692" i="3"/>
  <c r="J486" i="3"/>
  <c r="J282" i="3"/>
  <c r="J195" i="3"/>
  <c r="J127" i="3"/>
  <c r="BK788" i="3"/>
  <c r="BK743" i="3"/>
  <c r="J710" i="3"/>
  <c r="BK619" i="3"/>
  <c r="J518" i="3"/>
  <c r="J478" i="3"/>
  <c r="J408" i="3"/>
  <c r="J206" i="3"/>
  <c r="J133" i="3"/>
  <c r="J813" i="3"/>
  <c r="J731" i="3"/>
  <c r="BK701" i="3"/>
  <c r="J633" i="3"/>
  <c r="J597" i="3"/>
  <c r="J534" i="3"/>
  <c r="J452" i="3"/>
  <c r="BK392" i="3"/>
  <c r="J376" i="3"/>
  <c r="BK330" i="3"/>
  <c r="BK294" i="3"/>
  <c r="J250" i="3"/>
  <c r="BK818" i="3"/>
  <c r="BK719" i="3"/>
  <c r="BK627" i="3"/>
  <c r="J502" i="3"/>
  <c r="J358" i="3"/>
  <c r="BK202" i="3"/>
  <c r="J740" i="3"/>
  <c r="J495" i="3"/>
  <c r="BK440" i="3"/>
  <c r="BK384" i="3"/>
  <c r="BK310" i="3"/>
  <c r="BK133" i="4"/>
  <c r="J130" i="4"/>
  <c r="P123" i="3" l="1"/>
  <c r="P122" i="3" s="1"/>
  <c r="P121" i="3" s="1"/>
  <c r="AU96" i="1" s="1"/>
  <c r="R691" i="3"/>
  <c r="BK120" i="2"/>
  <c r="BK119" i="2" s="1"/>
  <c r="T645" i="3"/>
  <c r="P691" i="3"/>
  <c r="T120" i="2"/>
  <c r="T119" i="2"/>
  <c r="T118" i="2" s="1"/>
  <c r="BK645" i="3"/>
  <c r="J645" i="3"/>
  <c r="J99" i="3"/>
  <c r="T123" i="3"/>
  <c r="T122" i="3" s="1"/>
  <c r="T121" i="3" s="1"/>
  <c r="P667" i="3"/>
  <c r="T667" i="3"/>
  <c r="R667" i="3"/>
  <c r="P120" i="2"/>
  <c r="P119" i="2"/>
  <c r="P118" i="2" s="1"/>
  <c r="AU95" i="1" s="1"/>
  <c r="BK691" i="3"/>
  <c r="J691" i="3" s="1"/>
  <c r="J101" i="3" s="1"/>
  <c r="BK120" i="4"/>
  <c r="J120" i="4"/>
  <c r="J98" i="4"/>
  <c r="P645" i="3"/>
  <c r="R123" i="3"/>
  <c r="R122" i="3" s="1"/>
  <c r="R121" i="3" s="1"/>
  <c r="BK667" i="3"/>
  <c r="J667" i="3"/>
  <c r="J100" i="3"/>
  <c r="P120" i="4"/>
  <c r="P119" i="4"/>
  <c r="P118" i="4" s="1"/>
  <c r="AU97" i="1" s="1"/>
  <c r="BK123" i="3"/>
  <c r="J123" i="3" s="1"/>
  <c r="J98" i="3" s="1"/>
  <c r="R645" i="3"/>
  <c r="R120" i="4"/>
  <c r="R119" i="4" s="1"/>
  <c r="R118" i="4" s="1"/>
  <c r="R120" i="2"/>
  <c r="R119" i="2"/>
  <c r="R118" i="2"/>
  <c r="T691" i="3"/>
  <c r="T120" i="4"/>
  <c r="T119" i="4"/>
  <c r="T118" i="4" s="1"/>
  <c r="F91" i="4"/>
  <c r="J112" i="4"/>
  <c r="F92" i="4"/>
  <c r="J92" i="4"/>
  <c r="J91" i="4"/>
  <c r="E108" i="4"/>
  <c r="BE124" i="4"/>
  <c r="BE121" i="4"/>
  <c r="BE130" i="4"/>
  <c r="BE133" i="4"/>
  <c r="BE127" i="4"/>
  <c r="BE137" i="4"/>
  <c r="J91" i="3"/>
  <c r="J115" i="3"/>
  <c r="F118" i="3"/>
  <c r="BE133" i="3"/>
  <c r="BE183" i="3"/>
  <c r="BE232" i="3"/>
  <c r="BE356" i="3"/>
  <c r="BE358" i="3"/>
  <c r="BE392" i="3"/>
  <c r="BE396" i="3"/>
  <c r="BE448" i="3"/>
  <c r="BE452" i="3"/>
  <c r="BE458" i="3"/>
  <c r="BE465" i="3"/>
  <c r="BE473" i="3"/>
  <c r="BE486" i="3"/>
  <c r="BE506" i="3"/>
  <c r="BE514" i="3"/>
  <c r="BE545" i="3"/>
  <c r="BE549" i="3"/>
  <c r="BE573" i="3"/>
  <c r="BE581" i="3"/>
  <c r="BE609" i="3"/>
  <c r="BE773" i="3"/>
  <c r="BE776" i="3"/>
  <c r="BE124" i="3"/>
  <c r="BE130" i="3"/>
  <c r="BE137" i="3"/>
  <c r="BE174" i="3"/>
  <c r="BE239" i="3"/>
  <c r="BE246" i="3"/>
  <c r="BE250" i="3"/>
  <c r="BE290" i="3"/>
  <c r="BE298" i="3"/>
  <c r="BE306" i="3"/>
  <c r="BE471" i="3"/>
  <c r="BE495" i="3"/>
  <c r="BE589" i="3"/>
  <c r="BE593" i="3"/>
  <c r="BE605" i="3"/>
  <c r="BE617" i="3"/>
  <c r="BE649" i="3"/>
  <c r="BE652" i="3"/>
  <c r="BE677" i="3"/>
  <c r="BE680" i="3"/>
  <c r="BE710" i="3"/>
  <c r="BE725" i="3"/>
  <c r="BE803" i="3"/>
  <c r="BE805" i="3"/>
  <c r="BE813" i="3"/>
  <c r="BE815" i="3"/>
  <c r="BE824" i="3"/>
  <c r="F117" i="3"/>
  <c r="BE202" i="3"/>
  <c r="BE229" i="3"/>
  <c r="BE242" i="3"/>
  <c r="BE352" i="3"/>
  <c r="BE440" i="3"/>
  <c r="BE480" i="3"/>
  <c r="BE510" i="3"/>
  <c r="BE557" i="3"/>
  <c r="BE603" i="3"/>
  <c r="BE637" i="3"/>
  <c r="BE749" i="3"/>
  <c r="BE764" i="3"/>
  <c r="BE809" i="3"/>
  <c r="BE811" i="3"/>
  <c r="E111" i="3"/>
  <c r="BE206" i="3"/>
  <c r="BE310" i="3"/>
  <c r="BE388" i="3"/>
  <c r="BE412" i="3"/>
  <c r="BE416" i="3"/>
  <c r="BE424" i="3"/>
  <c r="BE469" i="3"/>
  <c r="BE488" i="3"/>
  <c r="BE561" i="3"/>
  <c r="BE597" i="3"/>
  <c r="BE621" i="3"/>
  <c r="BE658" i="3"/>
  <c r="BE683" i="3"/>
  <c r="BE686" i="3"/>
  <c r="BE719" i="3"/>
  <c r="BE782" i="3"/>
  <c r="BE818" i="3"/>
  <c r="BE225" i="3"/>
  <c r="BE254" i="3"/>
  <c r="BE334" i="3"/>
  <c r="BE384" i="3"/>
  <c r="BE400" i="3"/>
  <c r="BE455" i="3"/>
  <c r="BE475" i="3"/>
  <c r="BE613" i="3"/>
  <c r="BE701" i="3"/>
  <c r="BE713" i="3"/>
  <c r="BE746" i="3"/>
  <c r="BE779" i="3"/>
  <c r="BE797" i="3"/>
  <c r="BE800" i="3"/>
  <c r="BE821" i="3"/>
  <c r="BE827" i="3"/>
  <c r="BE830" i="3"/>
  <c r="BE833" i="3"/>
  <c r="J120" i="2"/>
  <c r="J98" i="2" s="1"/>
  <c r="J92" i="3"/>
  <c r="BE149" i="3"/>
  <c r="BE162" i="3"/>
  <c r="BE274" i="3"/>
  <c r="BE302" i="3"/>
  <c r="BE318" i="3"/>
  <c r="BE322" i="3"/>
  <c r="BE326" i="3"/>
  <c r="BE330" i="3"/>
  <c r="BE342" i="3"/>
  <c r="BE372" i="3"/>
  <c r="BE436" i="3"/>
  <c r="BE599" i="3"/>
  <c r="BE704" i="3"/>
  <c r="BE140" i="3"/>
  <c r="BE177" i="3"/>
  <c r="BE180" i="3"/>
  <c r="BE210" i="3"/>
  <c r="BE213" i="3"/>
  <c r="BE270" i="3"/>
  <c r="BE380" i="3"/>
  <c r="BE467" i="3"/>
  <c r="BE482" i="3"/>
  <c r="BE518" i="3"/>
  <c r="BE530" i="3"/>
  <c r="BE538" i="3"/>
  <c r="BE542" i="3"/>
  <c r="BE565" i="3"/>
  <c r="BE585" i="3"/>
  <c r="BE607" i="3"/>
  <c r="BE615" i="3"/>
  <c r="BE619" i="3"/>
  <c r="BE623" i="3"/>
  <c r="BE625" i="3"/>
  <c r="BE655" i="3"/>
  <c r="BE692" i="3"/>
  <c r="BE695" i="3"/>
  <c r="BE734" i="3"/>
  <c r="BE191" i="3"/>
  <c r="BE262" i="3"/>
  <c r="BE314" i="3"/>
  <c r="BE361" i="3"/>
  <c r="BE428" i="3"/>
  <c r="BE631" i="3"/>
  <c r="BE668" i="3"/>
  <c r="BE689" i="3"/>
  <c r="BE728" i="3"/>
  <c r="BE737" i="3"/>
  <c r="BE166" i="3"/>
  <c r="BE258" i="3"/>
  <c r="BE266" i="3"/>
  <c r="BE282" i="3"/>
  <c r="BE294" i="3"/>
  <c r="BE338" i="3"/>
  <c r="BE344" i="3"/>
  <c r="BE354" i="3"/>
  <c r="BE368" i="3"/>
  <c r="BE408" i="3"/>
  <c r="BE444" i="3"/>
  <c r="BE478" i="3"/>
  <c r="BE522" i="3"/>
  <c r="BE526" i="3"/>
  <c r="BE577" i="3"/>
  <c r="BE611" i="3"/>
  <c r="BE627" i="3"/>
  <c r="BE629" i="3"/>
  <c r="BE752" i="3"/>
  <c r="BE758" i="3"/>
  <c r="BE794" i="3"/>
  <c r="BE127" i="3"/>
  <c r="BE146" i="3"/>
  <c r="BE156" i="3"/>
  <c r="BE187" i="3"/>
  <c r="BE199" i="3"/>
  <c r="BE221" i="3"/>
  <c r="BE235" i="3"/>
  <c r="BE278" i="3"/>
  <c r="BE350" i="3"/>
  <c r="BE376" i="3"/>
  <c r="BE553" i="3"/>
  <c r="BE569" i="3"/>
  <c r="BE755" i="3"/>
  <c r="BE788" i="3"/>
  <c r="BE170" i="3"/>
  <c r="BE195" i="3"/>
  <c r="BE286" i="3"/>
  <c r="BE420" i="3"/>
  <c r="BE461" i="3"/>
  <c r="BE491" i="3"/>
  <c r="BE534" i="3"/>
  <c r="BE641" i="3"/>
  <c r="BE646" i="3"/>
  <c r="BE661" i="3"/>
  <c r="BE664" i="3"/>
  <c r="BE671" i="3"/>
  <c r="BE698" i="3"/>
  <c r="BE707" i="3"/>
  <c r="BE716" i="3"/>
  <c r="BE731" i="3"/>
  <c r="BE767" i="3"/>
  <c r="BE770" i="3"/>
  <c r="BE785" i="3"/>
  <c r="BE807" i="3"/>
  <c r="BE143" i="3"/>
  <c r="BE152" i="3"/>
  <c r="BE158" i="3"/>
  <c r="BE217" i="3"/>
  <c r="BE346" i="3"/>
  <c r="BE364" i="3"/>
  <c r="BE404" i="3"/>
  <c r="BE432" i="3"/>
  <c r="BE463" i="3"/>
  <c r="BE499" i="3"/>
  <c r="BE502" i="3"/>
  <c r="BE504" i="3"/>
  <c r="BE508" i="3"/>
  <c r="BE633" i="3"/>
  <c r="BE674" i="3"/>
  <c r="BE722" i="3"/>
  <c r="BE740" i="3"/>
  <c r="BE743" i="3"/>
  <c r="BE761" i="3"/>
  <c r="BE791" i="3"/>
  <c r="E85" i="2"/>
  <c r="J89" i="2"/>
  <c r="F91" i="2"/>
  <c r="J91" i="2"/>
  <c r="F92" i="2"/>
  <c r="BE142" i="2"/>
  <c r="BE148" i="2"/>
  <c r="BE154" i="2"/>
  <c r="BE157" i="2"/>
  <c r="BE160" i="2"/>
  <c r="AW95" i="1"/>
  <c r="BA95" i="1"/>
  <c r="BB95" i="1"/>
  <c r="J92" i="2"/>
  <c r="BE121" i="2"/>
  <c r="BE124" i="2"/>
  <c r="BE136" i="2"/>
  <c r="BE145" i="2"/>
  <c r="BC95" i="1"/>
  <c r="BE127" i="2"/>
  <c r="BE130" i="2"/>
  <c r="BE133" i="2"/>
  <c r="BE151" i="2"/>
  <c r="BE163" i="2"/>
  <c r="BD95" i="1"/>
  <c r="BE139" i="2"/>
  <c r="F34" i="4"/>
  <c r="BA97" i="1"/>
  <c r="F36" i="3"/>
  <c r="BC96" i="1" s="1"/>
  <c r="F37" i="3"/>
  <c r="BD96" i="1" s="1"/>
  <c r="J34" i="3"/>
  <c r="AW96" i="1" s="1"/>
  <c r="F36" i="4"/>
  <c r="BC97" i="1" s="1"/>
  <c r="F34" i="3"/>
  <c r="BA96" i="1" s="1"/>
  <c r="F37" i="4"/>
  <c r="BD97" i="1"/>
  <c r="J34" i="4"/>
  <c r="AW97" i="1" s="1"/>
  <c r="F35" i="4"/>
  <c r="BB97" i="1" s="1"/>
  <c r="F35" i="3"/>
  <c r="BB96" i="1" s="1"/>
  <c r="J119" i="2" l="1"/>
  <c r="J97" i="2" s="1"/>
  <c r="BK118" i="2"/>
  <c r="J118" i="2" s="1"/>
  <c r="BK122" i="3"/>
  <c r="BK121" i="3" s="1"/>
  <c r="J121" i="3" s="1"/>
  <c r="BK119" i="4"/>
  <c r="BK118" i="4" s="1"/>
  <c r="J118" i="4" s="1"/>
  <c r="J30" i="4" s="1"/>
  <c r="AG97" i="1" s="1"/>
  <c r="J122" i="3"/>
  <c r="J97" i="3" s="1"/>
  <c r="F33" i="2"/>
  <c r="AZ95" i="1" s="1"/>
  <c r="BC94" i="1"/>
  <c r="W32" i="1"/>
  <c r="J33" i="2"/>
  <c r="AV95" i="1" s="1"/>
  <c r="AT95" i="1" s="1"/>
  <c r="BB94" i="1"/>
  <c r="W31" i="1" s="1"/>
  <c r="F33" i="4"/>
  <c r="AZ97" i="1" s="1"/>
  <c r="AU94" i="1"/>
  <c r="F33" i="3"/>
  <c r="AZ96" i="1" s="1"/>
  <c r="BD94" i="1"/>
  <c r="W33" i="1" s="1"/>
  <c r="J33" i="3"/>
  <c r="AV96" i="1" s="1"/>
  <c r="AT96" i="1" s="1"/>
  <c r="J33" i="4"/>
  <c r="AV97" i="1" s="1"/>
  <c r="AT97" i="1" s="1"/>
  <c r="BA94" i="1"/>
  <c r="W30" i="1"/>
  <c r="AN97" i="1" l="1"/>
  <c r="J30" i="3"/>
  <c r="AG96" i="1" s="1"/>
  <c r="J96" i="3"/>
  <c r="J96" i="2"/>
  <c r="J30" i="2"/>
  <c r="AG95" i="1" s="1"/>
  <c r="AN95" i="1" s="1"/>
  <c r="J119" i="4"/>
  <c r="J97" i="4"/>
  <c r="J96" i="4"/>
  <c r="J39" i="4"/>
  <c r="J39" i="2"/>
  <c r="AX94" i="1"/>
  <c r="AZ94" i="1"/>
  <c r="W29" i="1" s="1"/>
  <c r="AY94" i="1"/>
  <c r="AW94" i="1"/>
  <c r="AK30" i="1"/>
  <c r="AN96" i="1" l="1"/>
  <c r="AG94" i="1"/>
  <c r="J39" i="3"/>
  <c r="AK26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<sst xmlns="http://schemas.openxmlformats.org/spreadsheetml/2006/main" count="6364" uniqueCount="1341">
  <si>
    <t>Export Komplet</t>
  </si>
  <si>
    <t/>
  </si>
  <si>
    <t>2.0</t>
  </si>
  <si>
    <t>False</t>
  </si>
  <si>
    <t>{d88a91cd-e8bf-4a6b-8fb0-f8cb7adb4900}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</si>
  <si>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</si>
  <si>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</si>
  <si>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</si>
  <si>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</si>
  <si>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</si>
  <si>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</si>
  <si>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</si>
  <si>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</si>
  <si>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</si>
  <si>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64022XXX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</si>
  <si>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</si>
  <si>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</si>
  <si>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a údržba skalních zářezů u ST 2023 - 2024</t>
  </si>
  <si>
    <t>KSO:</t>
  </si>
  <si>
    <t>CC-CZ:</t>
  </si>
  <si>
    <t>Místo:</t>
  </si>
  <si>
    <t xml:space="preserve"> </t>
  </si>
  <si>
    <t>Datum:</t>
  </si>
  <si>
    <t>30. 11. 2022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</si>
  <si>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</si>
  <si>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</si>
  <si>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</si>
  <si>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</si>
  <si>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</si>
  <si>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</si>
  <si>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</si>
  <si>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</si>
  <si>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Ladislav Svoboda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</si>
  <si>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</si>
  <si>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</si>
  <si>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</si>
  <si>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</si>
  <si>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</si>
  <si>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</si>
  <si>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</si>
  <si>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</si>
  <si>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</si>
  <si>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</si>
  <si>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</si>
  <si>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</si>
  <si>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</si>
  <si>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</si>
  <si>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</si>
  <si>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</si>
  <si>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</si>
  <si>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</si>
  <si>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</si>
  <si>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</si>
  <si>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</si>
  <si>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</si>
  <si>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</si>
  <si>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</si>
  <si>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</si>
  <si>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</si>
  <si>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</si>
  <si>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</si>
  <si>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</si>
  <si>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</si>
  <si>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</si>
  <si>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</si>
  <si>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</si>
  <si>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</si>
  <si>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</si>
  <si>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</si>
  <si>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</si>
  <si>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</si>
  <si>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</si>
  <si>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</si>
  <si>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</si>
  <si>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</si>
  <si>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</si>
  <si>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</si>
  <si>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</si>
  <si>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</si>
  <si>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</si>
  <si>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ÚOŽI</t>
  </si>
  <si>
    <t>STA</t>
  </si>
  <si>
    <t>1</t>
  </si>
  <si>
    <t>{5737a34b-9500-49e5-a4c6-fc7bf8bc07c7}</t>
  </si>
  <si>
    <t>2</t>
  </si>
  <si>
    <t>PS02</t>
  </si>
  <si>
    <t>URS</t>
  </si>
  <si>
    <t>{99f645a9-6644-4f1d-abfd-d0a9d3772999}</t>
  </si>
  <si>
    <t>SO02</t>
  </si>
  <si>
    <t>VON</t>
  </si>
  <si>
    <t>{9e87026b-2a17-41bd-8e44-cbe5f4c366ae}</t>
  </si>
  <si>
    <t>KRYCÍ LIST SOUPISU PRACÍ</t>
  </si>
  <si>
    <t>Objekt:</t>
  </si>
  <si>
    <t>PS01 - ÚOŽI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</si>
  <si>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</si>
  <si>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</si>
  <si>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</si>
  <si>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</si>
  <si>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</si>
  <si>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</si>
  <si>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</si>
  <si>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</si>
  <si>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</si>
  <si>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</si>
  <si>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</si>
  <si>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</si>
  <si>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</si>
  <si>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</si>
  <si>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</si>
  <si>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</si>
  <si>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</si>
  <si>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</si>
  <si>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</si>
  <si>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</si>
  <si>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</si>
  <si>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</si>
  <si>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</si>
  <si>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</si>
  <si>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</si>
  <si>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</si>
  <si>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5904040110</t>
  </si>
  <si>
    <t>Rizikové kácení stromů listnatých se sklonem terénu přes 1:2 obvodem kmene od 31 do 63 cm</t>
  </si>
  <si>
    <t>kus</t>
  </si>
  <si>
    <t>Sborník UOŽI 01 2022</t>
  </si>
  <si>
    <t>4</t>
  </si>
  <si>
    <t>PP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</si>
  <si>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</si>
  <si>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PSC</t>
  </si>
  <si>
    <t>Poznámka k souboru cen:_x000D_
Poznámka k souboru cen: 1. V cenách jsou započteny náklady na použití lanové nebo podobné techniky na odvětvení, kácení, rozřezání a snesení kmene, spálení, štěpkování a rozprostření nebo naložení odpadu na dopravní prostředek a uložení na skládku. 2. V cenách nejsou obsaženy náklady na dopravu a skládkovné.</t>
  </si>
  <si>
    <t>5904040120</t>
  </si>
  <si>
    <t>Rizikové kácení stromů listnatých se sklonem terénu přes 1:2 obvodem kmene přes 63 do 80 cm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</si>
  <si>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</si>
  <si>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</t>
  </si>
  <si>
    <t>5904040130</t>
  </si>
  <si>
    <t>Rizikové kácení stromů listnatých se sklonem terénu přes 1:2 obvodem kmene přes 80 do 157 cm</t>
  </si>
  <si>
    <t>6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</si>
  <si>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</si>
  <si>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5904040140</t>
  </si>
  <si>
    <t>Rizikové kácení stromů listnatých se sklonem terénu přes 1:2 obvodem kmene přes 157 do 220 cm</t>
  </si>
  <si>
    <t>8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</si>
  <si>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</si>
  <si>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5904040150</t>
  </si>
  <si>
    <t>Rizikové kácení stromů listnatých se sklonem terénu přes 1:2 obvodem kmene přes 220 do 283 cm</t>
  </si>
  <si>
    <t>10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</si>
  <si>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</si>
  <si>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Poznámka k souboru cen:_x000D_
Poznámka k souboru cen: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</si>
  <si>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5904040310</t>
  </si>
  <si>
    <t>Rizikové kácení stromů jehličnatých se sklonem terénu přes 1:2 obvodem kmene od 31 do 63 cm</t>
  </si>
  <si>
    <t>12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</si>
  <si>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</si>
  <si>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7</t>
  </si>
  <si>
    <t>5904040320</t>
  </si>
  <si>
    <t>Rizikové kácení stromů jehličnatých se sklonem terénu přes 1:2 obvodem kmene přes 63 do 80 cm</t>
  </si>
  <si>
    <t>14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</si>
  <si>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</si>
  <si>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5904040330</t>
  </si>
  <si>
    <t>Rizikové kácení stromů jehličnatých se sklonem terénu přes 1:2 obvodem kmene přes 80 do 157 cm</t>
  </si>
  <si>
    <t>16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</si>
  <si>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</si>
  <si>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</t>
  </si>
  <si>
    <t>5904040340</t>
  </si>
  <si>
    <t>Rizikové kácení stromů jehličnatých se sklonem terénu přes 1:2 obvodem kmene přes 157 do 220 cm</t>
  </si>
  <si>
    <t>18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</si>
  <si>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</si>
  <si>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5904040350</t>
  </si>
  <si>
    <t>Rizikové kácení stromů jehličnatých se sklonem terénu přes 1:2 obvodem kmene přes 220 do 283 cm</t>
  </si>
  <si>
    <t>20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</si>
  <si>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</si>
  <si>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</t>
  </si>
  <si>
    <t>5904045010</t>
  </si>
  <si>
    <t>Odstranění pařezu mechanicky průměru do 10 cm</t>
  </si>
  <si>
    <t>22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</si>
  <si>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</si>
  <si>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Poznámka k souboru cen:_x000D_
Poznámka k souboru cen: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</si>
  <si>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</si>
  <si>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</t>
  </si>
  <si>
    <t>24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</si>
  <si>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</si>
  <si>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13</t>
  </si>
  <si>
    <t>5904045030</t>
  </si>
  <si>
    <t>Odstranění pařezu mechanicky průměru přes 30 cm do 60 cm</t>
  </si>
  <si>
    <t>26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</si>
  <si>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</si>
  <si>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</si>
  <si>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</t>
  </si>
  <si>
    <t>28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</si>
  <si>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</si>
  <si>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5904045050</t>
  </si>
  <si>
    <t>Odstranění pařezu mechanicky průměru přes 100 cm</t>
  </si>
  <si>
    <t>30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</si>
  <si>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</si>
  <si>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PS02 - URS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</si>
  <si>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</si>
  <si>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</si>
  <si>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</si>
  <si>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</si>
  <si>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>Zemní práce</t>
  </si>
  <si>
    <t>112155121</t>
  </si>
  <si>
    <t>Štěpkování stromků a větví v zapojeném porostu průměru kmene přes 300 do 500 mm s naložením</t>
  </si>
  <si>
    <t>CS ÚRS 2022 02</t>
  </si>
  <si>
    <t>Štěpkování s naložením na dopravní prostředek a odvozem do 20 km stromků a větví v zapojeném porostu, průměru kmene přes 300 do 500 mm</t>
  </si>
  <si>
    <t>Online PSC</t>
  </si>
  <si>
    <t>https://podminky.urs.cz/item/CS_URS_2022_02/112155121</t>
  </si>
  <si>
    <t>112155311</t>
  </si>
  <si>
    <t>Štěpkování keřového porostu středně hustého s naložením</t>
  </si>
  <si>
    <t>m2</t>
  </si>
  <si>
    <t>Štěpkování s naložením na dopravní prostředek a odvozem do 20 km keřového porostu středně hustého</t>
  </si>
  <si>
    <t>https://podminky.urs.cz/item/CS_URS_2022_02/112155311</t>
  </si>
  <si>
    <t>112155315</t>
  </si>
  <si>
    <t>Štěpkování keřového porostu hustého s naložením</t>
  </si>
  <si>
    <t>Štěpkování s naložením na dopravní prostředek a odvozem do 20 km keřového porostu hustého</t>
  </si>
  <si>
    <t>https://podminky.urs.cz/item/CS_URS_2022_02/112155315</t>
  </si>
  <si>
    <t>122412511</t>
  </si>
  <si>
    <t>Odkopávky a prokopávky nezapažené pro železnice v soudržné hornině třídy těžitelnosti II, skupiny 5 objem do 10 m3 ručně</t>
  </si>
  <si>
    <t>m3</t>
  </si>
  <si>
    <t>Odkopávky a prokopávky pro spodní stavbu železnic ručně zapažených i nezapažených objemu do 10 m3 v hornině třídy těžitelnosti II skupiny 5 soudržných</t>
  </si>
  <si>
    <t>https://podminky.urs.cz/item/CS_URS_2022_02/122412511</t>
  </si>
  <si>
    <t xml:space="preserve">Poznámka k souboru cen:_x000D_
Poznámka k souboru cen: 1. Ceny lze použít i pro vykopávky: a) příkopů pro železnice a to i tehdy, jsou-li vykopávky těchto příkopů samostatným objektem, b) v zemnících na suchu, jestliže tyto vykopávky souvisejí územně s odkopávkami nebo prokopávkami pro spodní stavbu železnic, 2. V cenách jsou započteny i náklady na přehození výkopku na vzdálenost do 3 m nebo naložení na dopravní prostředek. </t>
  </si>
  <si>
    <t>129911113</t>
  </si>
  <si>
    <t>Bourání zdiva kamenného v odkopávkách nebo prokopávkách na MC ručně</t>
  </si>
  <si>
    <t>Bourání konstrukcí v odkopávkách a prokopávkách ručně s přemístěním suti na hromady na vzdálenost do 20 m nebo s naložením na dopravní prostředek ze zdiva kamenného, pro jakýkoliv druh kamene na maltu cementovou</t>
  </si>
  <si>
    <t>https://podminky.urs.cz/item/CS_URS_2022_02/129911113</t>
  </si>
  <si>
    <t>129951113</t>
  </si>
  <si>
    <t>Bourání zdiva kamenného v odkopávkách nebo prokopávkách na MC strojně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</si>
  <si>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</si>
  <si>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https://podminky.urs.cz/item/CS_URS_2022_02/129951113</t>
  </si>
  <si>
    <t>131213131</t>
  </si>
  <si>
    <t>Hloubení jam do 10 m3 v soudržných horninách třídy těžitelnosti I skupiny 3 při překopech inženýrských sítí ručně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</si>
  <si>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</si>
  <si>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https://podminky.urs.cz/item/CS_URS_2022_02/131213131</t>
  </si>
  <si>
    <t>151103102</t>
  </si>
  <si>
    <t>Zřízení příložného pažení a rozepření stěn kolejového lože do 20 m2 hl přes 2 do 4 m</t>
  </si>
  <si>
    <t>Zřízení pažení a rozepření stěn výkopu kolejového lože plochy do 20 m2 pro jakoukoliv mezerovitost příložné, hloubky přes 2 do 4 m</t>
  </si>
  <si>
    <t>https://podminky.urs.cz/item/CS_URS_2022_02/151103102</t>
  </si>
  <si>
    <t>151103112</t>
  </si>
  <si>
    <t>Odstranění příložného pažení a rozepření stěn kolejového lože do 20 m2 hl přes 2 do 4 m</t>
  </si>
  <si>
    <t>Odstranění pažení a rozepření stěn výkopu kolejového lože plochy do 20 m2 s uložením materiálu na vzdálenost do 3 m od kraje výkopu příložné, hloubky přes 2 do 4 m</t>
  </si>
  <si>
    <t>https://podminky.urs.cz/item/CS_URS_2022_02/151103112</t>
  </si>
  <si>
    <t>153211006</t>
  </si>
  <si>
    <t>Zřízení stříkaného betonu tl do 300 mm skalních a poloskalních ploch</t>
  </si>
  <si>
    <t>Zřízení stříkaného betonu  skalních a poloskalních ploch průměrné tloušťky přes 250 do 300 mm</t>
  </si>
  <si>
    <t>https://podminky.urs.cz/item/CS_URS_2022_02/153211006</t>
  </si>
  <si>
    <t xml:space="preserve">Poznámka k souboru cen:_x000D_
Poznámka k souboru cen: 1. V cenách jsou započteny ï náklady na použití stroje určeného ke strojnímu omítání. 2. V cenách nejsou započteny náklady na: a) betonovou směs; tyto náklady se oceňují ve specifikaci, b) popř. nutnou úpravu plochy před zhotovením nástřiku z betonu, c) ocelovou výztuž; tyto náklady se oceňují cenami souborů cen: - 153 27-11. Kotvičky pro výztuž stříkaného betonu. - 153 27-2 . Výztuž stříkaného betonu příčná a podélná, - 153 27-31. Výztuž stříkaného betonu ze svařovaných sítí, d) odklizení odpadu ze stříkaného betonu; tyto náklady se oceňují cenami pro odvoz zeminy. 3. Množství měrných jednotek se určuje v m2 rozvinuté lícní plochy stříkaného betonu. </t>
  </si>
  <si>
    <t>M</t>
  </si>
  <si>
    <t>58560190</t>
  </si>
  <si>
    <t>směs torkretovací betonová pro suché stříkání pevnost do 25MPa</t>
  </si>
  <si>
    <t>t</t>
  </si>
  <si>
    <t>směs tokretovací betonová pro suché stříkání pevnost do 25MPa</t>
  </si>
  <si>
    <t>153271122</t>
  </si>
  <si>
    <t>Kotvičky pro výztuž stříkaného betonu do malty hl do 0,4 m z oceli BSt 500 D do 16 mm</t>
  </si>
  <si>
    <t>Kotvičky pro výztuž stříkaného betonu z betonářské oceli BSt 500 do malty hloubky přes 200 do 400 mm, průměru přes 10 do 16 mm</t>
  </si>
  <si>
    <t>https://podminky.urs.cz/item/CS_URS_2022_02/153271122</t>
  </si>
  <si>
    <t xml:space="preserve">Poznámka k souboru cen:_x000D_
Poznámka k souboru cen: 1. V cenách jsou započteny i náklady na: a) rozměření, vyvrtání otvoru a opotřebení vrtného materiálu, b) případné vyčištění otvoru (vyfoukáním otvoru), c) vyplnění otvorů maltou a osazení a dodání kotev. </t>
  </si>
  <si>
    <t>153273113</t>
  </si>
  <si>
    <t>Výztuž stříkaného betonu ze svařovaných sítí jednovrstvá D drátu 8 mm skalních a poloskalních ploch</t>
  </si>
  <si>
    <t>Výztuž stříkaného betonu ze svařovaných sítí  skalních a poloskalních ploch jednovrstvých, průměru drátu přes 6 do 8 mm</t>
  </si>
  <si>
    <t>https://podminky.urs.cz/item/CS_URS_2022_02/153273113</t>
  </si>
  <si>
    <t xml:space="preserve">Poznámka k souboru cen:_x000D_
Poznámka k souboru cen: 1. V cenách jsou započteny i náklady na výztuž a její provázání. 2. V cenách nejsou započteny náklady na: a) kotvičky; tyto náklady se oceňují cenami souboru cen 153 27-11 . Kotvičky pro výztuž stříkaného betonu, b) příčnou a podélnou výztuž, tyto náklady se oceňují cenami souboru cen 153 27-2 Výztuž stříkaného betonu příčná a podélná. </t>
  </si>
  <si>
    <t>155211112</t>
  </si>
  <si>
    <t>Odstranění vegetace ze skalních ploch horolezeckou technikou včetně stažení k zemi</t>
  </si>
  <si>
    <t>Očištění skalních ploch horolezeckou technikou odstranění vegetace včetně stažení k zemi, odklizení na hromady na vzdálenost do 50 m nebo na naložení na dopravní prostředek keřů a stromů do průměru 10 cm</t>
  </si>
  <si>
    <t>https://podminky.urs.cz/item/CS_URS_2022_02/155211112</t>
  </si>
  <si>
    <t xml:space="preserve">Poznámka k souboru cen:_x000D_
Poznámka k souboru cen: 1. Množství měrných jednotek u ceny -1122 Očištění ručními nástroji se určuje v m3 materiálu odstraněného ze skalní stěny. 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Štěpkování se oceňuje cenou 111 25-1111 Drcení ořezaných větví strojně (štěpkování) části A02 katalogu 823-1 Plochy a úprava území. 4. Přesun odstraněné vegetace na vzdálenost větší než 50 m se oceňuje cenou 162 30-1501 Vodorovné přemístění smýcených křovin části A01 katalogu 800-1 Zemní práce. </t>
  </si>
  <si>
    <t>155211122</t>
  </si>
  <si>
    <t>Očištění skalních ploch ručními nástroji (motykami, páčidly) horolezeckou technikou</t>
  </si>
  <si>
    <t>Očištění skalních ploch horolezeckou technikou očištění ručními nástroji motykami, páčidly</t>
  </si>
  <si>
    <t>https://podminky.urs.cz/item/CS_URS_2022_02/155211122</t>
  </si>
  <si>
    <t>155211211</t>
  </si>
  <si>
    <t>Vyčištění trhlin a dutin ve skalní stěně š do 30 mm hl od 0 do 150 mm prováděné horolecky</t>
  </si>
  <si>
    <t>m</t>
  </si>
  <si>
    <t>32</t>
  </si>
  <si>
    <t>Vyčištění trhlin nebo dutin ve skalní stěně prováděné horolezeckou technikou při šířce dutin do 30 mm, hloubky do 150 mm</t>
  </si>
  <si>
    <t>https://podminky.urs.cz/item/CS_URS_2022_02/155211211</t>
  </si>
  <si>
    <t>17</t>
  </si>
  <si>
    <t>155211221</t>
  </si>
  <si>
    <t>Vyčištění trhlin a dutin ve skalní stěně š do 50 mm hl od 0 do 150 mm prováděné horolecky</t>
  </si>
  <si>
    <t>34</t>
  </si>
  <si>
    <t>Vyčištění trhlin nebo dutin ve skalní stěně prováděné horolezeckou technikou při šířce dutin do 50 mm, hloubky do 150 mm</t>
  </si>
  <si>
    <t>https://podminky.urs.cz/item/CS_URS_2022_02/155211221</t>
  </si>
  <si>
    <t>155211222</t>
  </si>
  <si>
    <t>Vyčištění trhlin a dutin ve skalní stěně š do 50 mm hl přes 150 do 300 mm prováděné horolecky</t>
  </si>
  <si>
    <t>36</t>
  </si>
  <si>
    <t>Vyčištění trhlin nebo dutin ve skalní stěně prováděné horolezeckou technikou při šířce dutin do 50 mm, hloubky přes 150 do 300 mm</t>
  </si>
  <si>
    <t>https://podminky.urs.cz/item/CS_URS_2022_02/155211222</t>
  </si>
  <si>
    <t>19</t>
  </si>
  <si>
    <t>155211223</t>
  </si>
  <si>
    <t>Vyčištění trhlin a dutin ve skalní stěně š do 50 mm hl do 500 mm prováděné horolecky</t>
  </si>
  <si>
    <t>38</t>
  </si>
  <si>
    <t>Vyčištění trhlin nebo dutin ve skalní stěně prováděné horolezeckou technikou při šířce dutin do 50 mm, hloubky přes 300 do 500 mm</t>
  </si>
  <si>
    <t>https://podminky.urs.cz/item/CS_URS_2022_02/155211223</t>
  </si>
  <si>
    <t xml:space="preserve">Poznámka k souboru cen:_x000D_
Poznámka k souboru cen: 1. V cenách jsou započteny i náklady na vyčištění trhlin stlačeným vzduchem. 2. V cenách nejsou započteny náklady na: a) odstranění porostů, zvětralin a nečistot; tto náklady se oceňují cenami souboru cen 155 21-11 Očištění skalních ploch horolezeckou technikou, b) odstranění navětralých částí skalní stěny; tyto náklady se oceňují cenami souboru cen 155 21-13 Odtěžení nestabilních hornin horolezeckou technikou, c)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Množství měrných jednotek se určuje v m délky, popř. v m3 objemu vyčištěné dutiny. </t>
  </si>
  <si>
    <t>155211241</t>
  </si>
  <si>
    <t>Vyčištění trhlin a dutin ve skalní stěně š do 200 mm hl do 1000 mm prováděné horolecky</t>
  </si>
  <si>
    <t>40</t>
  </si>
  <si>
    <t>Vyčištění trhlin nebo dutin ve skalní stěně prováděné horolezeckou technikou při šířce dutin do 200 mm, hloubky do 1000 mm</t>
  </si>
  <si>
    <t>https://podminky.urs.cz/item/CS_URS_2022_02/155211241</t>
  </si>
  <si>
    <t>155211251</t>
  </si>
  <si>
    <t>Vyčištění trhlin a dutin ve skalní stěně š do 400 mm hl do 1000 mm prováděné horolecky</t>
  </si>
  <si>
    <t>42</t>
  </si>
  <si>
    <t>Vyčištění trhlin nebo dutin ve skalní stěně prováděné horolezeckou technikou při šířce dutin do 400 mm, hloubky do 1000 mm</t>
  </si>
  <si>
    <t>https://podminky.urs.cz/item/CS_URS_2022_02/155211251</t>
  </si>
  <si>
    <t>155211311</t>
  </si>
  <si>
    <t>Odtěžení nestabilních hornin ze skalních stěn horolezeckou technikou sbíječkou</t>
  </si>
  <si>
    <t>44</t>
  </si>
  <si>
    <t>Odtěžení nestabilních hornin ze skalních stěn horolezeckou technikou s přehozením na vzdálenost do 3 m nebo s naložením na dopravní prostředek s použitím pneumatického nářadí</t>
  </si>
  <si>
    <t>https://podminky.urs.cz/item/CS_URS_2022_02/155211311</t>
  </si>
  <si>
    <t xml:space="preserve">Poznámka k souboru cen:_x000D_
Poznámka k souboru cen: 1.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2. V ceně -1313 Odtěžení hornin hydraulickými klíny jsou započteny i náklady na provedení vrtů. 3. Odvoz odtěžených hornin se oceňuje cenami souboru cen 162 .1-11 Vodorovné přemístění výkopku nebo sypaniny po suchu části A01 katalogu 800-1 Zemní práce. </t>
  </si>
  <si>
    <t>23</t>
  </si>
  <si>
    <t>155211312</t>
  </si>
  <si>
    <t>Odtěžení nestabilních hornin ze skalních stěn horolezeckou technikou tlakovými poduškami</t>
  </si>
  <si>
    <t>46</t>
  </si>
  <si>
    <t>Odtěžení nestabilních hornin ze skalních stěn horolezeckou technikou s přehozením na vzdálenost do 3 m nebo s naložením na dopravní prostředek tlakovými poduškami</t>
  </si>
  <si>
    <t>https://podminky.urs.cz/item/CS_URS_2022_02/155211312</t>
  </si>
  <si>
    <t>155211313</t>
  </si>
  <si>
    <t>Odtěžení nestabilních hornin ze skalních stěn horolezeckou technikou hydraulickými klíny</t>
  </si>
  <si>
    <t>48</t>
  </si>
  <si>
    <t>Odtěžení nestabilních hornin ze skalních stěn horolezeckou technikou s přehozením na vzdálenost do 3 m nebo s naložením na dopravní prostředek hydraulickými klíny</t>
  </si>
  <si>
    <t>https://podminky.urs.cz/item/CS_URS_2022_02/155211313</t>
  </si>
  <si>
    <t>25</t>
  </si>
  <si>
    <t>155211411</t>
  </si>
  <si>
    <t>Doplnění skalní stěny kamenem do aktivované cementové malty prováděné horolezecky</t>
  </si>
  <si>
    <t>50</t>
  </si>
  <si>
    <t>Doplnění skalní stěny kamenem prováděné horolezeckou technikou do aktivované cementové malty</t>
  </si>
  <si>
    <t>https://podminky.urs.cz/item/CS_URS_2022_02/155211411</t>
  </si>
  <si>
    <t xml:space="preserve">Poznámka k souboru cen:_x000D_
Poznámka k souboru cen: 1. Ceny jsou určeny pro doplnění kamenem stejného druhu jako doplňovaná skála, aby byl co nejméně rušen její přirozený vzhled. 2. Ceny nelze použít pro: a) sanování trhlin; tyto stavební práce se oceňují cenami souboru cen 155 21-15. Sanace trhlin a dutin skalní stěny, b) doplnění chybějících kamenů nebo výměnu ojedinělých kamenů objemu jednotlivě větších než 0,1 m3. 3. Množství jednotek v m3 objemu doplňovaného kamene včetně malty pro rozpočet určuje projekt. 4. V cenách nejsou započteny náklady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</t>
  </si>
  <si>
    <t>155211511</t>
  </si>
  <si>
    <t>Sanace trhlin skalních stěn hloubkovým spárováním š do 30 mm hl od 0 do 150 mm prováděné horolezecky</t>
  </si>
  <si>
    <t>52</t>
  </si>
  <si>
    <t>Sanace trhlin a dutin skalní stěny prováděná horolezeckou technikou aktivovanou cementovou maltou nebo suspensí hloubkovým spárováním šířka dutin do 30 mm, hloubka do 150 mm</t>
  </si>
  <si>
    <t>https://podminky.urs.cz/item/CS_URS_2022_02/155211511</t>
  </si>
  <si>
    <t>27</t>
  </si>
  <si>
    <t>155211522</t>
  </si>
  <si>
    <t>Sanace trhlin skalních stěn hloubkovým spárováním š do 50 mm hl do 300 mm prováděné horolezecky</t>
  </si>
  <si>
    <t>54</t>
  </si>
  <si>
    <t>Sanace trhlin a dutin skalní stěny prováděná horolezeckou technikou aktivovanou cementovou maltou nebo suspensí hloubkovým spárováním šířka dutin přes 30 do 50 mm, hloubka přes 150 do 300 mm</t>
  </si>
  <si>
    <t>https://podminky.urs.cz/item/CS_URS_2022_02/155211522</t>
  </si>
  <si>
    <t xml:space="preserve">Poznámka k souboru cen:_x000D_
Poznámka k souboru cen: 1. Cena -1531 je určena pro zazdění nebo doplnění stěn kamenem stejného druhu dle projektu. 2. V cenách nejsou započteny náklady na: a) vyčištění dutin; toto vyčištění se oceňuje cenami 155 21-12 Vyčištění trhlin nebo dutin ve skalní stěně, b)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V cenách -1531 a -1532 nejsou započteny náklady na dodání kamene. Je-li nutno kámen nakupovat, oceňuje se jeho dodání ve specifikaci, ztratné lze dohodnout ve výši 1 %. 4. V ceně -1532 nejsou započteny náklady na případné zainjektování zřízené rovnaniny; tyto práce se oceňují cenami souboru cen 281 60-11 Injektování. 5. Množství měrných jednotek se určuje v m délky, popř. v m3 objemu vyplňované dutiny dle popisu cen. </t>
  </si>
  <si>
    <t>155211523</t>
  </si>
  <si>
    <t>Sanace trhlin skalních stěn hloubkovým spárováním š do 50 mm hl do 500 mm prováděné horolezecky</t>
  </si>
  <si>
    <t>56</t>
  </si>
  <si>
    <t>Sanace trhlin a dutin skalní stěny prováděná horolezeckou technikou aktivovanou cementovou maltou nebo suspensí hloubkovým spárováním šířka dutin přes 30 do 50 mm, hloubka přes 300 do 500 mm</t>
  </si>
  <si>
    <t>https://podminky.urs.cz/item/CS_URS_2022_02/155211523</t>
  </si>
  <si>
    <t>29</t>
  </si>
  <si>
    <t>155211531</t>
  </si>
  <si>
    <t>Sanace dutin skalních stěn D nad 50 mm do 1 m zazděním kamenem do aktivované malty horolezecky</t>
  </si>
  <si>
    <t>58</t>
  </si>
  <si>
    <t>Sanace trhlin a dutin skalní stěny prováděná horolezeckou technikou aktivovanou cementovou maltou nebo suspensí zazděním dutin průměru přes 50 mm do 1 m kamenem do aktivované cementové malty</t>
  </si>
  <si>
    <t>https://podminky.urs.cz/item/CS_URS_2022_02/155211531</t>
  </si>
  <si>
    <t>155211532</t>
  </si>
  <si>
    <t>Sanace dutin skalních stěn D nad 50 mm do 1 m zazděním rovnaninou z přírodního kamene horolezecky</t>
  </si>
  <si>
    <t>60</t>
  </si>
  <si>
    <t>Sanace trhlin a dutin skalní stěny prováděná horolezeckou technikou aktivovanou cementovou maltou nebo suspensí zazděním dutin průměru přes 50 mm do 1 m rovnaninou z přírodního kamene</t>
  </si>
  <si>
    <t>https://podminky.urs.cz/item/CS_URS_2022_02/155211532</t>
  </si>
  <si>
    <t>31</t>
  </si>
  <si>
    <t>155212112</t>
  </si>
  <si>
    <t>Vrty do skalních stěn vrtacími kladivy D do 56 mm hornina tř. I a II prováděné horolezeckou technikou</t>
  </si>
  <si>
    <t>62</t>
  </si>
  <si>
    <t>Vrty do skalních stěn prováděné horolezeckou technikou hloubky do 5 m přenosnými vrtacími kladivy průměru do 56 mm, v hornině tř. I a II</t>
  </si>
  <si>
    <t>https://podminky.urs.cz/item/CS_URS_2022_02/155212112</t>
  </si>
  <si>
    <t>155212114</t>
  </si>
  <si>
    <t>Vrty do skalních stěn vrtacími kladivy D do 56 mm hornina tř. III a IV prováděné horolezeckou technikou</t>
  </si>
  <si>
    <t>64</t>
  </si>
  <si>
    <t>Vrty do skalních stěn prováděné horolezeckou technikou hloubky do 5 m přenosnými vrtacími kladivy průměru do 56 mm, v hornině tř. III a IV</t>
  </si>
  <si>
    <t>https://podminky.urs.cz/item/CS_URS_2022_02/155212114</t>
  </si>
  <si>
    <t>33</t>
  </si>
  <si>
    <t>155212116</t>
  </si>
  <si>
    <t>Vrty do skalních stěn vrtacími kladivy D 56 mm hor. tř. V a VI prováděné horolezeckou technikou</t>
  </si>
  <si>
    <t>66</t>
  </si>
  <si>
    <t>Vrty do skalních stěn prováděné horolezeckou technikou hloubky do 5 m přenosnými vrtacími kladivy průměru do 56 mm, v hornině tř. V a VI</t>
  </si>
  <si>
    <t>https://podminky.urs.cz/item/CS_URS_2022_02/155212116</t>
  </si>
  <si>
    <t xml:space="preserve">Poznámka k souboru cen:_x000D_
Poznámka k souboru cen: 1. Vrty větších průměrů a hloubek se oceňují individuálně. 2. Zatřídění hornim podle vrtatelnosti je uvedeno v příloze č. 2 Všeobecných podmínek tohoto katalogu. </t>
  </si>
  <si>
    <t>155212216</t>
  </si>
  <si>
    <t>Vrty do skalních stěn jádrové diamantové D do 56 mm hornina tř. V a VI prováděné horolezecky</t>
  </si>
  <si>
    <t>68</t>
  </si>
  <si>
    <t>Vrty do skalních stěn prováděné horolezeckou technikou hloubky do 5 m jádrové diamantovými korunkami průměru do 56 mm, v hornině tř. V a VI</t>
  </si>
  <si>
    <t>https://podminky.urs.cz/item/CS_URS_2022_02/155212216</t>
  </si>
  <si>
    <t>35</t>
  </si>
  <si>
    <t>155212316</t>
  </si>
  <si>
    <t>Vrty do skalních stěn průběžným sacím vrtáním D 56 mm hor. tř. V a VI horolezecky</t>
  </si>
  <si>
    <t>70</t>
  </si>
  <si>
    <t>Vrty do skalních stěn prováděné horolezeckou technikou hloubky do 5 m průběžným sacím vrtáním průměru do 56 mm, v hornině tř. V a VI</t>
  </si>
  <si>
    <t>https://podminky.urs.cz/item/CS_URS_2022_02/155212316</t>
  </si>
  <si>
    <t>155212356</t>
  </si>
  <si>
    <t>Vrty do skalních stěn průběžným sacím vrtáním D 156 mm přes 45° hor. tř. V a VI horolezecky</t>
  </si>
  <si>
    <t>72</t>
  </si>
  <si>
    <t>Vrty do skalních stěn prováděné horolezeckou technikou hloubky do 5 m průběžným sacím vrtáním průměru přes 93 do 156 mm úklonu přes 45°, v hornině tř. V a VI</t>
  </si>
  <si>
    <t>https://podminky.urs.cz/item/CS_URS_2022_02/155212356</t>
  </si>
  <si>
    <t>37</t>
  </si>
  <si>
    <t>155213112</t>
  </si>
  <si>
    <t>Trn z oceli pro sítě bez oka D 26 mm l 3 m zainjektovaný cementovou maltou prováděný horolezecky</t>
  </si>
  <si>
    <t>74</t>
  </si>
  <si>
    <t>Trny z oceli prováděné horolezeckou technikou bez oka z celozávitové oceli pro uchycení sítí zainjektované cementovou maltou délky do 3 m, průměru přes 20 do 26 mm</t>
  </si>
  <si>
    <t>https://podminky.urs.cz/item/CS_URS_2022_02/155213112</t>
  </si>
  <si>
    <t xml:space="preserve">Poznámka k souboru cen:_x000D_
Poznámka k souboru cen: 1. V cenách jsou započteny i náklady na dodávku trnů a injektážní malty nebo lepicích ampulí. 2. V cenách -3111 až -3213 Trny bez oka jsou započteny i náklady na dodávku podložek a matic. 3. V cenách nejsou započteny náklady na: a) vrty pro trny; tyto se oceňují cenami souboru cen 155 21-2 Vrty do skalních stěn prováděné horolezeckou technikou, b) provedení antikorozní úpravy; tyto náklady se oceňují cenami katalogu 800-789 Povrchové úpravy ocelových konstrukcí a technologických zařízení. </t>
  </si>
  <si>
    <t>155213113</t>
  </si>
  <si>
    <t>Trn z oceli pro sítě bez oka D 32 mm l 3 m zainjektovaný cementovou maltou prováděný horolezecky</t>
  </si>
  <si>
    <t>76</t>
  </si>
  <si>
    <t>Trny z oceli prováděné horolezeckou technikou bez oka z celozávitové oceli pro uchycení sítí zainjektované cementovou maltou délky do 3 m, průměru přes 26 do 32 mm</t>
  </si>
  <si>
    <t>https://podminky.urs.cz/item/CS_URS_2022_02/155213113</t>
  </si>
  <si>
    <t>39</t>
  </si>
  <si>
    <t>155213122</t>
  </si>
  <si>
    <t>Trn z oceli pro sítě bez oka D 26 mm l 5 m zainjektovaný cementovou maltou prováděný horolezecky</t>
  </si>
  <si>
    <t>78</t>
  </si>
  <si>
    <t>Trny z oceli prováděné horolezeckou technikou bez oka z celozávitové oceli pro uchycení sítí zainjektované cementovou maltou délky přes 3 do 5 m, průměru přes 20 do 26 mm</t>
  </si>
  <si>
    <t>https://podminky.urs.cz/item/CS_URS_2022_02/155213122</t>
  </si>
  <si>
    <t>155213123</t>
  </si>
  <si>
    <t>Trn z oceli pro sítě bez oka D 32 mm l 5 m zainjektovaný cementovou maltou prováděný horolezecky</t>
  </si>
  <si>
    <t>80</t>
  </si>
  <si>
    <t>Trny z oceli prováděné horolezeckou technikou bez oka z celozávitové oceli pro uchycení sítí zainjektované cementovou maltou délky přes 3 do 5 m, průměru přes 26 do 32 mm</t>
  </si>
  <si>
    <t>https://podminky.urs.cz/item/CS_URS_2022_02/155213123</t>
  </si>
  <si>
    <t>41</t>
  </si>
  <si>
    <t>155213212</t>
  </si>
  <si>
    <t>Trn z oceli pro sítě bez oka D 26 mm l 1,5 m upnutý lepicími ampulemi prováděný horolezecky</t>
  </si>
  <si>
    <t>82</t>
  </si>
  <si>
    <t>Trny z oceli prováděné horolezeckou technikou bez oka z celozávitové oceli pro uchycení sítí upnuté lepicími ampulemi délky do 1,5 m, průměru přes 20 do 26 mm</t>
  </si>
  <si>
    <t>https://podminky.urs.cz/item/CS_URS_2022_02/155213212</t>
  </si>
  <si>
    <t>155213213</t>
  </si>
  <si>
    <t>Trn z oceli pro sítě bez oka D 32 mm l 1,5 m upnutý lepicími ampulemi prováděný horolezecky</t>
  </si>
  <si>
    <t>84</t>
  </si>
  <si>
    <t>Trny z oceli prováděné horolezeckou technikou bez oka z celozávitové oceli pro uchycení sítí upnuté lepicími ampulemi délky do 1,5 m, průměru přes 26 do 32 mm</t>
  </si>
  <si>
    <t>https://podminky.urs.cz/item/CS_URS_2022_02/155213213</t>
  </si>
  <si>
    <t>43</t>
  </si>
  <si>
    <t>155213311</t>
  </si>
  <si>
    <t>Trn z oceli pro ploty s okem D 20 mm l 3 m zainjektovaný cementovou maltou prováděný horolezecky</t>
  </si>
  <si>
    <t>86</t>
  </si>
  <si>
    <t>Trny z oceli prováděné horolezeckou technikou s okem z betonářské oceli pro uchycení lana při montáži sítí a sloupků záchytného plotu zainjektované cementovou maltou délky do 3 m, průměru přes 16 do 20 mm</t>
  </si>
  <si>
    <t>https://podminky.urs.cz/item/CS_URS_2022_02/155213311</t>
  </si>
  <si>
    <t>155213321</t>
  </si>
  <si>
    <t>Trn z oceli pro ploty s okem D 20 mm l 5 m zainjektovaný cementovou maltou prováděný horolezecky</t>
  </si>
  <si>
    <t>88</t>
  </si>
  <si>
    <t>Trny z oceli prováděné horolezeckou technikou s okem z betonářské oceli pro uchycení lana při montáži sítí a sloupků záchytného plotu zainjektované cementovou maltou délky přes 3 do 5 m, průměru přes 16 do 20 mm</t>
  </si>
  <si>
    <t>https://podminky.urs.cz/item/CS_URS_2022_02/155213321</t>
  </si>
  <si>
    <t>45</t>
  </si>
  <si>
    <t>155213322</t>
  </si>
  <si>
    <t>Trn z oceli pro ploty s okem D 26 mm l 5 m zainjektovaný cementovou maltou prováděný horolezecky</t>
  </si>
  <si>
    <t>90</t>
  </si>
  <si>
    <t>Trny z oceli prováděné horolezeckou technikou s okem z betonářské oceli pro uchycení lana při montáži sítí a sloupků záchytného plotu zainjektované cementovou maltou délky přes 3 do 5 m, průměru přes 20 do 26 mm</t>
  </si>
  <si>
    <t>https://podminky.urs.cz/item/CS_URS_2022_02/155213322</t>
  </si>
  <si>
    <t>155213411</t>
  </si>
  <si>
    <t>Trn z oceli pro ploty s okem D 20 mm l 1,5 m upnutý lepicími ampulemi prováděný horolezecky</t>
  </si>
  <si>
    <t>92</t>
  </si>
  <si>
    <t>Trny z oceli prováděné horolezeckou technikou s okem z betonářské oceli pro uchycení lana při montáži sítí a sloupků záchytného plotu upnuté lepicími ampulemi délky do 1,5 m, průměru přes 16 do 20 mm</t>
  </si>
  <si>
    <t>https://podminky.urs.cz/item/CS_URS_2022_02/155213411</t>
  </si>
  <si>
    <t>47</t>
  </si>
  <si>
    <t>155213412</t>
  </si>
  <si>
    <t>Trn z oceli pro ploty s okem D 26 mm l 1,5 m upnutý lepicími ampulemi prováděný horolezecky</t>
  </si>
  <si>
    <t>94</t>
  </si>
  <si>
    <t>Trny z oceli prováděné horolezeckou technikou s okem z betonářské oceli pro uchycení lana při montáži sítí a sloupků záchytného plotu upnuté lepicími ampulemi délky do 1,5 m, průměru přes 20 do 26 mm</t>
  </si>
  <si>
    <t>https://podminky.urs.cz/item/CS_URS_2022_02/155213412</t>
  </si>
  <si>
    <t>155213312</t>
  </si>
  <si>
    <t>Trn z oceli pro ploty s okem D 26 mm l 3 m zainjektovaný cementovou maltou prováděný horolezecky</t>
  </si>
  <si>
    <t>96</t>
  </si>
  <si>
    <t>Trny z oceli prováděné horolezeckou technikou s okem z betonářské oceli pro uchycení lana při montáži sítí a sloupků záchytného plotu zainjektované cementovou maltou délky do 3 m, průměru přes 20 do 26 mm</t>
  </si>
  <si>
    <t>https://podminky.urs.cz/item/CS_URS_2022_02/155213312</t>
  </si>
  <si>
    <t>49</t>
  </si>
  <si>
    <t>155213313</t>
  </si>
  <si>
    <t>Trn z oceli pro ploty s okem D 32 mm l 3 m zainjektovaný cementovou maltou prováděný horolezecky</t>
  </si>
  <si>
    <t>98</t>
  </si>
  <si>
    <t>Trny z oceli prováděné horolezeckou technikou s okem z betonářské oceli pro uchycení lana při montáži sítí a sloupků záchytného plotu zainjektované cementovou maltou délky do 3 m, průměru přes 26 do 32 mm</t>
  </si>
  <si>
    <t>https://podminky.urs.cz/item/CS_URS_2022_02/155213313</t>
  </si>
  <si>
    <t>155213323</t>
  </si>
  <si>
    <t>Trn z oceli pro ploty s okem D 32 mm l 5 m zainjektovaný cementovou maltou prováděný horolezecky</t>
  </si>
  <si>
    <t>100</t>
  </si>
  <si>
    <t>Trny z oceli prováděné horolezeckou technikou s okem z betonářské oceli pro uchycení lana při montáži sítí a sloupků záchytného plotu zainjektované cementovou maltou délky přes 3 do 5 m, průměru přes 26 do 32 mm</t>
  </si>
  <si>
    <t>https://podminky.urs.cz/item/CS_URS_2022_02/155213323</t>
  </si>
  <si>
    <t>51</t>
  </si>
  <si>
    <t>155213413</t>
  </si>
  <si>
    <t>Trn z oceli pro ploty s okem D 32 mm l 1,5 m upnutý lepicími ampulemi prováděný horolezecky</t>
  </si>
  <si>
    <t>102</t>
  </si>
  <si>
    <t>Trny z oceli prováděné horolezeckou technikou s okem z betonářské oceli pro uchycení lana při montáži sítí a sloupků záchytného plotu upnuté lepicími ampulemi délky do 1,5 m, průměru přes 26 do 32 mm</t>
  </si>
  <si>
    <t>https://podminky.urs.cz/item/CS_URS_2022_02/155213413</t>
  </si>
  <si>
    <t>155213614</t>
  </si>
  <si>
    <t>Trn z injekčních zavrtávacích tyčí D 32 mm l 5 m včetně vrtu D 51 mm prováděný horolezecky</t>
  </si>
  <si>
    <t>104</t>
  </si>
  <si>
    <t>Trny z injekčních zavrtávacích tyčí prováděné horolezeckou technikou zainjektované cementovou maltou průměru 32 mm včetně vrtů přenosnými vrtacími kladivy na ztracenou korunku průměru 51 mm, délky přes 4 do 5 m</t>
  </si>
  <si>
    <t>https://podminky.urs.cz/item/CS_URS_2022_02/155213614</t>
  </si>
  <si>
    <t xml:space="preserve">Poznámka k souboru cen:_x000D_
Poznámka k souboru cen: 1. V cenách jsou započteny i náklady na provedení vrtu kotevní tyčí se ztracenou korunkou, injektáž cementouvou maltou včetně dodávky injektážní hmoty, korunky, kotevních tyčí, spojníků, podložek a matic. </t>
  </si>
  <si>
    <t>53</t>
  </si>
  <si>
    <t>155213615</t>
  </si>
  <si>
    <t>Trn z injekčních zavrtávacích tyčí D 32 mm l 6 m včetně vrtu D 51 mm prováděný horolezecky</t>
  </si>
  <si>
    <t>106</t>
  </si>
  <si>
    <t>Trny z injekčních zavrtávacích tyčí prováděné horolezeckou technikou zainjektované cementovou maltou průměru 32 mm včetně vrtů přenosnými vrtacími kladivy na ztracenou korunku průměru 51 mm, délky přes 5 do 6 m</t>
  </si>
  <si>
    <t>https://podminky.urs.cz/item/CS_URS_2022_02/155213615</t>
  </si>
  <si>
    <t>155213624</t>
  </si>
  <si>
    <t>Trn z injekčních zavrtávacích tyčí D 32 mm l 5 m včetně vrtu D 76 mm prováděný horolezecky</t>
  </si>
  <si>
    <t>108</t>
  </si>
  <si>
    <t>Trny z injekčních zavrtávacích tyčí prováděné horolezeckou technikou zainjektované cementovou maltou průměru 32 mm včetně vrtů přenosnými vrtacími kladivy na ztracenou korunku průměru 76 mm, délky přes 4 do 5 m</t>
  </si>
  <si>
    <t>https://podminky.urs.cz/item/CS_URS_2022_02/155213624</t>
  </si>
  <si>
    <t>55</t>
  </si>
  <si>
    <t>155213625</t>
  </si>
  <si>
    <t>Trn z injekčních zavrtávacích tyčí D 32 mm l 6 m včetně vrtu D 76 mm prováděný horolezecky</t>
  </si>
  <si>
    <t>110</t>
  </si>
  <si>
    <t>Trny z injekčních zavrtávacích tyčí prováděné horolezeckou technikou zainjektované cementovou maltou průměru 32 mm včetně vrtů přenosnými vrtacími kladivy na ztracenou korunku průměru 76 mm, délky přes 5 do 6 m</t>
  </si>
  <si>
    <t>https://podminky.urs.cz/item/CS_URS_2022_02/155213625</t>
  </si>
  <si>
    <t>155214111</t>
  </si>
  <si>
    <t>Montáž ocelové sítě na skalní stěnu prováděná horolezeckou technikou</t>
  </si>
  <si>
    <t>112</t>
  </si>
  <si>
    <t>Síťování skalních stěn prováděné horolezeckou technikou montáž pásů ocelové sítě</t>
  </si>
  <si>
    <t>https://podminky.urs.cz/item/CS_URS_2022_02/155214111</t>
  </si>
  <si>
    <t xml:space="preserve">Poznámka k souboru cen:_x000D_
Poznámka k souboru cen: 1. V cenách -4111 a -4112 Montáž pásů sítě a geomříže jsou započteny i náklady na rozvinutí a vytažení pásů na skalní stěnu, jejich spojení předepsaným spojovacím materiálem včetně jeho dodávky a přitažení podložek a matic na ocelové trny. 2. V cenách -4211 a -4212 jsou započteny i náklady na manipulaci s lanem, montáž a dodávku spojovacího materiálu (svorky). 3. V cenách nejsou započteny náklady na: a) dodání sítě nebo lana; tyto náklady se oceňují ve specifikaci. Ztratné lze stanovit ve výši 20 %, b) vrty; tyto náklady se oceňují cenami souboru cen 155 21-2 Vrty do skalních stěn prováděné horolezeckou technikou, c) trny; tyto náklady se oceňují cenami souboru cen 155 21-3 Trny z oceli nebo 155 21-36 Trny z injekčních zavrtávacích tyčí prováděné horolezeckou technikou, d) dočasné ochranné sítě pro zajištění bezpečnosti horolezců a provozu na pozemních komunikacích a železnici; tyto náklady se oceňují cenami souborů cen 944 51-1111, -1211 a -1811 Montáž, příplatek za každý den použití a demontáž ochranné sítě katalogu 800-3 Lešení. </t>
  </si>
  <si>
    <t>57</t>
  </si>
  <si>
    <t>31319100</t>
  </si>
  <si>
    <t>síť na skálu s oky 80x100mm s vpleteným lanem po 300mm 2,15x50m</t>
  </si>
  <si>
    <t>114</t>
  </si>
  <si>
    <t>VV</t>
  </si>
  <si>
    <t>266,666666666667*1,2 "Přepočtené koeficientem množství</t>
  </si>
  <si>
    <t>Součet</t>
  </si>
  <si>
    <t>31319101</t>
  </si>
  <si>
    <t>síť na skálu s oky 80x100mm s vpleteným lanem po 300mm 3,05x25m</t>
  </si>
  <si>
    <t>116</t>
  </si>
  <si>
    <t>59</t>
  </si>
  <si>
    <t>31319102</t>
  </si>
  <si>
    <t>síť na skálu s oky 80x100mm s vpleteným lanem po 300mm 3,05x50m</t>
  </si>
  <si>
    <t>118</t>
  </si>
  <si>
    <t>31319104</t>
  </si>
  <si>
    <t>síť na skálu s oky 80x100mm s vpleteným lanem po 500mm 2,2x25m</t>
  </si>
  <si>
    <t>120</t>
  </si>
  <si>
    <t>61</t>
  </si>
  <si>
    <t>31319115</t>
  </si>
  <si>
    <t>síť na skálu s oky 60x80mm povrch galfan s poplastováním 50x3m</t>
  </si>
  <si>
    <t>122</t>
  </si>
  <si>
    <t>31319105</t>
  </si>
  <si>
    <t>síť na skálu s oky 80x100mm s vpleteným lanem po 500mm 2,9x25m</t>
  </si>
  <si>
    <t>124</t>
  </si>
  <si>
    <t>63</t>
  </si>
  <si>
    <t>31319111</t>
  </si>
  <si>
    <t>síť na skálu s oky 80x100mm drát D 2,7mm povrch galfan 50x2m</t>
  </si>
  <si>
    <t>126</t>
  </si>
  <si>
    <t>31319125</t>
  </si>
  <si>
    <t>síť na skálu s oky 80x100mm drát D 2,78mm s protierozním geosyntetikem 25x2m</t>
  </si>
  <si>
    <t>128</t>
  </si>
  <si>
    <t>65</t>
  </si>
  <si>
    <t>31319126</t>
  </si>
  <si>
    <t>síť na skálu s oky 80x100mm drát D 2,4mm s poplastováním 50x2m</t>
  </si>
  <si>
    <t>130</t>
  </si>
  <si>
    <t>31319117</t>
  </si>
  <si>
    <t>síť na skálu s oky 80x100mm povrch galfan s poplastováním 50x2m</t>
  </si>
  <si>
    <t>132</t>
  </si>
  <si>
    <t>67</t>
  </si>
  <si>
    <t>31319180</t>
  </si>
  <si>
    <t>kompletní systém: síť na skálu z vysokopevnostní oceli, sk 2, tř B dle EAD-230025-00-0106, σmin=220kN/m, oko Dmax=143mm</t>
  </si>
  <si>
    <t>134</t>
  </si>
  <si>
    <t>P</t>
  </si>
  <si>
    <t>Poznámka k položce:_x000D_
Poznámka k položce: drát D=6,5mm, role 3,9x30 m, Zahrnuje: síť, obvodová ocelová lana, kotevní desky, spojovací materiál, lanové kotvy/flexibilní hlavy k uchycení obvodových lan. Tyčové kotvy + matky nejsou součástí.</t>
  </si>
  <si>
    <t>31319178</t>
  </si>
  <si>
    <t>kompletní systém: síť na skálu z vysokopevnostní oceli, sk 2, tř A dle EAD-230025-00-0106, σmin=150kN/m, oko Dmax=65mm</t>
  </si>
  <si>
    <t>136</t>
  </si>
  <si>
    <t>Poznámka k položce:_x000D_
Poznámka k položce: drát D=3mm, role 3,9x30 m, Zahrnuje: síť, obvodová ocelová lana, kotevní desky, spojovací materiál, lanové kotvy/flexibilní hlavy k uchycení obvodových lan. Tyčové kotvy + matky nejsou součástí.</t>
  </si>
  <si>
    <t>69</t>
  </si>
  <si>
    <t>155214112</t>
  </si>
  <si>
    <t>Montáž geomříže na skalní stěnu prováděná horolezeckou technikou</t>
  </si>
  <si>
    <t>138</t>
  </si>
  <si>
    <t>Síťování skalních stěn prováděné horolezeckou technikou montáž pásů geomříže</t>
  </si>
  <si>
    <t>https://podminky.urs.cz/item/CS_URS_2022_02/155214112</t>
  </si>
  <si>
    <t>69321026</t>
  </si>
  <si>
    <t>geomříž jednoosá HDPE s tahovou pevností 170kN/m</t>
  </si>
  <si>
    <t>140</t>
  </si>
  <si>
    <t>250*1,2 "Přepočtené koeficientem množství</t>
  </si>
  <si>
    <t>71</t>
  </si>
  <si>
    <t>69321025</t>
  </si>
  <si>
    <t>geomříž jednoosá HDPE s tahovou pevností 130kN/m</t>
  </si>
  <si>
    <t>142</t>
  </si>
  <si>
    <t>155214211</t>
  </si>
  <si>
    <t>Montáž ocelového lana D do 10 mm pro uchycení sítí prováděná horolezeckou technikou</t>
  </si>
  <si>
    <t>144</t>
  </si>
  <si>
    <t>Síťování skalních stěn prováděné horolezeckou technikou montáž ocelového lana pro uchycení sítě průměru do 10 mm</t>
  </si>
  <si>
    <t>https://podminky.urs.cz/item/CS_URS_2022_02/155214211</t>
  </si>
  <si>
    <t>73</t>
  </si>
  <si>
    <t>31452112</t>
  </si>
  <si>
    <t>lano ocelové šestipramenné Pz+PVC 6x19 drátů D 10,0/12,0mm</t>
  </si>
  <si>
    <t>146</t>
  </si>
  <si>
    <t>750*1,2 "Přepočtené koeficientem množství</t>
  </si>
  <si>
    <t>31452111</t>
  </si>
  <si>
    <t>lano ocelové šestipramenné Pz+PVC 6x19 drátů D 8,0/10,0mm</t>
  </si>
  <si>
    <t>148</t>
  </si>
  <si>
    <t>75</t>
  </si>
  <si>
    <t>155214212</t>
  </si>
  <si>
    <t>Montáž ocelového lana D přes 10 mm pro uchycení sítí prováděná horolezeckou technikou</t>
  </si>
  <si>
    <t>150</t>
  </si>
  <si>
    <t>Síťování skalních stěn prováděné horolezeckou technikou montáž ocelového lana pro uchycení sítě průměru přes 10 mm</t>
  </si>
  <si>
    <t>https://podminky.urs.cz/item/CS_URS_2022_02/155214212</t>
  </si>
  <si>
    <t>31452114</t>
  </si>
  <si>
    <t>lano ocelové šestipramenné Pz+PVC 6x19 drátů D 14,0/16,0mm</t>
  </si>
  <si>
    <t>152</t>
  </si>
  <si>
    <t>77</t>
  </si>
  <si>
    <t>31452113</t>
  </si>
  <si>
    <t>lano ocelové šestipramenné Pz+PVC 6x19 drátů D 12,5/14,5mm</t>
  </si>
  <si>
    <t>154</t>
  </si>
  <si>
    <t>155214322</t>
  </si>
  <si>
    <t>Sloupky pro záchytný plot lehký z betonářské výztuže D přes 32 mm l přes 3 m do vrtů horolezecky</t>
  </si>
  <si>
    <t>156</t>
  </si>
  <si>
    <t>Záchytný plot prováděný horolezeckou technikou sloupky osazené do vrtů včetně vystředění a zalití cementovou injekční směsí pro plot lehký betonářská výztuž délky přes 3 m, průměru přes 32 mm</t>
  </si>
  <si>
    <t>https://podminky.urs.cz/item/CS_URS_2022_02/155214322</t>
  </si>
  <si>
    <t xml:space="preserve">Poznámka k souboru cen:_x000D_
Poznámka k souboru cen: 1. V cenách -4311 až -4422 Sloupky pro plot prováděný horolezeckou technikou jsou započteny i náklady dodání sloupků. 2. V ceně -4511 Ukotvení sloupků jsou započteny i náklady na dodávku lana a spojovacího materiálu. 3. V ceně -4521 Montáž pletiva na sloupky jsou započteny i náklady na přivázání pletiva ke sloupkům vázacím drátem včetně jeho dodávky. 4. V ceně -4525 Montáž ztužujících lan jsou započteny i náklady na manipulaci s lanem, montáž a dodávku spojovacího materiálu. 5. V cenách -4311 až -4422 Sloupky pro plot nejsou započteny náklady na: a) vrty pro založení sloupku; tyto náklady se oceňují cenami souboru cen 155 21-2 Vrty do skalních stěn prováděné horolezeckou technikou. b) antikorozní nátěr sloupku; tyto náklady se oceňují cenami katalogu 800-789 Povrchové úpravy ocelových konstrukcí a technologických zařízení, 6. V ceně -4511 Ukotvení sloupku lany nejsou započteny náklady na: a) vrty pro trny; tyto náklady se oceňují cenami souboru cen 155 21-2 Vrty do skalních stěn prováděné horolezeckou technikou. b) trny pro uchycení kotvení sloupků, které se oceňují cenami souboru cen 155 21-3 Trny z oceli nebo 155 27-36 Trny z injekčních zavrtávacích tyčí prováděné horolezeckou technikou, 7. V ceně -4521 Montáž pletiva na sloupky nejsou započteny náklady na dodávku pletiva, které se oceňují ve specifikaci. 8. V ceně -4525 Montáž ztužujících lan k pletivu nejsou započteny náklady na dodávku lan, které se oceňují ve specifikaci. </t>
  </si>
  <si>
    <t>79</t>
  </si>
  <si>
    <t>155214311</t>
  </si>
  <si>
    <t>Sloupky pro záchytný plot lehký z betonářské výztuže D do 32 mm l do 3 m do vrtů horolezecky</t>
  </si>
  <si>
    <t>158</t>
  </si>
  <si>
    <t>Záchytný plot prováděný horolezeckou technikou sloupky osazené do vrtů včetně vystředění a zalití cementovou injekční směsí pro plot lehký betonářská výztuž délky do 3 m, průměru do 32 mm</t>
  </si>
  <si>
    <t>https://podminky.urs.cz/item/CS_URS_2022_02/155214311</t>
  </si>
  <si>
    <t>155214312</t>
  </si>
  <si>
    <t>Sloupky pro záchytný plot lehký z betonářské výztuže D přes 32 mm l do 3 m do vrtů horolezecky</t>
  </si>
  <si>
    <t>160</t>
  </si>
  <si>
    <t>Záchytný plot prováděný horolezeckou technikou sloupky osazené do vrtů včetně vystředění a zalití cementovou injekční směsí pro plot lehký betonářská výztuž délky do 3 m, průměru přes 32 mm</t>
  </si>
  <si>
    <t>https://podminky.urs.cz/item/CS_URS_2022_02/155214312</t>
  </si>
  <si>
    <t>81</t>
  </si>
  <si>
    <t>155214321</t>
  </si>
  <si>
    <t>Sloupky pro záchytný plot lehký z betonářské výztuže D do 32 mm l přes 3 m do vrtů horolezecky</t>
  </si>
  <si>
    <t>162</t>
  </si>
  <si>
    <t>Záchytný plot prováděný horolezeckou technikou sloupky osazené do vrtů včetně vystředění a zalití cementovou injekční směsí pro plot lehký betonářská výztuž délky přes 3 m, průměru do 32 mm</t>
  </si>
  <si>
    <t>https://podminky.urs.cz/item/CS_URS_2022_02/155214321</t>
  </si>
  <si>
    <t>155214421</t>
  </si>
  <si>
    <t>Sloupky pro záchytný plot těžký z ocelové trubky D do 89/10 mm l přes 3 m do vrtů horolezecky</t>
  </si>
  <si>
    <t>164</t>
  </si>
  <si>
    <t>Záchytný plot prováděný horolezeckou technikou sloupky osazené do vrtů včetně vystředění a zalití cementovou injekční směsí pro plot těžký ocelová trubka délky přes 3 m, průměru do 89/10 mm</t>
  </si>
  <si>
    <t>https://podminky.urs.cz/item/CS_URS_2022_02/155214421</t>
  </si>
  <si>
    <t>83</t>
  </si>
  <si>
    <t>155214411</t>
  </si>
  <si>
    <t>Sloupky pro záchytný plot těžký z ocelové trubky D do 89/10 mm l do 3 m do vrtů horolezecky</t>
  </si>
  <si>
    <t>166</t>
  </si>
  <si>
    <t>Záchytný plot prováděný horolezeckou technikou sloupky osazené do vrtů včetně vystředění a zalití cementovou injekční směsí pro plot těžký ocelová trubka délky do 3 m, průměru do 89/10 mm</t>
  </si>
  <si>
    <t>https://podminky.urs.cz/item/CS_URS_2022_02/155214411</t>
  </si>
  <si>
    <t>155214412</t>
  </si>
  <si>
    <t>Sloupky pro záchytný plot těžký z ocelové trubky D přes 89/10 mm l do 3 m do vrtů horolezecky</t>
  </si>
  <si>
    <t>168</t>
  </si>
  <si>
    <t>Záchytný plot prováděný horolezeckou technikou sloupky osazené do vrtů včetně vystředění a zalití cementovou injekční směsí pro plot těžký ocelová trubka délky do 3 m, průměru přes 89/10 mm</t>
  </si>
  <si>
    <t>https://podminky.urs.cz/item/CS_URS_2022_02/155214412</t>
  </si>
  <si>
    <t>85</t>
  </si>
  <si>
    <t>155214422</t>
  </si>
  <si>
    <t>Sloupky pro záchytný plot těžký z ocelové trubky D přes 89/10 mm l přes 3 m do vrtů horolezecky</t>
  </si>
  <si>
    <t>170</t>
  </si>
  <si>
    <t>Záchytný plot prováděný horolezeckou technikou sloupky osazené do vrtů včetně vystředění a zalití cementovou injekční směsí pro plot těžký ocelová trubka délky přes 3 m, průměru přes 89/10 mm</t>
  </si>
  <si>
    <t>https://podminky.urs.cz/item/CS_URS_2022_02/155214422</t>
  </si>
  <si>
    <t>155214511</t>
  </si>
  <si>
    <t>Ukotvení sloupku záchytného plotu lany prováděné horolezeckou technikou</t>
  </si>
  <si>
    <t>172</t>
  </si>
  <si>
    <t>Záchytný plot prováděný horolezeckou technikou ukotvení sloupků lany</t>
  </si>
  <si>
    <t>https://podminky.urs.cz/item/CS_URS_2022_02/155214511</t>
  </si>
  <si>
    <t>87</t>
  </si>
  <si>
    <t>155214521</t>
  </si>
  <si>
    <t>Montáž pletiva na sloupky záchytného plotu prováděná horolezeckou technikou</t>
  </si>
  <si>
    <t>174</t>
  </si>
  <si>
    <t>Záchytný plot prováděný horolezeckou technikou montáž pletiva na sloupky</t>
  </si>
  <si>
    <t>https://podminky.urs.cz/item/CS_URS_2022_02/155214521</t>
  </si>
  <si>
    <t>155215111</t>
  </si>
  <si>
    <t>Montáž dynamické bariéry I. skupiny (odolnost do 1 000 kJ) prováděná horolezeckou technikou</t>
  </si>
  <si>
    <t>176</t>
  </si>
  <si>
    <t>Montáž dynamické bariéry prováděná horolezeckou technikou I. skupiny (odolnost do 1 000 kJ)</t>
  </si>
  <si>
    <t>https://podminky.urs.cz/item/CS_URS_2022_02/155215111</t>
  </si>
  <si>
    <t xml:space="preserve">Poznámka k souboru cen:_x000D_
Poznámka k souboru cen: 1. V cenách jsou započteny i náklady na: a) osazení ocelových základových patek a sloupků, b) instalace pletiva a ocelových lan dynamické bariéry a ocelového pletiva pro záchyt drobné frakce včetně absorbérů kinetické energie. 2. V cenách nejsou započteny náklady na: a) dodávku dynamické bariéry; tyto náklady se oceňují ve specifikaci, b) vytyčení a vyčištění míst pro provedení základových patek a lanových kotev, c) vrty pro založení a kotvení bariéry; tyto náklady se oceňují cenami souboru cen 155 21-2 Vrty do skalních stěn prováděné horolezeckou technikou nebo cenami souborů cen 22. ..- Vrty, d) základové prvky bariéry (trny, mikropiloty); tyto náklady se oceňují cenami souborů cen 155 21-3 Trny z oceli, 155 21-36 Trny z injekčních zavrtávacích tyčí prováděné horolezeckou technikou nebo cenami souboru cen 283 1.-Mikropiloty, e) kotvy pro kotvení bariéry, jejich zhotovení včetně zainjektování; tyto náklady se oceňují cenami souboru cen 153 81-11 Osazení kotev, f) zemní práce pro provedení základových patek a pro správné provedení polí dynamických bariér; tyto náklady se oceňují cenami kataloguu 800-1 Zemní práce, g) provedení základových patek (bednění, výztuž, betonáž, odstranění bednění); h) náklady na antikorozní nátěry kotevních trnů v základové patce sloupku bariéry; tyto náklady se oceňují cenami katalogu 800-789 Povrchové úpravy ocelových konstrukcí a technologických zařízení, i) lešení pro vrtací soupravu, které se oceňují cenami katalogu 800-3 Lešení, j)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</t>
  </si>
  <si>
    <t>89</t>
  </si>
  <si>
    <t>155215121</t>
  </si>
  <si>
    <t>Montáž dynamické bariéry II. skupiny (odolnost do 2 000 kJ) prováděná horolezeckou technikou</t>
  </si>
  <si>
    <t>178</t>
  </si>
  <si>
    <t>Montáž dynamické bariéry prováděná horolezeckou technikou II. skupiny (odolnost do 2 000 kJ)</t>
  </si>
  <si>
    <t>https://podminky.urs.cz/item/CS_URS_2022_02/155215121</t>
  </si>
  <si>
    <t>155215122</t>
  </si>
  <si>
    <t>Montáž dynamické bariéry III. skupiny (odolnost do 8 000 kJ) prováděná horolezeckou technikou</t>
  </si>
  <si>
    <t>180</t>
  </si>
  <si>
    <t>Montáž dynamické bariéry prováděná horolezeckou technikou III. skupiny (odolnost do 8 000 kJ)</t>
  </si>
  <si>
    <t>https://podminky.urs.cz/item/CS_URS_2022_02/155215122</t>
  </si>
  <si>
    <t>91</t>
  </si>
  <si>
    <t>162432511</t>
  </si>
  <si>
    <t>Vodorovné přemístění výkopku do 2000 m pracovním vlakem</t>
  </si>
  <si>
    <t>182</t>
  </si>
  <si>
    <t>Vodorovné přemístění výkopku pracovním vlakem  bez naložení výkopku, avšak s jeho vyložením, pro jakoukoliv třídu horniny, na vzdálenost do 2 000 m</t>
  </si>
  <si>
    <t>https://podminky.urs.cz/item/CS_URS_2022_02/162432511</t>
  </si>
  <si>
    <t>162632511</t>
  </si>
  <si>
    <t>Vodorovné přemístění výkopku přes 2000 do 5000 m pracovním vlakem</t>
  </si>
  <si>
    <t>184</t>
  </si>
  <si>
    <t>Vodorovné přemístění výkopku pracovním vlakem  bez naložení výkopku, avšak s jeho vyložením, pro jakoukoliv třídu horniny, na vzdálenost přes 2 000 do 5 000 m</t>
  </si>
  <si>
    <t>https://podminky.urs.cz/item/CS_URS_2022_02/162632511</t>
  </si>
  <si>
    <t>93</t>
  </si>
  <si>
    <t>167151101</t>
  </si>
  <si>
    <t>Nakládání výkopku z hornin třídy těžitelnosti I skupiny 1 až 3 do 100 m3</t>
  </si>
  <si>
    <t>186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</si>
  <si>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</si>
  <si>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</si>
  <si>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58931963</t>
  </si>
  <si>
    <t>beton C 8/10 kamenivo frakce 0/8</t>
  </si>
  <si>
    <t>188</t>
  </si>
  <si>
    <t>95</t>
  </si>
  <si>
    <t>58932310</t>
  </si>
  <si>
    <t>beton C 12/15 kamenivo frakce 0/8</t>
  </si>
  <si>
    <t>190</t>
  </si>
  <si>
    <t>58932563</t>
  </si>
  <si>
    <t>beton C 16/20 X0,XC1 kamenivo frakce 0/8</t>
  </si>
  <si>
    <t>192</t>
  </si>
  <si>
    <t>97</t>
  </si>
  <si>
    <t>58932908</t>
  </si>
  <si>
    <t>beton C 20/25 X0 XC2 kamenivo frakce 0/8</t>
  </si>
  <si>
    <t>194</t>
  </si>
  <si>
    <t>58933322</t>
  </si>
  <si>
    <t>beton C 30/37 X0 kamenivo frakce 0/8</t>
  </si>
  <si>
    <t>196</t>
  </si>
  <si>
    <t>99</t>
  </si>
  <si>
    <t>58933328</t>
  </si>
  <si>
    <t>beton C 30/37 XF1 kamenivo frakce 0/8</t>
  </si>
  <si>
    <t>198</t>
  </si>
  <si>
    <t>58912550</t>
  </si>
  <si>
    <t>malta cementová MC15 pojivo CEM II nebo CEM III</t>
  </si>
  <si>
    <t>200</t>
  </si>
  <si>
    <t>101</t>
  </si>
  <si>
    <t>58564004</t>
  </si>
  <si>
    <t>směs suchá maltová zdicí vápenocementová M5</t>
  </si>
  <si>
    <t>202</t>
  </si>
  <si>
    <t>Poznámka k položce:_x000D_
Poznámka k položce: Spotřeba: 21,0 kg/m2, tl.12 mm</t>
  </si>
  <si>
    <t>58380757</t>
  </si>
  <si>
    <t>kámen lomový soklový (10 t = 6,2 m3)</t>
  </si>
  <si>
    <t>204</t>
  </si>
  <si>
    <t>103</t>
  </si>
  <si>
    <t>58380710</t>
  </si>
  <si>
    <t>kámen lomový neupravený netříděný pískovec</t>
  </si>
  <si>
    <t>206</t>
  </si>
  <si>
    <t>281604111</t>
  </si>
  <si>
    <t>Injektování aktivovanými směsmi nízkotlaké vzestupné tlakem do 0,6 MPa</t>
  </si>
  <si>
    <t>hod</t>
  </si>
  <si>
    <t>208</t>
  </si>
  <si>
    <t>Injektování aktivovanými směsmi  vzestupné, tlakem do 0,60 MPa</t>
  </si>
  <si>
    <t>https://podminky.urs.cz/item/CS_URS_2022_02/281604111</t>
  </si>
  <si>
    <t xml:space="preserve">Poznámka k souboru cen:_x000D_
Poznámka k souboru cen: 1. Ceny jsou určeny pro injektování a) s obturátorem i bez obturátoru, b) injekční stanicí s automatickou registrací parametrů. 2. Ceny nelze použít pro injektování: a) neaktivovanými směsmi jednoduchým obturátorem; toto injektování se oceňuje cenami souboru cen 28. 60-11 Injektování, b) mikropilot a kotev; toto injektování se oceňuje cenami souboru cen 28. 60-21 Injektování povrchové s dvojitým obturátorem mikropilot nebo kotev, c) vysokotlaké s dvojitým obturátorem; toto injektování se oceňuje cenami souboru cen 282 60-31 Injektování vysokotlaké s dvojitým obturátorem, d) organickými pryskyřicemi neředitelnými vodou; toto injektování se oceňuje cenami souboru cen 282 60-51 Injektování povrchové vysokotlaké pryskyřicemi vodou, e) živicemi za tepla; toto injektování se oceňuje individuálně, f) tryskové; tato injektáž se oceňuje cenami souboru cen 282 60-21 Trysková injektáž. 3. Rozhodující pro volbu ceny podle výšky tlaku je maximální tlak na jednom vrtu. </t>
  </si>
  <si>
    <t>105</t>
  </si>
  <si>
    <t>58521130</t>
  </si>
  <si>
    <t>cement portlandský CEM I 42,5MPa</t>
  </si>
  <si>
    <t>210</t>
  </si>
  <si>
    <t>58525321</t>
  </si>
  <si>
    <t>cement portlandský bílý CEM I 52,5MPa</t>
  </si>
  <si>
    <t>212</t>
  </si>
  <si>
    <t>Poznámka k položce:_x000D_
Poznámka k položce: SPECÁLNÍ INJEKÁŽNÍ CEMENTOVÁ SMĚS PRO KOTEVNÍ PRVKY.</t>
  </si>
  <si>
    <t>107</t>
  </si>
  <si>
    <t>997013501</t>
  </si>
  <si>
    <t>Odvoz suti a vybouraných hmot na skládku nebo meziskládku do 1 km se složením</t>
  </si>
  <si>
    <t>214</t>
  </si>
  <si>
    <t>Odvoz suti a vybouraných hmot na skládku nebo meziskládku  se složením, na vzdálenost do 1 km</t>
  </si>
  <si>
    <t>https://podminky.urs.cz/item/CS_URS_2022_02/997013501</t>
  </si>
  <si>
    <t xml:space="preserve">Poznámka k souboru cen:_x000D_
Poznámka k souboru cen: 1. Délka odvozu suti je vzdálenost od místa naložení suti na dopravní prostředek až po místo složení na určené skládce nebo meziskládce. 2. V ceně -3501 jsou započteny i náklady na složení suti na skládku nebo meziskládku. 3. Ceny jsou určeny pro odvoz suti na skládku nebo meziskládku jakýmkoliv způsobem silniční dopravy (i prostřednictvím kontejnerů). 4. Odvoz suti z meziskládky se oceňuje cenou 997 01-3511. </t>
  </si>
  <si>
    <t>997013511</t>
  </si>
  <si>
    <t>Odvoz suti a vybouraných hmot z meziskládky na skládku do 1 km s naložením a se složením</t>
  </si>
  <si>
    <t>216</t>
  </si>
  <si>
    <t>Odvoz suti a vybouraných hmot z meziskládky na skládku  s naložením a se složením, na vzdálenost do 1 km</t>
  </si>
  <si>
    <t>https://podminky.urs.cz/item/CS_URS_2022_02/997013511</t>
  </si>
  <si>
    <t xml:space="preserve">Poznámka k souboru cen:_x000D_
Poznámka k souboru cen: 1. Délka odvozu suti je vzdálenost od místa naložení suti na dopravní prostředek na meziskládce až po místo složení na určené skládce. 2. V ceně jsou započteny i náklady na naložení suti na dopravní prostředek a její složení na skládku. 3. Cena je určena pro odvoz suti na skládku jakýmkoliv způsobem silniční dopravy (i prostřednictvím kontejnerů). 4. Příplatek k ceně za každý další i započatý 1 km přes 1 km se oceňuje cenou 997 01-3509. </t>
  </si>
  <si>
    <t>109</t>
  </si>
  <si>
    <t>998153131</t>
  </si>
  <si>
    <t>Přesun hmot pro samostatné zdi a valy zděné z cihel, kamene, tvárnic nebo monolitické v do 12 m</t>
  </si>
  <si>
    <t>218</t>
  </si>
  <si>
    <t>Přesun hmot pro zdi a valy samostatné  se svislou nosnou konstrukcí zděnou nebo monolitickou betonovou tyčovou nebo plošnou vodorovná dopravní vzdálenost do 50 m, pro zdi výšky do 12 m</t>
  </si>
  <si>
    <t>https://podminky.urs.cz/item/CS_URS_2022_02/998153131</t>
  </si>
  <si>
    <t>R287100111</t>
  </si>
  <si>
    <t>Práce horolezeckým způsobem ve skalní stěně, zajišťovací prvky, kotevní systém</t>
  </si>
  <si>
    <t>220</t>
  </si>
  <si>
    <t>111</t>
  </si>
  <si>
    <t>R283905049</t>
  </si>
  <si>
    <t>Svorka pro ocelové lano D 8-10 mm</t>
  </si>
  <si>
    <t>ks</t>
  </si>
  <si>
    <t>222</t>
  </si>
  <si>
    <t>R283905041</t>
  </si>
  <si>
    <t>Kroužky pr. dr 3 mm - 1600 ks/karton</t>
  </si>
  <si>
    <t>kart.</t>
  </si>
  <si>
    <t>224</t>
  </si>
  <si>
    <t>113</t>
  </si>
  <si>
    <t>R949951015</t>
  </si>
  <si>
    <t>Zřízení horolezeckého úvazu pro práci ve výškách</t>
  </si>
  <si>
    <t>226</t>
  </si>
  <si>
    <t>113311121</t>
  </si>
  <si>
    <t>Odstranění geotextilií v komunikacích</t>
  </si>
  <si>
    <t>228</t>
  </si>
  <si>
    <t>Odstranění geosyntetik s uložením na vzdálenost do 20 m nebo naložením na dopravní prostředek geotextilie</t>
  </si>
  <si>
    <t>https://podminky.urs.cz/item/CS_URS_2022_02/113311121</t>
  </si>
  <si>
    <t xml:space="preserve">Poznámka k souboru cen:_x000D_
Poznámka k souboru cen: 1. V cenách -1111 až -1131 nejsou započteny náklady na odstranění vrstev uložených nad geosyntetikem. 2. V ceně -1141 jsou započteny i náklady odstranění zásypu buněk a krycí vrstvy tl. 100 mm. </t>
  </si>
  <si>
    <t>115</t>
  </si>
  <si>
    <t>938902201</t>
  </si>
  <si>
    <t>Čištění příkopů ručně š dna do 400 mm objem nánosu do 0,15 m3/m</t>
  </si>
  <si>
    <t>230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</si>
  <si>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</si>
  <si>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https://podminky.urs.cz/item/CS_URS_2022_02/938902201</t>
  </si>
  <si>
    <t xml:space="preserve">Poznámka k souboru cen:_x000D_
Poznámka k souboru cen: 1. Ceny nelze použít pro čištění příkopů zakrytých; toto čištění se oceňuje individuálně. 2. Pro volbu ceny se objem nánosu na 1 m délky příkopu určí jako podíl celkového množství nánosu všech příkopů objektu a jejich celkové délky. 3. V cenách nejsou započteny náklady na vodorovnou dopravu odstraněného materiálu, která se oceňuje cenami souboru cen 997 22-15 Vodorovná doprava suti. </t>
  </si>
  <si>
    <t>938902202</t>
  </si>
  <si>
    <t>Čištění příkopů ručně š dna do 400 mm objem nánosu do 0,30 m3/m</t>
  </si>
  <si>
    <t>232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</si>
  <si>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</si>
  <si>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https://podminky.urs.cz/item/CS_URS_2022_02/938902202</t>
  </si>
  <si>
    <t>117</t>
  </si>
  <si>
    <t>938902203</t>
  </si>
  <si>
    <t>Čištění příkopů ručně š dna do 400 mm objem nánosu do 0,50 m3/m</t>
  </si>
  <si>
    <t>234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</si>
  <si>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</si>
  <si>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https://podminky.urs.cz/item/CS_URS_2022_02/938902203</t>
  </si>
  <si>
    <t>938902204</t>
  </si>
  <si>
    <t>Čištění příkopů ručně š dna přes 400 mm objem nánosu do 0,15 m3/m</t>
  </si>
  <si>
    <t>236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</si>
  <si>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</si>
  <si>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https://podminky.urs.cz/item/CS_URS_2022_02/938902204</t>
  </si>
  <si>
    <t>119</t>
  </si>
  <si>
    <t>938902205</t>
  </si>
  <si>
    <t>Čištění příkopů ručně š dna přes 400 mm objem nánosu do 0,30 m3/m</t>
  </si>
  <si>
    <t>238</t>
  </si>
  <si>
    <t>Čištění příkopů komunikací s odstraněním travnatého porostu nebo nánosu s naložením na dopravní prostředek nebo s přemístěním na hromady na vzdálenost do 20 m ručně při šířce dna přes 400 mm a objemu nánosu přes 0,15 do 0,30 m3/m</t>
  </si>
  <si>
    <t>https://podminky.urs.cz/item/CS_URS_2022_02/938902205</t>
  </si>
  <si>
    <t>938902206</t>
  </si>
  <si>
    <t>Čištění příkopů ručně š dna přes 400 mm objem nánosu do 0,50 m3/m</t>
  </si>
  <si>
    <t>240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</si>
  <si>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</si>
  <si>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https://podminky.urs.cz/item/CS_URS_2022_02/938902206</t>
  </si>
  <si>
    <t>121</t>
  </si>
  <si>
    <t>938902411</t>
  </si>
  <si>
    <t>Čištění propustků strojně tlakovou vodou D do 500 mm při tl nánosu do 25% DN</t>
  </si>
  <si>
    <t>242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</si>
  <si>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</si>
  <si>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>https://podminky.urs.cz/item/CS_URS_2022_02/938902411</t>
  </si>
  <si>
    <t xml:space="preserve">Poznámka k souboru cen:_x000D_
Poznámka k souboru cen: 1. V cenách nejsou započteny náklady na vodorovnou dopravu odstraněného materiálu, která se oceňuje cenami souboru cen 997 22-15 Vodorovná doprava suti. 2. V cenách čištění propustků strojně tlakovou vodou nejsou započteny náklady na vodu, tyto se oceňují individuálně. 3. Ceny jsou kalkulovány pro propustky do délky 8 m, pro propustky delší než 8 m se použijí položky 938 90-2411 až -2484 a příplatek 938 90-2499 za každý další 1 metr propustku. </t>
  </si>
  <si>
    <t>112155115</t>
  </si>
  <si>
    <t>Štěpkování stromků a větví v zapojeném porostu průměru kmene do 300 mm s naložením</t>
  </si>
  <si>
    <t>244</t>
  </si>
  <si>
    <t>Štěpkování s naložením na dopravní prostředek a odvozem do 20 km stromků a větví v zapojeném porostu, průměru kmene do 300 mm</t>
  </si>
  <si>
    <t>https://podminky.urs.cz/item/CS_URS_2022_02/112155115</t>
  </si>
  <si>
    <t>123</t>
  </si>
  <si>
    <t>162201402</t>
  </si>
  <si>
    <t>Vodorovné přemístění větví stromů listnatých do 1 km D kmene do 500 mm</t>
  </si>
  <si>
    <t>246</t>
  </si>
  <si>
    <t>Vodorovné přemístění větví, kmenů nebo pařezů  s naložením, složením a dopravou do 1000 m větví stromů listnatých, průměru kmene přes 300 do 500 mm</t>
  </si>
  <si>
    <t>https://podminky.urs.cz/item/CS_URS_2022_02/162201402</t>
  </si>
  <si>
    <t xml:space="preserve">Poznámka k souboru cen:_x000D_
Poznámka k souboru cen: 1. Průměr kmene i pařezu se měří v místě řezu. 2. Měrná jednotka je 1 strom. </t>
  </si>
  <si>
    <t>162201403</t>
  </si>
  <si>
    <t>Vodorovné přemístění větví stromů listnatých do 1 km D kmene do 700 mm</t>
  </si>
  <si>
    <t>248</t>
  </si>
  <si>
    <t>Vodorovné přemístění větví, kmenů nebo pařezů  s naložením, složením a dopravou do 1000 m větví stromů listnatých, průměru kmene přes 500 do 700 mm</t>
  </si>
  <si>
    <t>https://podminky.urs.cz/item/CS_URS_2022_02/162201403</t>
  </si>
  <si>
    <t>125</t>
  </si>
  <si>
    <t>162201406</t>
  </si>
  <si>
    <t>Vodorovné přemístění větví stromů jehličnatých do 1 km D kmene do 500 mm</t>
  </si>
  <si>
    <t>250</t>
  </si>
  <si>
    <t>Vodorovné přemístění větví, kmenů nebo pařezů  s naložením, složením a dopravou do 1000 m větví stromů jehličnatých, průměru kmene přes 300 do 500 mm</t>
  </si>
  <si>
    <t>https://podminky.urs.cz/item/CS_URS_2022_02/162201406</t>
  </si>
  <si>
    <t>162201407</t>
  </si>
  <si>
    <t>Vodorovné přemístění větví stromů jehličnatých do 1 km D kmene do 700 mm</t>
  </si>
  <si>
    <t>252</t>
  </si>
  <si>
    <t>Vodorovné přemístění větví, kmenů nebo pařezů  s naložením, složením a dopravou do 1000 m větví stromů jehličnatých, průměru kmene přes 500 do 700 mm</t>
  </si>
  <si>
    <t>https://podminky.urs.cz/item/CS_URS_2022_02/162201407</t>
  </si>
  <si>
    <t>127</t>
  </si>
  <si>
    <t>162201408</t>
  </si>
  <si>
    <t>Vodorovné přemístění větví stromů jehličnatých do 1 km D kmene do 900 mm</t>
  </si>
  <si>
    <t>254</t>
  </si>
  <si>
    <t>Vodorovné přemístění větví, kmenů nebo pařezů  s naložením, složením a dopravou do 1000 m větví stromů jehličnatých, průměru kmene přes 700 do 900 mm</t>
  </si>
  <si>
    <t>https://podminky.urs.cz/item/CS_URS_2022_02/162201408</t>
  </si>
  <si>
    <t>162201412</t>
  </si>
  <si>
    <t>Vodorovné přemístění kmenů stromů listnatých do 1 km D kmene do 500 mm</t>
  </si>
  <si>
    <t>256</t>
  </si>
  <si>
    <t>Vodorovné přemístění větví, kmenů nebo pařezů  s naložením, složením a dopravou do 1000 m kmenů stromů listnatých, průměru přes 300 do 500 mm</t>
  </si>
  <si>
    <t>https://podminky.urs.cz/item/CS_URS_2022_02/162201412</t>
  </si>
  <si>
    <t>129</t>
  </si>
  <si>
    <t>162201413</t>
  </si>
  <si>
    <t>Vodorovné přemístění kmenů stromů listnatých do 1 km D kmene do 700 mm</t>
  </si>
  <si>
    <t>258</t>
  </si>
  <si>
    <t>Vodorovné přemístění větví, kmenů nebo pařezů  s naložením, složením a dopravou do 1000 m kmenů stromů listnatých, průměru přes 500 do 700 mm</t>
  </si>
  <si>
    <t>https://podminky.urs.cz/item/CS_URS_2022_02/162201413</t>
  </si>
  <si>
    <t>162201414</t>
  </si>
  <si>
    <t>Vodorovné přemístění kmenů stromů listnatých do 1 km D kmene do 900 mm</t>
  </si>
  <si>
    <t>260</t>
  </si>
  <si>
    <t>Vodorovné přemístění větví, kmenů nebo pařezů  s naložením, složením a dopravou do 1000 m kmenů stromů listnatých, průměru přes 700 do 900 mm</t>
  </si>
  <si>
    <t>https://podminky.urs.cz/item/CS_URS_2022_02/162201414</t>
  </si>
  <si>
    <t>131</t>
  </si>
  <si>
    <t>162201416</t>
  </si>
  <si>
    <t>Vodorovné přemístění kmenů stromů jehličnatých do 1 km D kmene do 500 mm</t>
  </si>
  <si>
    <t>262</t>
  </si>
  <si>
    <t>Vodorovné přemístění větví, kmenů nebo pařezů  s naložením, složením a dopravou do 1000 m kmenů stromů jehličnatých, průměru přes 300 do 500 mm</t>
  </si>
  <si>
    <t>https://podminky.urs.cz/item/CS_URS_2022_02/162201416</t>
  </si>
  <si>
    <t>162201417</t>
  </si>
  <si>
    <t>Vodorovné přemístění kmenů stromů jehličnatých do 1 km D kmene do 700 mm</t>
  </si>
  <si>
    <t>264</t>
  </si>
  <si>
    <t>Vodorovné přemístění větví, kmenů nebo pařezů  s naložením, složením a dopravou do 1000 m kmenů stromů jehličnatých, průměru přes 500 do 700 mm</t>
  </si>
  <si>
    <t>https://podminky.urs.cz/item/CS_URS_2022_02/162201417</t>
  </si>
  <si>
    <t>133</t>
  </si>
  <si>
    <t>162201418</t>
  </si>
  <si>
    <t>Vodorovné přemístění kmenů stromů jehličnatých do 1 km D kmene do 900 mm</t>
  </si>
  <si>
    <t>266</t>
  </si>
  <si>
    <t>Vodorovné přemístění větví, kmenů nebo pařezů  s naložením, složením a dopravou do 1000 m kmenů stromů jehličnatých, průměru přes 700 do 900 mm</t>
  </si>
  <si>
    <t>https://podminky.urs.cz/item/CS_URS_2022_02/162201418</t>
  </si>
  <si>
    <t>997013811</t>
  </si>
  <si>
    <t>Poplatek za uložení na skládce (skládkovné) stavebního odpadu dřevěného kód odpadu 17 02 01</t>
  </si>
  <si>
    <t>268</t>
  </si>
  <si>
    <t>Poplatek za uložení stavebního odpadu na skládce (skládkovné) dřevěného zatříděného do Katalogu odpadů pod kódem 170 201</t>
  </si>
  <si>
    <t>https://podminky.urs.cz/item/CS_URS_2022_02/997013811</t>
  </si>
  <si>
    <t xml:space="preserve">Poznámka k souboru cen:_x000D_
Poznámka k souboru cen: 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</si>
  <si>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135</t>
  </si>
  <si>
    <t>919726122</t>
  </si>
  <si>
    <t>Geotextilie pro ochranu, separaci a filtraci netkaná měrná hmotnost do 300 g/m2</t>
  </si>
  <si>
    <t>270</t>
  </si>
  <si>
    <t>Geotextilie netkaná pro ochranu, separaci nebo filtraci měrná hmotnost přes 200 do 300 g/m2</t>
  </si>
  <si>
    <t>https://podminky.urs.cz/item/CS_URS_2022_02/919726122</t>
  </si>
  <si>
    <t xml:space="preserve">Poznámka k souboru cen:_x000D_
Poznámka k souboru cen: 1. V cenách jsou započteny i náklady na položení a dodání geotextilie včetně přesahů. </t>
  </si>
  <si>
    <t>69311081</t>
  </si>
  <si>
    <t>geotextilie netkaná separační, ochranná, filtrační, drenážní PES 300g/m2</t>
  </si>
  <si>
    <t>272</t>
  </si>
  <si>
    <t>137</t>
  </si>
  <si>
    <t>997013509</t>
  </si>
  <si>
    <t>Příplatek k odvozu suti a vybouraných hmot na skládku ZKD 1 km přes 1 km</t>
  </si>
  <si>
    <t>274</t>
  </si>
  <si>
    <t>Odvoz suti a vybouraných hmot na skládku nebo meziskládku  se složením, na vzdálenost Příplatek k ceně za každý další i započatý 1 km přes 1 km</t>
  </si>
  <si>
    <t>https://podminky.urs.cz/item/CS_URS_2022_02/997013509</t>
  </si>
  <si>
    <t>31319150</t>
  </si>
  <si>
    <t>síť na skálu s oky 60x80mm pozinkovaná drát D 2,2mm 50x2m</t>
  </si>
  <si>
    <t>276</t>
  </si>
  <si>
    <t>139</t>
  </si>
  <si>
    <t>31319151</t>
  </si>
  <si>
    <t>síť na skálu s oky 60x80mm pozinkovaná drát D 2,2mm 50x3m</t>
  </si>
  <si>
    <t>278</t>
  </si>
  <si>
    <t>31319152</t>
  </si>
  <si>
    <t>síť na skálu s oky 60x80mm pozinkovaná drát D 2,2mm 50x4m</t>
  </si>
  <si>
    <t>280</t>
  </si>
  <si>
    <t>141</t>
  </si>
  <si>
    <t>31319153</t>
  </si>
  <si>
    <t>síť na skálu s oky 60x80mm pozinkovaná drát D 2,7mm 50x2m</t>
  </si>
  <si>
    <t>282</t>
  </si>
  <si>
    <t>31319154</t>
  </si>
  <si>
    <t>síť na skálu s oky 60x80mm pozinkovaná drát D 2,7mm 50x3m</t>
  </si>
  <si>
    <t>284</t>
  </si>
  <si>
    <t>143</t>
  </si>
  <si>
    <t>31319155</t>
  </si>
  <si>
    <t>síť na skálu s oky 60x80mm pozinkovaná drát D 2,7mm 50x4m</t>
  </si>
  <si>
    <t>286</t>
  </si>
  <si>
    <t>31319156</t>
  </si>
  <si>
    <t>síť na skálu s oky 80x100mm pozinkovaná drát D 2,7mm 50x1m</t>
  </si>
  <si>
    <t>288</t>
  </si>
  <si>
    <t>145</t>
  </si>
  <si>
    <t>31319157</t>
  </si>
  <si>
    <t>síť na skálu s oky 80x100mm pozinkovaná drát D 2,7mm 50x2m</t>
  </si>
  <si>
    <t>290</t>
  </si>
  <si>
    <t>31319158</t>
  </si>
  <si>
    <t>síť na skálu s oky 80x100mm pozinkovaná drát D 2,7mm 50x3m</t>
  </si>
  <si>
    <t>292</t>
  </si>
  <si>
    <t>147</t>
  </si>
  <si>
    <t>31319159</t>
  </si>
  <si>
    <t>síť na skálu s oky 80x100mm pozinkovaná drát D 2,7mm 50x4m</t>
  </si>
  <si>
    <t>294</t>
  </si>
  <si>
    <t>31319160</t>
  </si>
  <si>
    <t>síť na skálu s oky 80x100mm pozinkovaná drát D 3,0mm 50x2m</t>
  </si>
  <si>
    <t>296</t>
  </si>
  <si>
    <t>149</t>
  </si>
  <si>
    <t>31319161</t>
  </si>
  <si>
    <t>síť na skálu s oky 80x100mm pozinkovaná drát D 3,0mm 50x3m</t>
  </si>
  <si>
    <t>298</t>
  </si>
  <si>
    <t>31319162</t>
  </si>
  <si>
    <t>síť na skálu s oky 80x100mm pozinkovaná drát D 3,0mm 50x4m</t>
  </si>
  <si>
    <t>300</t>
  </si>
  <si>
    <t>151</t>
  </si>
  <si>
    <t>31319103</t>
  </si>
  <si>
    <t>síť na skálu s oky 80x100mm drát D 2,7mm s vpleteným lanem po 300mm 3,05x25m</t>
  </si>
  <si>
    <t>302</t>
  </si>
  <si>
    <t>31319120</t>
  </si>
  <si>
    <t>síť na skálu s oky 80x100mm drát D 2,2mm s protierozním geosyntetikem 25x2m</t>
  </si>
  <si>
    <t>304</t>
  </si>
  <si>
    <t>153</t>
  </si>
  <si>
    <t>171201221</t>
  </si>
  <si>
    <t>Poplatek za uložení na skládce (skládkovné) zeminy a kamení kód odpadu 17 05 04</t>
  </si>
  <si>
    <t>306</t>
  </si>
  <si>
    <t>Poplatek za uložení stavebního odpadu na skládce (skládkovné) zeminy a kamení zatříděného do Katalogu odpadů pod kódem 17 05 04</t>
  </si>
  <si>
    <t>https://podminky.urs.cz/item/CS_URS_2022_02/171201221</t>
  </si>
  <si>
    <t xml:space="preserve">Poznámka k souboru cen:_x000D_
Poznámka k souboru cen: 1. Ceny uvedené v souboru cen je doporučeno opravit podle aktuálních cen místně příslušné skládky. 2. V cenách je započítán poplatek za ukládání odpadu dle zákona 185/2001 Sb. </t>
  </si>
  <si>
    <t>167151102</t>
  </si>
  <si>
    <t>Nakládání výkopku z hornin třídy těžitelnosti II, skupiny 4 a 5 do 100 m3</t>
  </si>
  <si>
    <t>308</t>
  </si>
  <si>
    <t>Nakládání, skládání a překládání neulehlého výkopku nebo sypaniny strojně nakládání, množství do 100 m3, z horniny třídy těžitelnosti II, skupiny 4 a 5</t>
  </si>
  <si>
    <t>https://podminky.urs.cz/item/CS_URS_2022_02/167151102</t>
  </si>
  <si>
    <t xml:space="preserve">Poznámka k souboru cen:_x000D_
Poznámka k souboru cen: 1. Ceny -1131 až -1133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2. Množství měrných jednotek se určí v rostlém stavu horniny. </t>
  </si>
  <si>
    <t>155</t>
  </si>
  <si>
    <t>628195001</t>
  </si>
  <si>
    <t>Očištění zdiva nebo betonu zdí a valů před započetím oprav ručně</t>
  </si>
  <si>
    <t>310</t>
  </si>
  <si>
    <t>https://podminky.urs.cz/item/CS_URS_2022_02/628195001</t>
  </si>
  <si>
    <t xml:space="preserve">Poznámka k souboru cen:_x000D_
Poznámka k souboru cen: 1. V ceně jsou započteny náklady na odstranění mechu, příp. i jiných rostlin a jejich odklizení na vzdálenost do 20 m. 2. Množství měrných jednotek se stanoví v m2 očištěné plochy. </t>
  </si>
  <si>
    <t>Zakládání</t>
  </si>
  <si>
    <t>274211411</t>
  </si>
  <si>
    <t>Zdivo základových pásů z lomového kamene na maltu cementovou</t>
  </si>
  <si>
    <t>312</t>
  </si>
  <si>
    <t>Zdivo základových pásů z lomového kamene nelícované na maltu cementovou</t>
  </si>
  <si>
    <t>https://podminky.urs.cz/item/CS_URS_2022_02/274211411</t>
  </si>
  <si>
    <t>157</t>
  </si>
  <si>
    <t>279113115</t>
  </si>
  <si>
    <t>Základová zeď tl přes 300 do 400 mm z tvárnic ztraceného bednění včetně výplně z betonu tř. C 8/10</t>
  </si>
  <si>
    <t>314</t>
  </si>
  <si>
    <t>Základové zdi z tvárnic ztraceného bednění včetně výplně z betonu bez zvláštních nároků na vliv prostředí třídy C 8/10, tloušťky zdiva přes 300 do 400 mm</t>
  </si>
  <si>
    <t>https://podminky.urs.cz/item/CS_URS_2022_02/279113115</t>
  </si>
  <si>
    <t>279113125</t>
  </si>
  <si>
    <t>Základová zeď tl přes 300 do 400 mm z tvárnic ztraceného bednění včetně výplně z betonu tř. C 12/15</t>
  </si>
  <si>
    <t>316</t>
  </si>
  <si>
    <t>Základové zdi z tvárnic ztraceného bednění včetně výplně z betonu bez zvláštních nároků na vliv prostředí třídy C 12/15, tloušťky zdiva přes 300 do 400 mm</t>
  </si>
  <si>
    <t>https://podminky.urs.cz/item/CS_URS_2022_02/279113125</t>
  </si>
  <si>
    <t>159</t>
  </si>
  <si>
    <t>279113135</t>
  </si>
  <si>
    <t>Základová zeď tl přes 300 do 400 mm z tvárnic ztraceného bednění včetně výplně z betonu tř. C 16/20</t>
  </si>
  <si>
    <t>318</t>
  </si>
  <si>
    <t>Základové zdi z tvárnic ztraceného bednění včetně výplně z betonu bez zvláštních nároků na vliv prostředí třídy C 16/20, tloušťky zdiva přes 300 do 400 mm</t>
  </si>
  <si>
    <t>https://podminky.urs.cz/item/CS_URS_2022_02/279113135</t>
  </si>
  <si>
    <t>279113145</t>
  </si>
  <si>
    <t>Základová zeď tl přes 300 do 400 mm z tvárnic ztraceného bednění včetně výplně z betonu tř. C 20/25</t>
  </si>
  <si>
    <t>320</t>
  </si>
  <si>
    <t>Základové zdi z tvárnic ztraceného bednění včetně výplně z betonu bez zvláštních nároků na vliv prostředí třídy C 20/25, tloušťky zdiva přes 300 do 400 mm</t>
  </si>
  <si>
    <t>https://podminky.urs.cz/item/CS_URS_2022_02/279113145</t>
  </si>
  <si>
    <t>161</t>
  </si>
  <si>
    <t>279361221</t>
  </si>
  <si>
    <t>Výztuž základových zdí nosných betonářskou ocelí 10 216</t>
  </si>
  <si>
    <t>322</t>
  </si>
  <si>
    <t>Výztuž základových zdí nosných svislých nebo odkloněných od svislice, rovinných nebo oblých, deskových nebo žebrových, včetně výztuže jejich žeber z betonářské oceli 10 216 (E)</t>
  </si>
  <si>
    <t>https://podminky.urs.cz/item/CS_URS_2022_02/279361221</t>
  </si>
  <si>
    <t>279362021</t>
  </si>
  <si>
    <t>Výztuž základových zdí nosných svařovanými sítěmi Kari</t>
  </si>
  <si>
    <t>324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</si>
  <si>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</si>
  <si>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https://podminky.urs.cz/item/CS_URS_2022_02/279362021</t>
  </si>
  <si>
    <t>Svislé a kompletní konstrukce</t>
  </si>
  <si>
    <t>163</t>
  </si>
  <si>
    <t>311113115</t>
  </si>
  <si>
    <t>Nosná zeď tl přes 300 do 400 mm z hladkých tvárnic ztraceného bednění včetně výplně z betonu tř. C 8/10</t>
  </si>
  <si>
    <t>326</t>
  </si>
  <si>
    <t>Nadzákladové zdi z tvárnic ztraceného bednění betonových hladkých, včetně výplně z betonu třídy C 8/10, tloušťky zdiva přes 300 do 400 mm</t>
  </si>
  <si>
    <t>https://podminky.urs.cz/item/CS_URS_2022_02/311113115</t>
  </si>
  <si>
    <t>311113125</t>
  </si>
  <si>
    <t>Nosná zeď tl přes 300 do 400 mm z hladkých tvárnic ztraceného bednění včetně výplně z betonu tř. C 12/15</t>
  </si>
  <si>
    <t>328</t>
  </si>
  <si>
    <t>Nadzákladové zdi z tvárnic ztraceného bednění betonových hladkých, včetně výplně z betonu třídy C 12/15, tloušťky zdiva přes 300 do 400 mm</t>
  </si>
  <si>
    <t>https://podminky.urs.cz/item/CS_URS_2022_02/311113125</t>
  </si>
  <si>
    <t>165</t>
  </si>
  <si>
    <t>311113135</t>
  </si>
  <si>
    <t>Nosná zeď tl přes 300 do 400 mm z hladkých tvárnic ztraceného bednění včetně výplně z betonu tř. C 16/20</t>
  </si>
  <si>
    <t>330</t>
  </si>
  <si>
    <t>Nadzákladové zdi z tvárnic ztraceného bednění betonových hladkých, včetně výplně z betonu třídy C 16/20, tloušťky zdiva přes 300 do 400 mm</t>
  </si>
  <si>
    <t>https://podminky.urs.cz/item/CS_URS_2022_02/311113135</t>
  </si>
  <si>
    <t>311113145</t>
  </si>
  <si>
    <t>Nosná zeď tl přes 300 do 400 mm z hladkých tvárnic ztraceného bednění včetně výplně z betonu tř. C 20/25</t>
  </si>
  <si>
    <t>332</t>
  </si>
  <si>
    <t>Nadzákladové zdi z tvárnic ztraceného bednění betonových hladkých, včetně výplně z betonu třídy C 20/25, tloušťky zdiva přes 300 do 400 mm</t>
  </si>
  <si>
    <t>https://podminky.urs.cz/item/CS_URS_2022_02/311113145</t>
  </si>
  <si>
    <t>167</t>
  </si>
  <si>
    <t>311213111</t>
  </si>
  <si>
    <t>Zdivo z nepravidelných kamenů na maltu objem jednoho kamene do 0,02 m3 š spáry do 4 mm</t>
  </si>
  <si>
    <t>334</t>
  </si>
  <si>
    <t>Zdivo nadzákladové z lomového kamene štípaného nebo ručně vybíraného na maltu z nepravidelných kamenů objemu 1 kusu kamene do 0,02 m3, šířka spáry do 4 mm</t>
  </si>
  <si>
    <t>https://podminky.urs.cz/item/CS_URS_2022_02/311213111</t>
  </si>
  <si>
    <t>311213121</t>
  </si>
  <si>
    <t>Zdivo z nepravidelných kamenů na maltu objem jednoho kamene přes 0,02 m3 š spáry do 4 mm</t>
  </si>
  <si>
    <t>336</t>
  </si>
  <si>
    <t>Zdivo nadzákladové z lomového kamene štípaného nebo ručně vybíraného na maltu z nepravidelných kamenů objemu 1 kusu kamene přes 0,02 m3, šířka spáry do 4 mm</t>
  </si>
  <si>
    <t>https://podminky.urs.cz/item/CS_URS_2022_02/311213121</t>
  </si>
  <si>
    <t>169</t>
  </si>
  <si>
    <t>326214221</t>
  </si>
  <si>
    <t>Zdiva LTM z gabionů svařovaná síť pozinkovaná vyplněná kamenem</t>
  </si>
  <si>
    <t>338</t>
  </si>
  <si>
    <t>Zdivo z lomového kamene na sucho do drátěných košů (gabionů) ze svařované ocelové sítě pozinkované</t>
  </si>
  <si>
    <t>https://podminky.urs.cz/item/CS_URS_2022_02/326214221</t>
  </si>
  <si>
    <t>31321011</t>
  </si>
  <si>
    <t>koš gabionový z panelů svařovaných z ocelových sítí s povrchovou úpravou pozink</t>
  </si>
  <si>
    <t>340</t>
  </si>
  <si>
    <t>Ostatní konstrukce a práce, bourání</t>
  </si>
  <si>
    <t>171</t>
  </si>
  <si>
    <t>941111132</t>
  </si>
  <si>
    <t>Montáž lešení řadového trubkového lehkého s podlahami zatížení do 200 kg/m2 š od 1,2 do 1,5 m v přes 10 do 25 m</t>
  </si>
  <si>
    <t>342</t>
  </si>
  <si>
    <t>Montáž lešení řadového trubkového lehkého pracovního s podlahami s provozním zatížením tř. 3 do 200 kg/m2 šířky tř. W12 od 1,2 do 1,5 m, výšky přes 10 do 25 m</t>
  </si>
  <si>
    <t>https://podminky.urs.cz/item/CS_URS_2022_02/941111132</t>
  </si>
  <si>
    <t>941111832</t>
  </si>
  <si>
    <t>Demontáž lešení řadového trubkového lehkého s podlahami zatížení do 200 kg/m2 š od 1,2 do 1,5 m v přes 10 do 25 m</t>
  </si>
  <si>
    <t>344</t>
  </si>
  <si>
    <t>Demontáž lešení řadového trubkového lehkého pracovního s podlahami s provozním zatížením tř. 3 do 200 kg/m2 šířky tř. W12 od 1,2 do 1,5 m, výšky přes 10 do 25 m</t>
  </si>
  <si>
    <t>https://podminky.urs.cz/item/CS_URS_2022_02/941111832</t>
  </si>
  <si>
    <t>173</t>
  </si>
  <si>
    <t>977131116</t>
  </si>
  <si>
    <t>Vrty příklepovými vrtáky D přes 16 do 20 mm do cihelného zdiva nebo prostého betonu</t>
  </si>
  <si>
    <t>346</t>
  </si>
  <si>
    <t>Vrty příklepovými vrtáky do cihelného zdiva nebo prostého betonu průměru přes 16 do 20 mm</t>
  </si>
  <si>
    <t>https://podminky.urs.cz/item/CS_URS_2022_02/977131116</t>
  </si>
  <si>
    <t>977131216</t>
  </si>
  <si>
    <t>Vrty dovrchní příklepovými vrtáky D přes 16 do 20 mm do cihelného zdiva nebo prostého betonu</t>
  </si>
  <si>
    <t>348</t>
  </si>
  <si>
    <t>Vrty příklepovými vrtáky do cihelného zdiva nebo prostého betonu dovrchní (směrem vzhůru), průměru přes 16 do 20 mm</t>
  </si>
  <si>
    <t>https://podminky.urs.cz/item/CS_URS_2022_02/977131216</t>
  </si>
  <si>
    <t>175</t>
  </si>
  <si>
    <t>985142111</t>
  </si>
  <si>
    <t>Vysekání spojovací hmoty ze spár zdiva hl do 40 mm dl do 6 m/m2</t>
  </si>
  <si>
    <t>350</t>
  </si>
  <si>
    <t>Vysekání spojovací hmoty ze spár zdiva včetně vyčištění hloubky spáry do 40 mm délky spáry na 1 m2 upravované plochy do 6 m</t>
  </si>
  <si>
    <t>https://podminky.urs.cz/item/CS_URS_2022_02/985142111</t>
  </si>
  <si>
    <t>985142112</t>
  </si>
  <si>
    <t>Vysekání spojovací hmoty ze spár zdiva hl do 40 mm dl přes 6 do 12 m/m2</t>
  </si>
  <si>
    <t>352</t>
  </si>
  <si>
    <t>Vysekání spojovací hmoty ze spár zdiva včetně vyčištění hloubky spáry do 40 mm délky spáry na 1 m2 upravované plochy přes 6 do 12 m</t>
  </si>
  <si>
    <t>https://podminky.urs.cz/item/CS_URS_2022_02/985142112</t>
  </si>
  <si>
    <t>177</t>
  </si>
  <si>
    <t>985142113</t>
  </si>
  <si>
    <t>Vysekání spojovací hmoty ze spár zdiva hl do 40 mm dl přes 12 m/m2</t>
  </si>
  <si>
    <t>354</t>
  </si>
  <si>
    <t>Vysekání spojovací hmoty ze spár zdiva včetně vyčištění hloubky spáry do 40 mm délky spáry na 1 m2 upravované plochy přes 12 m</t>
  </si>
  <si>
    <t>https://podminky.urs.cz/item/CS_URS_2022_02/985142113</t>
  </si>
  <si>
    <t>985142211</t>
  </si>
  <si>
    <t>Vysekání spojovací hmoty ze spár zdiva hl přes 40 mm dl do 6 m/m2</t>
  </si>
  <si>
    <t>356</t>
  </si>
  <si>
    <t>Vysekání spojovací hmoty ze spár zdiva včetně vyčištění hloubky spáry přes 40 mm délky spáry na 1 m2 upravované plochy do 6 m</t>
  </si>
  <si>
    <t>https://podminky.urs.cz/item/CS_URS_2022_02/985142211</t>
  </si>
  <si>
    <t>179</t>
  </si>
  <si>
    <t>985142212</t>
  </si>
  <si>
    <t>Vysekání spojovací hmoty ze spár zdiva hl přes 40 mm dl přes 6 do 12 m/m2</t>
  </si>
  <si>
    <t>358</t>
  </si>
  <si>
    <t>Vysekání spojovací hmoty ze spár zdiva včetně vyčištění hloubky spáry přes 40 mm délky spáry na 1 m2 upravované plochy přes 6 do 12 m</t>
  </si>
  <si>
    <t>https://podminky.urs.cz/item/CS_URS_2022_02/985142212</t>
  </si>
  <si>
    <t>985142213</t>
  </si>
  <si>
    <t>Vysekání spojovací hmoty ze spár zdiva hl přes 40 mm dl přes 12 m/m2</t>
  </si>
  <si>
    <t>360</t>
  </si>
  <si>
    <t>Vysekání spojovací hmoty ze spár zdiva včetně vyčištění hloubky spáry přes 40 mm délky spáry na 1 m2 upravované plochy přes 12 m</t>
  </si>
  <si>
    <t>https://podminky.urs.cz/item/CS_URS_2022_02/985142213</t>
  </si>
  <si>
    <t>181</t>
  </si>
  <si>
    <t>985221011</t>
  </si>
  <si>
    <t>Postupné rozebírání kamenného zdiva pro další použití do 1 m3</t>
  </si>
  <si>
    <t>362</t>
  </si>
  <si>
    <t>Postupné rozebírání zdiva pro další použití kamenného, objemu do 1 m3</t>
  </si>
  <si>
    <t>https://podminky.urs.cz/item/CS_URS_2022_02/985221011</t>
  </si>
  <si>
    <t>985221012</t>
  </si>
  <si>
    <t>Postupné rozebírání kamenného zdiva pro další použití přes 1 do 3 m3</t>
  </si>
  <si>
    <t>364</t>
  </si>
  <si>
    <t>Postupné rozebírání zdiva pro další použití kamenného, objemu přes 1 do 3 m3</t>
  </si>
  <si>
    <t>https://podminky.urs.cz/item/CS_URS_2022_02/985221012</t>
  </si>
  <si>
    <t>183</t>
  </si>
  <si>
    <t>985221013</t>
  </si>
  <si>
    <t>Postupné rozebírání kamenného zdiva pro další použití přes 3 m3</t>
  </si>
  <si>
    <t>366</t>
  </si>
  <si>
    <t>Postupné rozebírání zdiva pro další použití kamenného, objemu přes 3 m3</t>
  </si>
  <si>
    <t>https://podminky.urs.cz/item/CS_URS_2022_02/985221013</t>
  </si>
  <si>
    <t>985221021</t>
  </si>
  <si>
    <t>Postupné rozebírání cihelného zdiva pro další použití do 1 m3</t>
  </si>
  <si>
    <t>368</t>
  </si>
  <si>
    <t>Postupné rozebírání zdiva pro další použití cihelného, objemu do 1 m3</t>
  </si>
  <si>
    <t>https://podminky.urs.cz/item/CS_URS_2022_02/985221021</t>
  </si>
  <si>
    <t>185</t>
  </si>
  <si>
    <t>985221022</t>
  </si>
  <si>
    <t>Postupné rozebírání cihelného zdiva pro další použití přes 1 do 3 m3</t>
  </si>
  <si>
    <t>370</t>
  </si>
  <si>
    <t>Postupné rozebírání zdiva pro další použití cihelného, objemu přes 1 do 3 m3</t>
  </si>
  <si>
    <t>https://podminky.urs.cz/item/CS_URS_2022_02/985221022</t>
  </si>
  <si>
    <t>985221023</t>
  </si>
  <si>
    <t>Postupné rozebírání cihelného zdiva pro další použití přes 3 m3</t>
  </si>
  <si>
    <t>372</t>
  </si>
  <si>
    <t>Postupné rozebírání zdiva pro další použití cihelného, objemu přes 3 m3</t>
  </si>
  <si>
    <t>https://podminky.urs.cz/item/CS_URS_2022_02/985221023</t>
  </si>
  <si>
    <t>187</t>
  </si>
  <si>
    <t>985221101</t>
  </si>
  <si>
    <t>Doplnění zdiva cihlami do aktivované malty</t>
  </si>
  <si>
    <t>374</t>
  </si>
  <si>
    <t>Doplnění zdiva ručně do aktivované malty cihlami</t>
  </si>
  <si>
    <t>https://podminky.urs.cz/item/CS_URS_2022_02/985221101</t>
  </si>
  <si>
    <t>985221111</t>
  </si>
  <si>
    <t>Doplnění zdiva kamenem do aktivované malty se spárami dl do 6 m/m2</t>
  </si>
  <si>
    <t>376</t>
  </si>
  <si>
    <t>Doplnění zdiva ručně do aktivované malty kamenem délky spáry na 1 m2 upravované plochy do 6 m</t>
  </si>
  <si>
    <t>https://podminky.urs.cz/item/CS_URS_2022_02/985221111</t>
  </si>
  <si>
    <t>189</t>
  </si>
  <si>
    <t>985221112</t>
  </si>
  <si>
    <t>Doplnění zdiva kamenem do aktivované malty se spárami dl přes 6 do 12 m/m2</t>
  </si>
  <si>
    <t>378</t>
  </si>
  <si>
    <t>Doplnění zdiva ručně do aktivované malty kamenem délky spáry na 1 m2 upravované plochy přes 6 do 12 m</t>
  </si>
  <si>
    <t>https://podminky.urs.cz/item/CS_URS_2022_02/985221112</t>
  </si>
  <si>
    <t>985221113</t>
  </si>
  <si>
    <t>Doplnění zdiva kamenem do aktivované malty se spárami dl přes 12 m/m2</t>
  </si>
  <si>
    <t>380</t>
  </si>
  <si>
    <t>Doplnění zdiva ručně do aktivované malty kamenem délky spáry na 1 m2 upravované plochy přes 12 m</t>
  </si>
  <si>
    <t>https://podminky.urs.cz/item/CS_URS_2022_02/985221113</t>
  </si>
  <si>
    <t>191</t>
  </si>
  <si>
    <t>985223110</t>
  </si>
  <si>
    <t>Přezdívání cihelného zdiva do aktivované malty do 1 m3</t>
  </si>
  <si>
    <t>382</t>
  </si>
  <si>
    <t>Přezdívání zdiva do aktivované malty cihelného, objemu do 1 m3</t>
  </si>
  <si>
    <t>https://podminky.urs.cz/item/CS_URS_2022_02/985223110</t>
  </si>
  <si>
    <t>985223111</t>
  </si>
  <si>
    <t>Přezdívání cihelného zdiva do aktivované malty přes 1 do 3 m3</t>
  </si>
  <si>
    <t>384</t>
  </si>
  <si>
    <t>Přezdívání zdiva do aktivované malty cihelného, objemu přes 1 do 3 m3</t>
  </si>
  <si>
    <t>https://podminky.urs.cz/item/CS_URS_2022_02/985223111</t>
  </si>
  <si>
    <t>193</t>
  </si>
  <si>
    <t>985223112</t>
  </si>
  <si>
    <t>Přezdívání cihelného zdiva do aktivované malty přes 3 m3</t>
  </si>
  <si>
    <t>386</t>
  </si>
  <si>
    <t>Přezdívání zdiva do aktivované malty cihelného, objemu přes 3 m3</t>
  </si>
  <si>
    <t>https://podminky.urs.cz/item/CS_URS_2022_02/985223112</t>
  </si>
  <si>
    <t>985223210</t>
  </si>
  <si>
    <t>Přezdívání kamenného zdiva do aktivované malty do 1 m3</t>
  </si>
  <si>
    <t>388</t>
  </si>
  <si>
    <t>Přezdívání zdiva do aktivované malty kamenného, objemu do 1 m3</t>
  </si>
  <si>
    <t>https://podminky.urs.cz/item/CS_URS_2022_02/985223210</t>
  </si>
  <si>
    <t>195</t>
  </si>
  <si>
    <t>985223211</t>
  </si>
  <si>
    <t>Přezdívání kamenného zdiva do aktivované malty přes 1 do 3 m3</t>
  </si>
  <si>
    <t>390</t>
  </si>
  <si>
    <t>Přezdívání zdiva do aktivované malty kamenného, objemu přes 1 do 3 m3</t>
  </si>
  <si>
    <t>https://podminky.urs.cz/item/CS_URS_2022_02/985223211</t>
  </si>
  <si>
    <t>985223212</t>
  </si>
  <si>
    <t>Přezdívání kamenného zdiva do aktivované malty přes 3 m3</t>
  </si>
  <si>
    <t>392</t>
  </si>
  <si>
    <t>Přezdívání zdiva do aktivované malty kamenného, objemu přes 3 m3</t>
  </si>
  <si>
    <t>https://podminky.urs.cz/item/CS_URS_2022_02/985223212</t>
  </si>
  <si>
    <t>197</t>
  </si>
  <si>
    <t>985231111</t>
  </si>
  <si>
    <t>Spárování zdiva aktivovanou maltou spára hl do 40 mm dl do 6 m/m2</t>
  </si>
  <si>
    <t>394</t>
  </si>
  <si>
    <t>Spárování zdiva hloubky do 40 mm aktivovanou maltou délky spáry na 1 m2 upravované plochy do 6 m</t>
  </si>
  <si>
    <t>https://podminky.urs.cz/item/CS_URS_2022_02/985231111</t>
  </si>
  <si>
    <t>985231112</t>
  </si>
  <si>
    <t>Spárování zdiva aktivovanou maltou spára hl do 40 mm dl přes 6 do 12 m/m2</t>
  </si>
  <si>
    <t>396</t>
  </si>
  <si>
    <t>Spárování zdiva hloubky do 40 mm aktivovanou maltou délky spáry na 1 m2 upravované plochy přes 6 do 12 m</t>
  </si>
  <si>
    <t>https://podminky.urs.cz/item/CS_URS_2022_02/985231112</t>
  </si>
  <si>
    <t>199</t>
  </si>
  <si>
    <t>985232111</t>
  </si>
  <si>
    <t>Hloubkové spárování zdiva aktivovanou maltou spára hl do 80 mm dl do 6 m/m2</t>
  </si>
  <si>
    <t>398</t>
  </si>
  <si>
    <t>Hloubkové spárování zdiva hloubky přes 40 do 80 mm aktivovanou maltou délky spáry na 1 m2 upravované plochy do 6 m</t>
  </si>
  <si>
    <t>https://podminky.urs.cz/item/CS_URS_2022_02/985232111</t>
  </si>
  <si>
    <t>985232112</t>
  </si>
  <si>
    <t>Hloubkové spárování zdiva aktivovanou maltou spára hl do 80 mm dl přes 6 do 12 m/m2</t>
  </si>
  <si>
    <t>400</t>
  </si>
  <si>
    <t>Hloubkové spárování zdiva hloubky přes 40 do 80 mm aktivovanou maltou délky spáry na 1 m2 upravované plochy přes 6 do 12 m</t>
  </si>
  <si>
    <t>https://podminky.urs.cz/item/CS_URS_2022_02/985232112</t>
  </si>
  <si>
    <t>201</t>
  </si>
  <si>
    <t>985233111</t>
  </si>
  <si>
    <t>Úprava spár po spárování zdiva uhlazením spára dl do 6 m/m2</t>
  </si>
  <si>
    <t>402</t>
  </si>
  <si>
    <t>Úprava spár po spárování zdiva kamenného nebo cihelného délky spáry na 1 m2 upravované plochy do 6 m uhlazením</t>
  </si>
  <si>
    <t>https://podminky.urs.cz/item/CS_URS_2022_02/985233111</t>
  </si>
  <si>
    <t>985233121</t>
  </si>
  <si>
    <t>Úprava spár po spárování zdiva uhlazením spára dl přes 6 do 12 m/m2</t>
  </si>
  <si>
    <t>404</t>
  </si>
  <si>
    <t>Úprava spár po spárování zdiva kamenného nebo cihelného délky spáry na 1 m2 upravované plochy přes 6 do 12 m uhlazením</t>
  </si>
  <si>
    <t>https://podminky.urs.cz/item/CS_URS_2022_02/985233121</t>
  </si>
  <si>
    <t>203</t>
  </si>
  <si>
    <t>985233131</t>
  </si>
  <si>
    <t>Úprava spár po spárování zdiva uhlazením spára dl přes 12 m/m2</t>
  </si>
  <si>
    <t>406</t>
  </si>
  <si>
    <t>Úprava spár po spárování zdiva kamenného nebo cihelného délky spáry na 1 m2 upravované plochy přes 12 m uhlazením</t>
  </si>
  <si>
    <t>https://podminky.urs.cz/item/CS_URS_2022_02/985233131</t>
  </si>
  <si>
    <t>985411111</t>
  </si>
  <si>
    <t>Beztlakové zalití trhlin a dutin ve zdivu aktivovanou maltou</t>
  </si>
  <si>
    <t>408</t>
  </si>
  <si>
    <t>Beztlakové zalití trhlin a dutin aktivovanou maltou</t>
  </si>
  <si>
    <t>https://podminky.urs.cz/item/CS_URS_2022_02/985411111</t>
  </si>
  <si>
    <t>205</t>
  </si>
  <si>
    <t>985421112</t>
  </si>
  <si>
    <t>Injektáž trhlin š 2 mm v cihelném zdivu tl přes 300 do 450 mm aktivovanou cementovou maltou včetně vrtů</t>
  </si>
  <si>
    <t>410</t>
  </si>
  <si>
    <t>Injektáž trhlin v cihelném, kamenném nebo smíšeném zdivu nízkotlaká do 0,6 MP, včetně provedení vrtů aktivovanou cementovou maltou šířka trhlin do 2 mm tloušťka zdiva přes 300 do 450 mm</t>
  </si>
  <si>
    <t>https://podminky.urs.cz/item/CS_URS_2022_02/985421112</t>
  </si>
  <si>
    <t>985421122</t>
  </si>
  <si>
    <t>Injektáž trhlin š 5 mm v cihelném zdivu tl přes 300 do 450 mm aktivovanou cementovou maltou včetně vrtů</t>
  </si>
  <si>
    <t>412</t>
  </si>
  <si>
    <t>Injektáž trhlin v cihelném, kamenném nebo smíšeném zdivu nízkotlaká do 0,6 MP, včetně provedení vrtů aktivovanou cementovou maltou šířka trhlin přes 2 do 5 mm tloušťka zdiva přes 300 do 450 mm</t>
  </si>
  <si>
    <t>https://podminky.urs.cz/item/CS_URS_2022_02/985421122</t>
  </si>
  <si>
    <t>207</t>
  </si>
  <si>
    <t>985421132</t>
  </si>
  <si>
    <t>Injektáž trhlin š 10 mm v cihelném zdivu tl přes 300 do 450 mm aktivovanou cementovou maltou včetně vrtů</t>
  </si>
  <si>
    <t>414</t>
  </si>
  <si>
    <t>Injektáž trhlin v cihelném, kamenném nebo smíšeném zdivu nízkotlaká do 0,6 MP, včetně provedení vrtů aktivovanou cementovou maltou šířka trhlin přes 5 do 10 mm tloušťka zdiva přes 300 do 450 mm</t>
  </si>
  <si>
    <t>https://podminky.urs.cz/item/CS_URS_2022_02/985421132</t>
  </si>
  <si>
    <t>31316006</t>
  </si>
  <si>
    <t>síť výztužná svařovaná DIN 488 jakost B500A 100x100mm drát D 6mm</t>
  </si>
  <si>
    <t>416</t>
  </si>
  <si>
    <t>209</t>
  </si>
  <si>
    <t>31316008</t>
  </si>
  <si>
    <t>síť výztužná svařovaná DIN 488 jakost B500A 100x100mm drát D 8mm</t>
  </si>
  <si>
    <t>418</t>
  </si>
  <si>
    <t>síť výztužná svařovaná 100x100mm drát D 8mm</t>
  </si>
  <si>
    <t>31316013</t>
  </si>
  <si>
    <t>síť výztužná svařovaná DIN 488 jakost B500A 100x100mm drát D 10mm</t>
  </si>
  <si>
    <t>420</t>
  </si>
  <si>
    <t>211</t>
  </si>
  <si>
    <t>31316012</t>
  </si>
  <si>
    <t>síť výztužná svařovaná DIN 488 jakost B500A 150x150mm drát D 6mm</t>
  </si>
  <si>
    <t>422</t>
  </si>
  <si>
    <t>31316007</t>
  </si>
  <si>
    <t>síť výztužná svařovaná DIN 488 jakost B500A 150x150mm drát D 8mm</t>
  </si>
  <si>
    <t>424</t>
  </si>
  <si>
    <t>213</t>
  </si>
  <si>
    <t>31316015</t>
  </si>
  <si>
    <t>síť výztužná svařovaná DIN 488 jakost B500A 150x150mm drát D 10mm</t>
  </si>
  <si>
    <t>426</t>
  </si>
  <si>
    <t>13021011</t>
  </si>
  <si>
    <t>tyč ocelová kruhová žebírková DIN 488 jakost B500B (10 505) výztuž do betonu D 8mm</t>
  </si>
  <si>
    <t>428</t>
  </si>
  <si>
    <t>Poznámka k položce:_x000D_
Poznámka k položce: Hmotnost: 0,40 kg/m</t>
  </si>
  <si>
    <t>215</t>
  </si>
  <si>
    <t>13021012</t>
  </si>
  <si>
    <t>tyč ocelová kruhová žebírková DIN 488 jakost B500B (10 505) výztuž do betonu D 10mm</t>
  </si>
  <si>
    <t>430</t>
  </si>
  <si>
    <t>Poznámka k položce:_x000D_
Poznámka k položce: Hmotnost: 0,62 kg/m</t>
  </si>
  <si>
    <t>13021013</t>
  </si>
  <si>
    <t>tyč ocelová kruhová žebírková DIN 488 jakost B500B (10 505) výztuž do betonu D 12mm</t>
  </si>
  <si>
    <t>432</t>
  </si>
  <si>
    <t>Poznámka k položce:_x000D_
Poznámka k položce: Hmotnost: 0,89 kg/m</t>
  </si>
  <si>
    <t>217</t>
  </si>
  <si>
    <t>13021014</t>
  </si>
  <si>
    <t>tyč ocelová kruhová žebírková DIN 488 jakost B500B (10 505) výztuž do betonu D 14mm</t>
  </si>
  <si>
    <t>434</t>
  </si>
  <si>
    <t>Poznámka k položce:_x000D_
Poznámka k položce: Hmotnost: 1,21 kg/m</t>
  </si>
  <si>
    <t>13021015</t>
  </si>
  <si>
    <t>tyč ocelová kruhová žebírková DIN 488 jakost B500B (10 505) výztuž do betonu D 16mm</t>
  </si>
  <si>
    <t>436</t>
  </si>
  <si>
    <t>tyč ocelová žebírková jakost BSt 500S výztuž do betonu D 16mm</t>
  </si>
  <si>
    <t>Poznámka k položce:_x000D_
Poznámka k položce: Hmotnost: 1,58 kg/m</t>
  </si>
  <si>
    <t>219</t>
  </si>
  <si>
    <t>13021016</t>
  </si>
  <si>
    <t>tyč ocelová kruhová žebírková DIN 488 jakost B500B (10 505) výztuž do betonu D 18mm</t>
  </si>
  <si>
    <t>438</t>
  </si>
  <si>
    <t>Poznámka k položce:_x000D_
Poznámka k položce: Hmotnost: 2,00 kg/m</t>
  </si>
  <si>
    <t>13021017</t>
  </si>
  <si>
    <t>tyč ocelová kruhová žebírková DIN 488 jakost B500B (10 505) výztuž do betonu D 20mm</t>
  </si>
  <si>
    <t>440</t>
  </si>
  <si>
    <t>tyč ocelová žebírková jakost BSt 500S výztuž do betonu D 20mm</t>
  </si>
  <si>
    <t>Poznámka k položce:_x000D_
Poznámka k položce: Hmotnost: 2,47 kg/m</t>
  </si>
  <si>
    <t>SO02 - VON</t>
  </si>
  <si>
    <t>VRN - Vedlejší rozpočtové náklady</t>
  </si>
  <si>
    <t xml:space="preserve">    VRN1 - Průzkumné, geodetické a projektové práce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</si>
  <si>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</si>
  <si>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</si>
  <si>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</si>
  <si>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</si>
  <si>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</si>
  <si>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</si>
  <si>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Kpl</t>
  </si>
  <si>
    <t>https://podminky.urs.cz/item/CS_URS_2022_02/012303000</t>
  </si>
  <si>
    <t>013244000</t>
  </si>
  <si>
    <t>Dokumentace pro provádění stavby</t>
  </si>
  <si>
    <t>https://podminky.urs.cz/item/CS_URS_2022_02/013244000</t>
  </si>
  <si>
    <t>013254000</t>
  </si>
  <si>
    <t>Dokumentace skutečného provedení stavby</t>
  </si>
  <si>
    <t>https://podminky.urs.cz/item/CS_URS_2022_02/013254000</t>
  </si>
  <si>
    <t>032903000</t>
  </si>
  <si>
    <t>Náklady na provoz a údržbu vybavení staveniště</t>
  </si>
  <si>
    <t>https://podminky.urs.cz/item/CS_URS_2022_02/032903000</t>
  </si>
  <si>
    <t>041903000</t>
  </si>
  <si>
    <t>Dozor jiné osoby</t>
  </si>
  <si>
    <t>https://podminky.urs.cz/item/CS_URS_2022_02/041903000</t>
  </si>
  <si>
    <t>Poznámka k položce:_x000D_
Poznámka k položce: Geotechnický dozor stavby.</t>
  </si>
  <si>
    <t>R-022121001</t>
  </si>
  <si>
    <t>Geodetické práce Diagnostika technické infrastruktury Vytýčení trasy inženýrských sítí</t>
  </si>
  <si>
    <t>kpl</t>
  </si>
  <si>
    <t>Geodetické práce Diagnostika technické infrastruktury Vytýčení trasy inženýrských sítí.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</si>
</sst>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155211522" TargetMode="External"/><Relationship Id="rId117" Type="http://schemas.openxmlformats.org/officeDocument/2006/relationships/hyperlink" Target="https://podminky.urs.cz/item/CS_URS_2022_02/311213121" TargetMode="External"/><Relationship Id="rId21" Type="http://schemas.openxmlformats.org/officeDocument/2006/relationships/hyperlink" Target="https://podminky.urs.cz/item/CS_URS_2022_02/155211311" TargetMode="External"/><Relationship Id="rId42" Type="http://schemas.openxmlformats.org/officeDocument/2006/relationships/hyperlink" Target="https://podminky.urs.cz/item/CS_URS_2022_02/155213311" TargetMode="External"/><Relationship Id="rId47" Type="http://schemas.openxmlformats.org/officeDocument/2006/relationships/hyperlink" Target="https://podminky.urs.cz/item/CS_URS_2022_02/155213312" TargetMode="External"/><Relationship Id="rId63" Type="http://schemas.openxmlformats.org/officeDocument/2006/relationships/hyperlink" Target="https://podminky.urs.cz/item/CS_URS_2022_02/155214421" TargetMode="External"/><Relationship Id="rId68" Type="http://schemas.openxmlformats.org/officeDocument/2006/relationships/hyperlink" Target="https://podminky.urs.cz/item/CS_URS_2022_02/155214521" TargetMode="External"/><Relationship Id="rId84" Type="http://schemas.openxmlformats.org/officeDocument/2006/relationships/hyperlink" Target="https://podminky.urs.cz/item/CS_URS_2022_02/938902205" TargetMode="External"/><Relationship Id="rId89" Type="http://schemas.openxmlformats.org/officeDocument/2006/relationships/hyperlink" Target="https://podminky.urs.cz/item/CS_URS_2022_02/162201403" TargetMode="External"/><Relationship Id="rId112" Type="http://schemas.openxmlformats.org/officeDocument/2006/relationships/hyperlink" Target="https://podminky.urs.cz/item/CS_URS_2022_02/311113115" TargetMode="External"/><Relationship Id="rId133" Type="http://schemas.openxmlformats.org/officeDocument/2006/relationships/hyperlink" Target="https://podminky.urs.cz/item/CS_URS_2022_02/985221022" TargetMode="External"/><Relationship Id="rId138" Type="http://schemas.openxmlformats.org/officeDocument/2006/relationships/hyperlink" Target="https://podminky.urs.cz/item/CS_URS_2022_02/985221113" TargetMode="External"/><Relationship Id="rId154" Type="http://schemas.openxmlformats.org/officeDocument/2006/relationships/hyperlink" Target="https://podminky.urs.cz/item/CS_URS_2022_02/985421122" TargetMode="External"/><Relationship Id="rId16" Type="http://schemas.openxmlformats.org/officeDocument/2006/relationships/hyperlink" Target="https://podminky.urs.cz/item/CS_URS_2022_02/155211221" TargetMode="External"/><Relationship Id="rId107" Type="http://schemas.openxmlformats.org/officeDocument/2006/relationships/hyperlink" Target="https://podminky.urs.cz/item/CS_URS_2022_02/279113125" TargetMode="External"/><Relationship Id="rId11" Type="http://schemas.openxmlformats.org/officeDocument/2006/relationships/hyperlink" Target="https://podminky.urs.cz/item/CS_URS_2022_02/153271122" TargetMode="External"/><Relationship Id="rId32" Type="http://schemas.openxmlformats.org/officeDocument/2006/relationships/hyperlink" Target="https://podminky.urs.cz/item/CS_URS_2022_02/155212116" TargetMode="External"/><Relationship Id="rId37" Type="http://schemas.openxmlformats.org/officeDocument/2006/relationships/hyperlink" Target="https://podminky.urs.cz/item/CS_URS_2022_02/155213113" TargetMode="External"/><Relationship Id="rId53" Type="http://schemas.openxmlformats.org/officeDocument/2006/relationships/hyperlink" Target="https://podminky.urs.cz/item/CS_URS_2022_02/155213624" TargetMode="External"/><Relationship Id="rId58" Type="http://schemas.openxmlformats.org/officeDocument/2006/relationships/hyperlink" Target="https://podminky.urs.cz/item/CS_URS_2022_02/155214212" TargetMode="External"/><Relationship Id="rId74" Type="http://schemas.openxmlformats.org/officeDocument/2006/relationships/hyperlink" Target="https://podminky.urs.cz/item/CS_URS_2022_02/167151101" TargetMode="External"/><Relationship Id="rId79" Type="http://schemas.openxmlformats.org/officeDocument/2006/relationships/hyperlink" Target="https://podminky.urs.cz/item/CS_URS_2022_02/113311121" TargetMode="External"/><Relationship Id="rId102" Type="http://schemas.openxmlformats.org/officeDocument/2006/relationships/hyperlink" Target="https://podminky.urs.cz/item/CS_URS_2022_02/171201221" TargetMode="External"/><Relationship Id="rId123" Type="http://schemas.openxmlformats.org/officeDocument/2006/relationships/hyperlink" Target="https://podminky.urs.cz/item/CS_URS_2022_02/985142111" TargetMode="External"/><Relationship Id="rId128" Type="http://schemas.openxmlformats.org/officeDocument/2006/relationships/hyperlink" Target="https://podminky.urs.cz/item/CS_URS_2022_02/985142213" TargetMode="External"/><Relationship Id="rId144" Type="http://schemas.openxmlformats.org/officeDocument/2006/relationships/hyperlink" Target="https://podminky.urs.cz/item/CS_URS_2022_02/985223212" TargetMode="External"/><Relationship Id="rId149" Type="http://schemas.openxmlformats.org/officeDocument/2006/relationships/hyperlink" Target="https://podminky.urs.cz/item/CS_URS_2022_02/985233111" TargetMode="External"/><Relationship Id="rId5" Type="http://schemas.openxmlformats.org/officeDocument/2006/relationships/hyperlink" Target="https://podminky.urs.cz/item/CS_URS_2022_02/129911113" TargetMode="External"/><Relationship Id="rId90" Type="http://schemas.openxmlformats.org/officeDocument/2006/relationships/hyperlink" Target="https://podminky.urs.cz/item/CS_URS_2022_02/162201406" TargetMode="External"/><Relationship Id="rId95" Type="http://schemas.openxmlformats.org/officeDocument/2006/relationships/hyperlink" Target="https://podminky.urs.cz/item/CS_URS_2022_02/162201414" TargetMode="External"/><Relationship Id="rId22" Type="http://schemas.openxmlformats.org/officeDocument/2006/relationships/hyperlink" Target="https://podminky.urs.cz/item/CS_URS_2022_02/155211312" TargetMode="External"/><Relationship Id="rId27" Type="http://schemas.openxmlformats.org/officeDocument/2006/relationships/hyperlink" Target="https://podminky.urs.cz/item/CS_URS_2022_02/155211523" TargetMode="External"/><Relationship Id="rId43" Type="http://schemas.openxmlformats.org/officeDocument/2006/relationships/hyperlink" Target="https://podminky.urs.cz/item/CS_URS_2022_02/155213321" TargetMode="External"/><Relationship Id="rId48" Type="http://schemas.openxmlformats.org/officeDocument/2006/relationships/hyperlink" Target="https://podminky.urs.cz/item/CS_URS_2022_02/155213313" TargetMode="External"/><Relationship Id="rId64" Type="http://schemas.openxmlformats.org/officeDocument/2006/relationships/hyperlink" Target="https://podminky.urs.cz/item/CS_URS_2022_02/155214411" TargetMode="External"/><Relationship Id="rId69" Type="http://schemas.openxmlformats.org/officeDocument/2006/relationships/hyperlink" Target="https://podminky.urs.cz/item/CS_URS_2022_02/155215111" TargetMode="External"/><Relationship Id="rId113" Type="http://schemas.openxmlformats.org/officeDocument/2006/relationships/hyperlink" Target="https://podminky.urs.cz/item/CS_URS_2022_02/311113125" TargetMode="External"/><Relationship Id="rId118" Type="http://schemas.openxmlformats.org/officeDocument/2006/relationships/hyperlink" Target="https://podminky.urs.cz/item/CS_URS_2022_02/326214221" TargetMode="External"/><Relationship Id="rId134" Type="http://schemas.openxmlformats.org/officeDocument/2006/relationships/hyperlink" Target="https://podminky.urs.cz/item/CS_URS_2022_02/985221023" TargetMode="External"/><Relationship Id="rId139" Type="http://schemas.openxmlformats.org/officeDocument/2006/relationships/hyperlink" Target="https://podminky.urs.cz/item/CS_URS_2022_02/985223110" TargetMode="External"/><Relationship Id="rId80" Type="http://schemas.openxmlformats.org/officeDocument/2006/relationships/hyperlink" Target="https://podminky.urs.cz/item/CS_URS_2022_02/938902201" TargetMode="External"/><Relationship Id="rId85" Type="http://schemas.openxmlformats.org/officeDocument/2006/relationships/hyperlink" Target="https://podminky.urs.cz/item/CS_URS_2022_02/938902206" TargetMode="External"/><Relationship Id="rId150" Type="http://schemas.openxmlformats.org/officeDocument/2006/relationships/hyperlink" Target="https://podminky.urs.cz/item/CS_URS_2022_02/985233121" TargetMode="External"/><Relationship Id="rId155" Type="http://schemas.openxmlformats.org/officeDocument/2006/relationships/hyperlink" Target="https://podminky.urs.cz/item/CS_URS_2022_02/985421132" TargetMode="External"/><Relationship Id="rId12" Type="http://schemas.openxmlformats.org/officeDocument/2006/relationships/hyperlink" Target="https://podminky.urs.cz/item/CS_URS_2022_02/153273113" TargetMode="External"/><Relationship Id="rId17" Type="http://schemas.openxmlformats.org/officeDocument/2006/relationships/hyperlink" Target="https://podminky.urs.cz/item/CS_URS_2022_02/155211222" TargetMode="External"/><Relationship Id="rId25" Type="http://schemas.openxmlformats.org/officeDocument/2006/relationships/hyperlink" Target="https://podminky.urs.cz/item/CS_URS_2022_02/155211511" TargetMode="External"/><Relationship Id="rId33" Type="http://schemas.openxmlformats.org/officeDocument/2006/relationships/hyperlink" Target="https://podminky.urs.cz/item/CS_URS_2022_02/155212216" TargetMode="External"/><Relationship Id="rId38" Type="http://schemas.openxmlformats.org/officeDocument/2006/relationships/hyperlink" Target="https://podminky.urs.cz/item/CS_URS_2022_02/155213122" TargetMode="External"/><Relationship Id="rId46" Type="http://schemas.openxmlformats.org/officeDocument/2006/relationships/hyperlink" Target="https://podminky.urs.cz/item/CS_URS_2022_02/155213412" TargetMode="External"/><Relationship Id="rId59" Type="http://schemas.openxmlformats.org/officeDocument/2006/relationships/hyperlink" Target="https://podminky.urs.cz/item/CS_URS_2022_02/155214322" TargetMode="External"/><Relationship Id="rId67" Type="http://schemas.openxmlformats.org/officeDocument/2006/relationships/hyperlink" Target="https://podminky.urs.cz/item/CS_URS_2022_02/155214511" TargetMode="External"/><Relationship Id="rId103" Type="http://schemas.openxmlformats.org/officeDocument/2006/relationships/hyperlink" Target="https://podminky.urs.cz/item/CS_URS_2022_02/167151102" TargetMode="External"/><Relationship Id="rId108" Type="http://schemas.openxmlformats.org/officeDocument/2006/relationships/hyperlink" Target="https://podminky.urs.cz/item/CS_URS_2022_02/279113135" TargetMode="External"/><Relationship Id="rId116" Type="http://schemas.openxmlformats.org/officeDocument/2006/relationships/hyperlink" Target="https://podminky.urs.cz/item/CS_URS_2022_02/311213111" TargetMode="External"/><Relationship Id="rId124" Type="http://schemas.openxmlformats.org/officeDocument/2006/relationships/hyperlink" Target="https://podminky.urs.cz/item/CS_URS_2022_02/985142112" TargetMode="External"/><Relationship Id="rId129" Type="http://schemas.openxmlformats.org/officeDocument/2006/relationships/hyperlink" Target="https://podminky.urs.cz/item/CS_URS_2022_02/985221011" TargetMode="External"/><Relationship Id="rId137" Type="http://schemas.openxmlformats.org/officeDocument/2006/relationships/hyperlink" Target="https://podminky.urs.cz/item/CS_URS_2022_02/985221112" TargetMode="External"/><Relationship Id="rId20" Type="http://schemas.openxmlformats.org/officeDocument/2006/relationships/hyperlink" Target="https://podminky.urs.cz/item/CS_URS_2022_02/155211251" TargetMode="External"/><Relationship Id="rId41" Type="http://schemas.openxmlformats.org/officeDocument/2006/relationships/hyperlink" Target="https://podminky.urs.cz/item/CS_URS_2022_02/155213213" TargetMode="External"/><Relationship Id="rId54" Type="http://schemas.openxmlformats.org/officeDocument/2006/relationships/hyperlink" Target="https://podminky.urs.cz/item/CS_URS_2022_02/155213625" TargetMode="External"/><Relationship Id="rId62" Type="http://schemas.openxmlformats.org/officeDocument/2006/relationships/hyperlink" Target="https://podminky.urs.cz/item/CS_URS_2022_02/155214321" TargetMode="External"/><Relationship Id="rId70" Type="http://schemas.openxmlformats.org/officeDocument/2006/relationships/hyperlink" Target="https://podminky.urs.cz/item/CS_URS_2022_02/155215121" TargetMode="External"/><Relationship Id="rId75" Type="http://schemas.openxmlformats.org/officeDocument/2006/relationships/hyperlink" Target="https://podminky.urs.cz/item/CS_URS_2022_02/281604111" TargetMode="External"/><Relationship Id="rId83" Type="http://schemas.openxmlformats.org/officeDocument/2006/relationships/hyperlink" Target="https://podminky.urs.cz/item/CS_URS_2022_02/938902204" TargetMode="External"/><Relationship Id="rId88" Type="http://schemas.openxmlformats.org/officeDocument/2006/relationships/hyperlink" Target="https://podminky.urs.cz/item/CS_URS_2022_02/162201402" TargetMode="External"/><Relationship Id="rId91" Type="http://schemas.openxmlformats.org/officeDocument/2006/relationships/hyperlink" Target="https://podminky.urs.cz/item/CS_URS_2022_02/162201407" TargetMode="External"/><Relationship Id="rId96" Type="http://schemas.openxmlformats.org/officeDocument/2006/relationships/hyperlink" Target="https://podminky.urs.cz/item/CS_URS_2022_02/162201416" TargetMode="External"/><Relationship Id="rId111" Type="http://schemas.openxmlformats.org/officeDocument/2006/relationships/hyperlink" Target="https://podminky.urs.cz/item/CS_URS_2022_02/279362021" TargetMode="External"/><Relationship Id="rId132" Type="http://schemas.openxmlformats.org/officeDocument/2006/relationships/hyperlink" Target="https://podminky.urs.cz/item/CS_URS_2022_02/985221021" TargetMode="External"/><Relationship Id="rId140" Type="http://schemas.openxmlformats.org/officeDocument/2006/relationships/hyperlink" Target="https://podminky.urs.cz/item/CS_URS_2022_02/985223111" TargetMode="External"/><Relationship Id="rId145" Type="http://schemas.openxmlformats.org/officeDocument/2006/relationships/hyperlink" Target="https://podminky.urs.cz/item/CS_URS_2022_02/985231111" TargetMode="External"/><Relationship Id="rId153" Type="http://schemas.openxmlformats.org/officeDocument/2006/relationships/hyperlink" Target="https://podminky.urs.cz/item/CS_URS_2022_02/985421112" TargetMode="External"/><Relationship Id="rId1" Type="http://schemas.openxmlformats.org/officeDocument/2006/relationships/hyperlink" Target="https://podminky.urs.cz/item/CS_URS_2022_02/112155121" TargetMode="External"/><Relationship Id="rId6" Type="http://schemas.openxmlformats.org/officeDocument/2006/relationships/hyperlink" Target="https://podminky.urs.cz/item/CS_URS_2022_02/129951113" TargetMode="External"/><Relationship Id="rId15" Type="http://schemas.openxmlformats.org/officeDocument/2006/relationships/hyperlink" Target="https://podminky.urs.cz/item/CS_URS_2022_02/155211211" TargetMode="External"/><Relationship Id="rId23" Type="http://schemas.openxmlformats.org/officeDocument/2006/relationships/hyperlink" Target="https://podminky.urs.cz/item/CS_URS_2022_02/155211313" TargetMode="External"/><Relationship Id="rId28" Type="http://schemas.openxmlformats.org/officeDocument/2006/relationships/hyperlink" Target="https://podminky.urs.cz/item/CS_URS_2022_02/155211531" TargetMode="External"/><Relationship Id="rId36" Type="http://schemas.openxmlformats.org/officeDocument/2006/relationships/hyperlink" Target="https://podminky.urs.cz/item/CS_URS_2022_02/155213112" TargetMode="External"/><Relationship Id="rId49" Type="http://schemas.openxmlformats.org/officeDocument/2006/relationships/hyperlink" Target="https://podminky.urs.cz/item/CS_URS_2022_02/155213323" TargetMode="External"/><Relationship Id="rId57" Type="http://schemas.openxmlformats.org/officeDocument/2006/relationships/hyperlink" Target="https://podminky.urs.cz/item/CS_URS_2022_02/155214211" TargetMode="External"/><Relationship Id="rId106" Type="http://schemas.openxmlformats.org/officeDocument/2006/relationships/hyperlink" Target="https://podminky.urs.cz/item/CS_URS_2022_02/279113115" TargetMode="External"/><Relationship Id="rId114" Type="http://schemas.openxmlformats.org/officeDocument/2006/relationships/hyperlink" Target="https://podminky.urs.cz/item/CS_URS_2022_02/311113135" TargetMode="External"/><Relationship Id="rId119" Type="http://schemas.openxmlformats.org/officeDocument/2006/relationships/hyperlink" Target="https://podminky.urs.cz/item/CS_URS_2022_02/941111132" TargetMode="External"/><Relationship Id="rId127" Type="http://schemas.openxmlformats.org/officeDocument/2006/relationships/hyperlink" Target="https://podminky.urs.cz/item/CS_URS_2022_02/985142212" TargetMode="External"/><Relationship Id="rId10" Type="http://schemas.openxmlformats.org/officeDocument/2006/relationships/hyperlink" Target="https://podminky.urs.cz/item/CS_URS_2022_02/153211006" TargetMode="External"/><Relationship Id="rId31" Type="http://schemas.openxmlformats.org/officeDocument/2006/relationships/hyperlink" Target="https://podminky.urs.cz/item/CS_URS_2022_02/155212114" TargetMode="External"/><Relationship Id="rId44" Type="http://schemas.openxmlformats.org/officeDocument/2006/relationships/hyperlink" Target="https://podminky.urs.cz/item/CS_URS_2022_02/155213322" TargetMode="External"/><Relationship Id="rId52" Type="http://schemas.openxmlformats.org/officeDocument/2006/relationships/hyperlink" Target="https://podminky.urs.cz/item/CS_URS_2022_02/155213615" TargetMode="External"/><Relationship Id="rId60" Type="http://schemas.openxmlformats.org/officeDocument/2006/relationships/hyperlink" Target="https://podminky.urs.cz/item/CS_URS_2022_02/155214311" TargetMode="External"/><Relationship Id="rId65" Type="http://schemas.openxmlformats.org/officeDocument/2006/relationships/hyperlink" Target="https://podminky.urs.cz/item/CS_URS_2022_02/155214412" TargetMode="External"/><Relationship Id="rId73" Type="http://schemas.openxmlformats.org/officeDocument/2006/relationships/hyperlink" Target="https://podminky.urs.cz/item/CS_URS_2022_02/162632511" TargetMode="External"/><Relationship Id="rId78" Type="http://schemas.openxmlformats.org/officeDocument/2006/relationships/hyperlink" Target="https://podminky.urs.cz/item/CS_URS_2022_02/998153131" TargetMode="External"/><Relationship Id="rId81" Type="http://schemas.openxmlformats.org/officeDocument/2006/relationships/hyperlink" Target="https://podminky.urs.cz/item/CS_URS_2022_02/938902202" TargetMode="External"/><Relationship Id="rId86" Type="http://schemas.openxmlformats.org/officeDocument/2006/relationships/hyperlink" Target="https://podminky.urs.cz/item/CS_URS_2022_02/938902411" TargetMode="External"/><Relationship Id="rId94" Type="http://schemas.openxmlformats.org/officeDocument/2006/relationships/hyperlink" Target="https://podminky.urs.cz/item/CS_URS_2022_02/162201413" TargetMode="External"/><Relationship Id="rId99" Type="http://schemas.openxmlformats.org/officeDocument/2006/relationships/hyperlink" Target="https://podminky.urs.cz/item/CS_URS_2022_02/997013811" TargetMode="External"/><Relationship Id="rId101" Type="http://schemas.openxmlformats.org/officeDocument/2006/relationships/hyperlink" Target="https://podminky.urs.cz/item/CS_URS_2022_02/997013509" TargetMode="External"/><Relationship Id="rId122" Type="http://schemas.openxmlformats.org/officeDocument/2006/relationships/hyperlink" Target="https://podminky.urs.cz/item/CS_URS_2022_02/977131216" TargetMode="External"/><Relationship Id="rId130" Type="http://schemas.openxmlformats.org/officeDocument/2006/relationships/hyperlink" Target="https://podminky.urs.cz/item/CS_URS_2022_02/985221012" TargetMode="External"/><Relationship Id="rId135" Type="http://schemas.openxmlformats.org/officeDocument/2006/relationships/hyperlink" Target="https://podminky.urs.cz/item/CS_URS_2022_02/985221101" TargetMode="External"/><Relationship Id="rId143" Type="http://schemas.openxmlformats.org/officeDocument/2006/relationships/hyperlink" Target="https://podminky.urs.cz/item/CS_URS_2022_02/985223211" TargetMode="External"/><Relationship Id="rId148" Type="http://schemas.openxmlformats.org/officeDocument/2006/relationships/hyperlink" Target="https://podminky.urs.cz/item/CS_URS_2022_02/985232112" TargetMode="External"/><Relationship Id="rId151" Type="http://schemas.openxmlformats.org/officeDocument/2006/relationships/hyperlink" Target="https://podminky.urs.cz/item/CS_URS_2022_02/985233131" TargetMode="External"/><Relationship Id="rId156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122412511" TargetMode="External"/><Relationship Id="rId9" Type="http://schemas.openxmlformats.org/officeDocument/2006/relationships/hyperlink" Target="https://podminky.urs.cz/item/CS_URS_2022_02/151103112" TargetMode="External"/><Relationship Id="rId13" Type="http://schemas.openxmlformats.org/officeDocument/2006/relationships/hyperlink" Target="https://podminky.urs.cz/item/CS_URS_2022_02/155211112" TargetMode="External"/><Relationship Id="rId18" Type="http://schemas.openxmlformats.org/officeDocument/2006/relationships/hyperlink" Target="https://podminky.urs.cz/item/CS_URS_2022_02/155211223" TargetMode="External"/><Relationship Id="rId39" Type="http://schemas.openxmlformats.org/officeDocument/2006/relationships/hyperlink" Target="https://podminky.urs.cz/item/CS_URS_2022_02/155213123" TargetMode="External"/><Relationship Id="rId109" Type="http://schemas.openxmlformats.org/officeDocument/2006/relationships/hyperlink" Target="https://podminky.urs.cz/item/CS_URS_2022_02/279113145" TargetMode="External"/><Relationship Id="rId34" Type="http://schemas.openxmlformats.org/officeDocument/2006/relationships/hyperlink" Target="https://podminky.urs.cz/item/CS_URS_2022_02/155212316" TargetMode="External"/><Relationship Id="rId50" Type="http://schemas.openxmlformats.org/officeDocument/2006/relationships/hyperlink" Target="https://podminky.urs.cz/item/CS_URS_2022_02/155213413" TargetMode="External"/><Relationship Id="rId55" Type="http://schemas.openxmlformats.org/officeDocument/2006/relationships/hyperlink" Target="https://podminky.urs.cz/item/CS_URS_2022_02/155214111" TargetMode="External"/><Relationship Id="rId76" Type="http://schemas.openxmlformats.org/officeDocument/2006/relationships/hyperlink" Target="https://podminky.urs.cz/item/CS_URS_2022_02/997013501" TargetMode="External"/><Relationship Id="rId97" Type="http://schemas.openxmlformats.org/officeDocument/2006/relationships/hyperlink" Target="https://podminky.urs.cz/item/CS_URS_2022_02/162201417" TargetMode="External"/><Relationship Id="rId104" Type="http://schemas.openxmlformats.org/officeDocument/2006/relationships/hyperlink" Target="https://podminky.urs.cz/item/CS_URS_2022_02/628195001" TargetMode="External"/><Relationship Id="rId120" Type="http://schemas.openxmlformats.org/officeDocument/2006/relationships/hyperlink" Target="https://podminky.urs.cz/item/CS_URS_2022_02/941111832" TargetMode="External"/><Relationship Id="rId125" Type="http://schemas.openxmlformats.org/officeDocument/2006/relationships/hyperlink" Target="https://podminky.urs.cz/item/CS_URS_2022_02/985142113" TargetMode="External"/><Relationship Id="rId141" Type="http://schemas.openxmlformats.org/officeDocument/2006/relationships/hyperlink" Target="https://podminky.urs.cz/item/CS_URS_2022_02/985223112" TargetMode="External"/><Relationship Id="rId146" Type="http://schemas.openxmlformats.org/officeDocument/2006/relationships/hyperlink" Target="https://podminky.urs.cz/item/CS_URS_2022_02/985231112" TargetMode="External"/><Relationship Id="rId7" Type="http://schemas.openxmlformats.org/officeDocument/2006/relationships/hyperlink" Target="https://podminky.urs.cz/item/CS_URS_2022_02/131213131" TargetMode="External"/><Relationship Id="rId71" Type="http://schemas.openxmlformats.org/officeDocument/2006/relationships/hyperlink" Target="https://podminky.urs.cz/item/CS_URS_2022_02/155215122" TargetMode="External"/><Relationship Id="rId92" Type="http://schemas.openxmlformats.org/officeDocument/2006/relationships/hyperlink" Target="https://podminky.urs.cz/item/CS_URS_2022_02/162201408" TargetMode="External"/><Relationship Id="rId2" Type="http://schemas.openxmlformats.org/officeDocument/2006/relationships/hyperlink" Target="https://podminky.urs.cz/item/CS_URS_2022_02/112155311" TargetMode="External"/><Relationship Id="rId29" Type="http://schemas.openxmlformats.org/officeDocument/2006/relationships/hyperlink" Target="https://podminky.urs.cz/item/CS_URS_2022_02/155211532" TargetMode="External"/><Relationship Id="rId24" Type="http://schemas.openxmlformats.org/officeDocument/2006/relationships/hyperlink" Target="https://podminky.urs.cz/item/CS_URS_2022_02/155211411" TargetMode="External"/><Relationship Id="rId40" Type="http://schemas.openxmlformats.org/officeDocument/2006/relationships/hyperlink" Target="https://podminky.urs.cz/item/CS_URS_2022_02/155213212" TargetMode="External"/><Relationship Id="rId45" Type="http://schemas.openxmlformats.org/officeDocument/2006/relationships/hyperlink" Target="https://podminky.urs.cz/item/CS_URS_2022_02/155213411" TargetMode="External"/><Relationship Id="rId66" Type="http://schemas.openxmlformats.org/officeDocument/2006/relationships/hyperlink" Target="https://podminky.urs.cz/item/CS_URS_2022_02/155214422" TargetMode="External"/><Relationship Id="rId87" Type="http://schemas.openxmlformats.org/officeDocument/2006/relationships/hyperlink" Target="https://podminky.urs.cz/item/CS_URS_2022_02/112155115" TargetMode="External"/><Relationship Id="rId110" Type="http://schemas.openxmlformats.org/officeDocument/2006/relationships/hyperlink" Target="https://podminky.urs.cz/item/CS_URS_2022_02/279361221" TargetMode="External"/><Relationship Id="rId115" Type="http://schemas.openxmlformats.org/officeDocument/2006/relationships/hyperlink" Target="https://podminky.urs.cz/item/CS_URS_2022_02/311113145" TargetMode="External"/><Relationship Id="rId131" Type="http://schemas.openxmlformats.org/officeDocument/2006/relationships/hyperlink" Target="https://podminky.urs.cz/item/CS_URS_2022_02/985221013" TargetMode="External"/><Relationship Id="rId136" Type="http://schemas.openxmlformats.org/officeDocument/2006/relationships/hyperlink" Target="https://podminky.urs.cz/item/CS_URS_2022_02/985221111" TargetMode="External"/><Relationship Id="rId61" Type="http://schemas.openxmlformats.org/officeDocument/2006/relationships/hyperlink" Target="https://podminky.urs.cz/item/CS_URS_2022_02/155214312" TargetMode="External"/><Relationship Id="rId82" Type="http://schemas.openxmlformats.org/officeDocument/2006/relationships/hyperlink" Target="https://podminky.urs.cz/item/CS_URS_2022_02/938902203" TargetMode="External"/><Relationship Id="rId152" Type="http://schemas.openxmlformats.org/officeDocument/2006/relationships/hyperlink" Target="https://podminky.urs.cz/item/CS_URS_2022_02/985411111" TargetMode="External"/><Relationship Id="rId19" Type="http://schemas.openxmlformats.org/officeDocument/2006/relationships/hyperlink" Target="https://podminky.urs.cz/item/CS_URS_2022_02/155211241" TargetMode="External"/><Relationship Id="rId14" Type="http://schemas.openxmlformats.org/officeDocument/2006/relationships/hyperlink" Target="https://podminky.urs.cz/item/CS_URS_2022_02/155211122" TargetMode="External"/><Relationship Id="rId30" Type="http://schemas.openxmlformats.org/officeDocument/2006/relationships/hyperlink" Target="https://podminky.urs.cz/item/CS_URS_2022_02/155212112" TargetMode="External"/><Relationship Id="rId35" Type="http://schemas.openxmlformats.org/officeDocument/2006/relationships/hyperlink" Target="https://podminky.urs.cz/item/CS_URS_2022_02/155212356" TargetMode="External"/><Relationship Id="rId56" Type="http://schemas.openxmlformats.org/officeDocument/2006/relationships/hyperlink" Target="https://podminky.urs.cz/item/CS_URS_2022_02/155214112" TargetMode="External"/><Relationship Id="rId77" Type="http://schemas.openxmlformats.org/officeDocument/2006/relationships/hyperlink" Target="https://podminky.urs.cz/item/CS_URS_2022_02/997013511" TargetMode="External"/><Relationship Id="rId100" Type="http://schemas.openxmlformats.org/officeDocument/2006/relationships/hyperlink" Target="https://podminky.urs.cz/item/CS_URS_2022_02/919726122" TargetMode="External"/><Relationship Id="rId105" Type="http://schemas.openxmlformats.org/officeDocument/2006/relationships/hyperlink" Target="https://podminky.urs.cz/item/CS_URS_2022_02/274211411" TargetMode="External"/><Relationship Id="rId126" Type="http://schemas.openxmlformats.org/officeDocument/2006/relationships/hyperlink" Target="https://podminky.urs.cz/item/CS_URS_2022_02/985142211" TargetMode="External"/><Relationship Id="rId147" Type="http://schemas.openxmlformats.org/officeDocument/2006/relationships/hyperlink" Target="https://podminky.urs.cz/item/CS_URS_2022_02/985232111" TargetMode="External"/><Relationship Id="rId8" Type="http://schemas.openxmlformats.org/officeDocument/2006/relationships/hyperlink" Target="https://podminky.urs.cz/item/CS_URS_2022_02/151103102" TargetMode="External"/><Relationship Id="rId51" Type="http://schemas.openxmlformats.org/officeDocument/2006/relationships/hyperlink" Target="https://podminky.urs.cz/item/CS_URS_2022_02/155213614" TargetMode="External"/><Relationship Id="rId72" Type="http://schemas.openxmlformats.org/officeDocument/2006/relationships/hyperlink" Target="https://podminky.urs.cz/item/CS_URS_2022_02/162432511" TargetMode="External"/><Relationship Id="rId93" Type="http://schemas.openxmlformats.org/officeDocument/2006/relationships/hyperlink" Target="https://podminky.urs.cz/item/CS_URS_2022_02/162201412" TargetMode="External"/><Relationship Id="rId98" Type="http://schemas.openxmlformats.org/officeDocument/2006/relationships/hyperlink" Target="https://podminky.urs.cz/item/CS_URS_2022_02/162201418" TargetMode="External"/><Relationship Id="rId121" Type="http://schemas.openxmlformats.org/officeDocument/2006/relationships/hyperlink" Target="https://podminky.urs.cz/item/CS_URS_2022_02/977131116" TargetMode="External"/><Relationship Id="rId142" Type="http://schemas.openxmlformats.org/officeDocument/2006/relationships/hyperlink" Target="https://podminky.urs.cz/item/CS_URS_2022_02/985223210" TargetMode="External"/><Relationship Id="rId3" Type="http://schemas.openxmlformats.org/officeDocument/2006/relationships/hyperlink" Target="https://podminky.urs.cz/item/CS_URS_2022_02/112155315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13254000" TargetMode="External"/><Relationship Id="rId2" Type="http://schemas.openxmlformats.org/officeDocument/2006/relationships/hyperlink" Target="https://podminky.urs.cz/item/CS_URS_2022_02/013244000" TargetMode="External"/><Relationship Id="rId1" Type="http://schemas.openxmlformats.org/officeDocument/2006/relationships/hyperlink" Target="https://podminky.urs.cz/item/CS_URS_2022_02/012303000" TargetMode="External"/><Relationship Id="rId6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041903000" TargetMode="External"/><Relationship Id="rId4" Type="http://schemas.openxmlformats.org/officeDocument/2006/relationships/hyperlink" Target="https://podminky.urs.cz/item/CS_URS_2022_02/0329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32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R5" s="19"/>
      <c r="BE5" s="194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R6" s="19"/>
      <c r="BE6" s="195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5"/>
      <c r="BS8" s="16" t="s">
        <v>6</v>
      </c>
    </row>
    <row r="9" spans="1:74" s="1" customFormat="1" ht="14.45" customHeight="1">
      <c r="B9" s="19"/>
      <c r="AR9" s="19"/>
      <c r="BE9" s="195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5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95"/>
      <c r="BS11" s="16" t="s">
        <v>6</v>
      </c>
    </row>
    <row r="12" spans="1:74" s="1" customFormat="1" ht="6.95" customHeight="1">
      <c r="B12" s="19"/>
      <c r="AR12" s="19"/>
      <c r="BE12" s="195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95"/>
      <c r="BS13" s="16" t="s">
        <v>6</v>
      </c>
    </row>
    <row r="14" spans="1:74">
      <c r="B14" s="19"/>
      <c r="E14" s="200" t="s">
        <v>28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26</v>
      </c>
      <c r="AN14" s="28" t="s">
        <v>28</v>
      </c>
      <c r="AR14" s="19"/>
      <c r="BE14" s="195"/>
      <c r="BS14" s="16" t="s">
        <v>6</v>
      </c>
    </row>
    <row r="15" spans="1:74" s="1" customFormat="1" ht="6.95" customHeight="1">
      <c r="B15" s="19"/>
      <c r="AR15" s="19"/>
      <c r="BE15" s="195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95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95"/>
      <c r="BS17" s="16" t="s">
        <v>30</v>
      </c>
    </row>
    <row r="18" spans="1:71" s="1" customFormat="1" ht="6.95" customHeight="1">
      <c r="B18" s="19"/>
      <c r="AR18" s="19"/>
      <c r="BE18" s="195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95"/>
      <c r="BS19" s="16" t="s">
        <v>6</v>
      </c>
    </row>
    <row r="20" spans="1:71" s="1" customFormat="1" ht="18.399999999999999" customHeight="1">
      <c r="B20" s="19"/>
      <c r="E20" s="24" t="s">
        <v>32</v>
      </c>
      <c r="AK20" s="26" t="s">
        <v>26</v>
      </c>
      <c r="AN20" s="24" t="s">
        <v>1</v>
      </c>
      <c r="AR20" s="19"/>
      <c r="BE20" s="195"/>
      <c r="BS20" s="16" t="s">
        <v>30</v>
      </c>
    </row>
    <row r="21" spans="1:71" s="1" customFormat="1" ht="6.95" customHeight="1">
      <c r="B21" s="19"/>
      <c r="AR21" s="19"/>
      <c r="BE21" s="195"/>
    </row>
    <row r="22" spans="1:71" s="1" customFormat="1" ht="12" customHeight="1">
      <c r="B22" s="19"/>
      <c r="D22" s="26" t="s">
        <v>33</v>
      </c>
      <c r="AR22" s="19"/>
      <c r="BE22" s="195"/>
    </row>
    <row r="23" spans="1:71" s="1" customFormat="1" ht="16.5" customHeight="1">
      <c r="B23" s="19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5"/>
    </row>
    <row r="24" spans="1:71" s="1" customFormat="1" ht="6.95" customHeight="1">
      <c r="B24" s="19"/>
      <c r="AR24" s="19"/>
      <c r="BE24" s="195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1:71" s="2" customFormat="1" ht="25.9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3">
        <f>ROUND(AG94,2)</f>
        <v>0</v>
      </c>
      <c r="AL26" s="204"/>
      <c r="AM26" s="204"/>
      <c r="AN26" s="204"/>
      <c r="AO26" s="204"/>
      <c r="AP26" s="31"/>
      <c r="AQ26" s="31"/>
      <c r="AR26" s="32"/>
      <c r="BE26" s="195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5"/>
    </row>
    <row r="28" spans="1:7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5" t="s">
        <v>35</v>
      </c>
      <c r="M28" s="205"/>
      <c r="N28" s="205"/>
      <c r="O28" s="205"/>
      <c r="P28" s="205"/>
      <c r="Q28" s="31"/>
      <c r="R28" s="31"/>
      <c r="S28" s="31"/>
      <c r="T28" s="31"/>
      <c r="U28" s="31"/>
      <c r="V28" s="31"/>
      <c r="W28" s="205" t="s">
        <v>36</v>
      </c>
      <c r="X28" s="205"/>
      <c r="Y28" s="205"/>
      <c r="Z28" s="205"/>
      <c r="AA28" s="205"/>
      <c r="AB28" s="205"/>
      <c r="AC28" s="205"/>
      <c r="AD28" s="205"/>
      <c r="AE28" s="205"/>
      <c r="AF28" s="31"/>
      <c r="AG28" s="31"/>
      <c r="AH28" s="31"/>
      <c r="AI28" s="31"/>
      <c r="AJ28" s="31"/>
      <c r="AK28" s="205" t="s">
        <v>37</v>
      </c>
      <c r="AL28" s="205"/>
      <c r="AM28" s="205"/>
      <c r="AN28" s="205"/>
      <c r="AO28" s="205"/>
      <c r="AP28" s="31"/>
      <c r="AQ28" s="31"/>
      <c r="AR28" s="32"/>
      <c r="BE28" s="195"/>
    </row>
    <row r="29" spans="1:71" s="3" customFormat="1" ht="14.45" customHeight="1">
      <c r="B29" s="36"/>
      <c r="D29" s="26" t="s">
        <v>38</v>
      </c>
      <c r="F29" s="26" t="s">
        <v>39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6"/>
      <c r="BE29" s="196"/>
    </row>
    <row r="30" spans="1:71" s="3" customFormat="1" ht="14.45" customHeight="1">
      <c r="B30" s="36"/>
      <c r="F30" s="26" t="s">
        <v>40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6"/>
      <c r="BE30" s="196"/>
    </row>
    <row r="31" spans="1:71" s="3" customFormat="1" ht="14.45" hidden="1" customHeight="1">
      <c r="B31" s="36"/>
      <c r="F31" s="26" t="s">
        <v>41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6"/>
      <c r="BE31" s="196"/>
    </row>
    <row r="32" spans="1:71" s="3" customFormat="1" ht="14.45" hidden="1" customHeight="1">
      <c r="B32" s="36"/>
      <c r="F32" s="26" t="s">
        <v>42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6"/>
      <c r="BE32" s="196"/>
    </row>
    <row r="33" spans="1:57" s="3" customFormat="1" ht="14.45" hidden="1" customHeight="1">
      <c r="B33" s="36"/>
      <c r="F33" s="26" t="s">
        <v>43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6"/>
      <c r="BE33" s="196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5"/>
    </row>
    <row r="35" spans="1:57" s="2" customFormat="1" ht="25.9" customHeight="1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09" t="s">
        <v>46</v>
      </c>
      <c r="Y35" s="210"/>
      <c r="Z35" s="210"/>
      <c r="AA35" s="210"/>
      <c r="AB35" s="210"/>
      <c r="AC35" s="39"/>
      <c r="AD35" s="39"/>
      <c r="AE35" s="39"/>
      <c r="AF35" s="39"/>
      <c r="AG35" s="39"/>
      <c r="AH35" s="39"/>
      <c r="AI35" s="39"/>
      <c r="AJ35" s="39"/>
      <c r="AK35" s="211">
        <f>SUM(AK26:AK33)</f>
        <v>0</v>
      </c>
      <c r="AL35" s="210"/>
      <c r="AM35" s="210"/>
      <c r="AN35" s="210"/>
      <c r="AO35" s="212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64022XXX</v>
      </c>
      <c r="AR84" s="50"/>
    </row>
    <row r="85" spans="1:91" s="5" customFormat="1" ht="36.950000000000003" customHeight="1">
      <c r="B85" s="51"/>
      <c r="C85" s="52" t="s">
        <v>16</v>
      </c>
      <c r="L85" s="213" t="str">
        <f>K6</f>
        <v>Opravy a údržba skalních zářezů u ST 2023 - 2024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5" t="str">
        <f>IF(AN8= "","",AN8)</f>
        <v>30. 11. 2022</v>
      </c>
      <c r="AN87" s="215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16" t="str">
        <f>IF(E17="","",E17)</f>
        <v xml:space="preserve"> </v>
      </c>
      <c r="AN89" s="217"/>
      <c r="AO89" s="217"/>
      <c r="AP89" s="217"/>
      <c r="AQ89" s="31"/>
      <c r="AR89" s="32"/>
      <c r="AS89" s="218" t="s">
        <v>54</v>
      </c>
      <c r="AT89" s="21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16" t="str">
        <f>IF(E20="","",E20)</f>
        <v>Ladislav Svoboda</v>
      </c>
      <c r="AN90" s="217"/>
      <c r="AO90" s="217"/>
      <c r="AP90" s="217"/>
      <c r="AQ90" s="31"/>
      <c r="AR90" s="32"/>
      <c r="AS90" s="220"/>
      <c r="AT90" s="22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0"/>
      <c r="AT91" s="22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2" t="s">
        <v>55</v>
      </c>
      <c r="D92" s="223"/>
      <c r="E92" s="223"/>
      <c r="F92" s="223"/>
      <c r="G92" s="223"/>
      <c r="H92" s="59"/>
      <c r="I92" s="224" t="s">
        <v>56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57</v>
      </c>
      <c r="AH92" s="223"/>
      <c r="AI92" s="223"/>
      <c r="AJ92" s="223"/>
      <c r="AK92" s="223"/>
      <c r="AL92" s="223"/>
      <c r="AM92" s="223"/>
      <c r="AN92" s="224" t="s">
        <v>58</v>
      </c>
      <c r="AO92" s="223"/>
      <c r="AP92" s="226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0">
        <f>ROUND(SUM(AG95:AG97),2)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1" t="s">
        <v>1</v>
      </c>
      <c r="AR94" s="67"/>
      <c r="AS94" s="72">
        <f>ROUND(SUM(AS95:AS97),2)</f>
        <v>0</v>
      </c>
      <c r="AT94" s="73">
        <f>ROUND(SUM(AV94:AW94),2)</f>
        <v>0</v>
      </c>
      <c r="AU94" s="74">
        <f>ROUND(SUM(AU95:AU97),5)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ROUND(SUM(AZ95:AZ97),2)</f>
        <v>0</v>
      </c>
      <c r="BA94" s="73">
        <f>ROUND(SUM(BA95:BA97),2)</f>
        <v>0</v>
      </c>
      <c r="BB94" s="73">
        <f>ROUND(SUM(BB95:BB97),2)</f>
        <v>0</v>
      </c>
      <c r="BC94" s="73">
        <f>ROUND(SUM(BC95:BC97),2)</f>
        <v>0</v>
      </c>
      <c r="BD94" s="75">
        <f>ROUND(SUM(BD95:BD97),2)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A95" s="78" t="s">
        <v>78</v>
      </c>
      <c r="B95" s="79"/>
      <c r="C95" s="80"/>
      <c r="D95" s="229" t="s">
        <v>79</v>
      </c>
      <c r="E95" s="229"/>
      <c r="F95" s="229"/>
      <c r="G95" s="229"/>
      <c r="H95" s="229"/>
      <c r="I95" s="81"/>
      <c r="J95" s="229" t="s">
        <v>80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'PS01 - ÚOŽI'!J30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2" t="s">
        <v>81</v>
      </c>
      <c r="AR95" s="79"/>
      <c r="AS95" s="83">
        <v>0</v>
      </c>
      <c r="AT95" s="84">
        <f>ROUND(SUM(AV95:AW95),2)</f>
        <v>0</v>
      </c>
      <c r="AU95" s="85">
        <f>'PS01 - ÚOŽI'!P118</f>
        <v>0</v>
      </c>
      <c r="AV95" s="84">
        <f>'PS01 - ÚOŽI'!J33</f>
        <v>0</v>
      </c>
      <c r="AW95" s="84">
        <f>'PS01 - ÚOŽI'!J34</f>
        <v>0</v>
      </c>
      <c r="AX95" s="84">
        <f>'PS01 - ÚOŽI'!J35</f>
        <v>0</v>
      </c>
      <c r="AY95" s="84">
        <f>'PS01 - ÚOŽI'!J36</f>
        <v>0</v>
      </c>
      <c r="AZ95" s="84">
        <f>'PS01 - ÚOŽI'!F33</f>
        <v>0</v>
      </c>
      <c r="BA95" s="84">
        <f>'PS01 - ÚOŽI'!F34</f>
        <v>0</v>
      </c>
      <c r="BB95" s="84">
        <f>'PS01 - ÚOŽI'!F35</f>
        <v>0</v>
      </c>
      <c r="BC95" s="84">
        <f>'PS01 - ÚOŽI'!F36</f>
        <v>0</v>
      </c>
      <c r="BD95" s="86">
        <f>'PS01 - ÚOŽI'!F37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7" customFormat="1" ht="16.5" customHeight="1">
      <c r="A96" s="78" t="s">
        <v>78</v>
      </c>
      <c r="B96" s="79"/>
      <c r="C96" s="80"/>
      <c r="D96" s="229" t="s">
        <v>85</v>
      </c>
      <c r="E96" s="229"/>
      <c r="F96" s="229"/>
      <c r="G96" s="229"/>
      <c r="H96" s="229"/>
      <c r="I96" s="81"/>
      <c r="J96" s="229" t="s">
        <v>86</v>
      </c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7">
        <f>'PS02 - URS'!J30</f>
        <v>0</v>
      </c>
      <c r="AH96" s="228"/>
      <c r="AI96" s="228"/>
      <c r="AJ96" s="228"/>
      <c r="AK96" s="228"/>
      <c r="AL96" s="228"/>
      <c r="AM96" s="228"/>
      <c r="AN96" s="227">
        <f>SUM(AG96,AT96)</f>
        <v>0</v>
      </c>
      <c r="AO96" s="228"/>
      <c r="AP96" s="228"/>
      <c r="AQ96" s="82" t="s">
        <v>81</v>
      </c>
      <c r="AR96" s="79"/>
      <c r="AS96" s="83">
        <v>0</v>
      </c>
      <c r="AT96" s="84">
        <f>ROUND(SUM(AV96:AW96),2)</f>
        <v>0</v>
      </c>
      <c r="AU96" s="85">
        <f>'PS02 - URS'!P121</f>
        <v>0</v>
      </c>
      <c r="AV96" s="84">
        <f>'PS02 - URS'!J33</f>
        <v>0</v>
      </c>
      <c r="AW96" s="84">
        <f>'PS02 - URS'!J34</f>
        <v>0</v>
      </c>
      <c r="AX96" s="84">
        <f>'PS02 - URS'!J35</f>
        <v>0</v>
      </c>
      <c r="AY96" s="84">
        <f>'PS02 - URS'!J36</f>
        <v>0</v>
      </c>
      <c r="AZ96" s="84">
        <f>'PS02 - URS'!F33</f>
        <v>0</v>
      </c>
      <c r="BA96" s="84">
        <f>'PS02 - URS'!F34</f>
        <v>0</v>
      </c>
      <c r="BB96" s="84">
        <f>'PS02 - URS'!F35</f>
        <v>0</v>
      </c>
      <c r="BC96" s="84">
        <f>'PS02 - URS'!F36</f>
        <v>0</v>
      </c>
      <c r="BD96" s="86">
        <f>'PS02 - URS'!F37</f>
        <v>0</v>
      </c>
      <c r="BT96" s="87" t="s">
        <v>82</v>
      </c>
      <c r="BV96" s="87" t="s">
        <v>76</v>
      </c>
      <c r="BW96" s="87" t="s">
        <v>87</v>
      </c>
      <c r="BX96" s="87" t="s">
        <v>4</v>
      </c>
      <c r="CL96" s="87" t="s">
        <v>1</v>
      </c>
      <c r="CM96" s="87" t="s">
        <v>84</v>
      </c>
    </row>
    <row r="97" spans="1:91" s="7" customFormat="1" ht="16.5" customHeight="1">
      <c r="A97" s="78" t="s">
        <v>78</v>
      </c>
      <c r="B97" s="79"/>
      <c r="C97" s="80"/>
      <c r="D97" s="229" t="s">
        <v>88</v>
      </c>
      <c r="E97" s="229"/>
      <c r="F97" s="229"/>
      <c r="G97" s="229"/>
      <c r="H97" s="229"/>
      <c r="I97" s="81"/>
      <c r="J97" s="229" t="s">
        <v>89</v>
      </c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7">
        <f>'SO02 - VON'!J30</f>
        <v>0</v>
      </c>
      <c r="AH97" s="228"/>
      <c r="AI97" s="228"/>
      <c r="AJ97" s="228"/>
      <c r="AK97" s="228"/>
      <c r="AL97" s="228"/>
      <c r="AM97" s="228"/>
      <c r="AN97" s="227">
        <f>SUM(AG97,AT97)</f>
        <v>0</v>
      </c>
      <c r="AO97" s="228"/>
      <c r="AP97" s="228"/>
      <c r="AQ97" s="82" t="s">
        <v>81</v>
      </c>
      <c r="AR97" s="79"/>
      <c r="AS97" s="88">
        <v>0</v>
      </c>
      <c r="AT97" s="89">
        <f>ROUND(SUM(AV97:AW97),2)</f>
        <v>0</v>
      </c>
      <c r="AU97" s="90">
        <f>'SO02 - VON'!P118</f>
        <v>0</v>
      </c>
      <c r="AV97" s="89">
        <f>'SO02 - VON'!J33</f>
        <v>0</v>
      </c>
      <c r="AW97" s="89">
        <f>'SO02 - VON'!J34</f>
        <v>0</v>
      </c>
      <c r="AX97" s="89">
        <f>'SO02 - VON'!J35</f>
        <v>0</v>
      </c>
      <c r="AY97" s="89">
        <f>'SO02 - VON'!J36</f>
        <v>0</v>
      </c>
      <c r="AZ97" s="89">
        <f>'SO02 - VON'!F33</f>
        <v>0</v>
      </c>
      <c r="BA97" s="89">
        <f>'SO02 - VON'!F34</f>
        <v>0</v>
      </c>
      <c r="BB97" s="89">
        <f>'SO02 - VON'!F35</f>
        <v>0</v>
      </c>
      <c r="BC97" s="89">
        <f>'SO02 - VON'!F36</f>
        <v>0</v>
      </c>
      <c r="BD97" s="91">
        <f>'SO02 - VON'!F37</f>
        <v>0</v>
      </c>
      <c r="BT97" s="87" t="s">
        <v>82</v>
      </c>
      <c r="BV97" s="87" t="s">
        <v>76</v>
      </c>
      <c r="BW97" s="87" t="s">
        <v>90</v>
      </c>
      <c r="BX97" s="87" t="s">
        <v>4</v>
      </c>
      <c r="CL97" s="87" t="s">
        <v>1</v>
      </c>
      <c r="CM97" s="87" t="s">
        <v>84</v>
      </c>
    </row>
    <row r="98" spans="1:91" s="2" customFormat="1" ht="30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01 - ÚOŽI'!C2" display="/"/>
    <hyperlink ref="A96" location="'PS02 - URS'!C2" display="/"/>
    <hyperlink ref="A97" location="'SO02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topLeftCell="A3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2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91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3" t="str">
        <f>'Rekapitulace stavby'!K6</f>
        <v>Opravy a údržba skalních zářezů u ST 2023 - 2024</v>
      </c>
      <c r="F7" s="234"/>
      <c r="G7" s="234"/>
      <c r="H7" s="234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3" t="s">
        <v>93</v>
      </c>
      <c r="F9" s="235"/>
      <c r="G9" s="235"/>
      <c r="H9" s="23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30. 11. 2022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6" t="str">
        <f>'Rekapitulace stavby'!E14</f>
        <v>Vyplň údaj</v>
      </c>
      <c r="F18" s="197"/>
      <c r="G18" s="197"/>
      <c r="H18" s="197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>Ladislav Svoboda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ROUND((SUM(BE118:BE165)),  2)</f>
        <v>0</v>
      </c>
      <c r="G33" s="31"/>
      <c r="H33" s="31"/>
      <c r="I33" s="99">
        <v>0.21</v>
      </c>
      <c r="J33" s="98">
        <f>ROUND(((SUM(BE118:BE165))*I33),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ROUND((SUM(BF118:BF165)),  2)</f>
        <v>0</v>
      </c>
      <c r="G34" s="31"/>
      <c r="H34" s="31"/>
      <c r="I34" s="99">
        <v>0.15</v>
      </c>
      <c r="J34" s="98">
        <f>ROUND(((SUM(BF118:BF165))*I34),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ROUND((SUM(BG118:BG165)),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ROUND((SUM(BH118:BH165)),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ROUND((SUM(BI118:BI165)),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3" t="str">
        <f>E7</f>
        <v>Opravy a údržba skalních zářezů u ST 2023 - 2024</v>
      </c>
      <c r="F85" s="234"/>
      <c r="G85" s="234"/>
      <c r="H85" s="23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3" t="str">
        <f>E9</f>
        <v>PS01 - ÚOŽI</v>
      </c>
      <c r="F87" s="235"/>
      <c r="G87" s="235"/>
      <c r="H87" s="23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30. 11. 2022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>Ladislav Svoboda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95</v>
      </c>
      <c r="D94" s="100"/>
      <c r="E94" s="100"/>
      <c r="F94" s="100"/>
      <c r="G94" s="100"/>
      <c r="H94" s="100"/>
      <c r="I94" s="100"/>
      <c r="J94" s="109" t="s">
        <v>96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97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11"/>
      <c r="D97" s="112" t="s">
        <v>99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100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101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33" t="str">
        <f>E7</f>
        <v>Opravy a údržba skalních zářezů u ST 2023 - 2024</v>
      </c>
      <c r="F108" s="234"/>
      <c r="G108" s="234"/>
      <c r="H108" s="234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92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13" t="str">
        <f>E9</f>
        <v>PS01 - ÚOŽI</v>
      </c>
      <c r="F110" s="235"/>
      <c r="G110" s="235"/>
      <c r="H110" s="235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1"/>
      <c r="E112" s="31"/>
      <c r="F112" s="24" t="str">
        <f>F12</f>
        <v xml:space="preserve"> </v>
      </c>
      <c r="G112" s="31"/>
      <c r="H112" s="31"/>
      <c r="I112" s="26" t="s">
        <v>22</v>
      </c>
      <c r="J112" s="54" t="str">
        <f>IF(J12="","",J12)</f>
        <v>30. 11. 2022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1"/>
      <c r="E114" s="31"/>
      <c r="F114" s="24" t="str">
        <f>E15</f>
        <v xml:space="preserve"> </v>
      </c>
      <c r="G114" s="31"/>
      <c r="H114" s="31"/>
      <c r="I114" s="26" t="s">
        <v>29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1"/>
      <c r="E115" s="31"/>
      <c r="F115" s="24" t="str">
        <f>IF(E18="","",E18)</f>
        <v>Vyplň údaj</v>
      </c>
      <c r="G115" s="31"/>
      <c r="H115" s="31"/>
      <c r="I115" s="26" t="s">
        <v>31</v>
      </c>
      <c r="J115" s="29" t="str">
        <f>E24</f>
        <v>Ladislav Svoboda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102</v>
      </c>
      <c r="D117" s="122" t="s">
        <v>59</v>
      </c>
      <c r="E117" s="122" t="s">
        <v>55</v>
      </c>
      <c r="F117" s="122" t="s">
        <v>56</v>
      </c>
      <c r="G117" s="122" t="s">
        <v>103</v>
      </c>
      <c r="H117" s="122" t="s">
        <v>104</v>
      </c>
      <c r="I117" s="122" t="s">
        <v>105</v>
      </c>
      <c r="J117" s="122" t="s">
        <v>96</v>
      </c>
      <c r="K117" s="123" t="s">
        <v>106</v>
      </c>
      <c r="L117" s="124"/>
      <c r="M117" s="61" t="s">
        <v>1</v>
      </c>
      <c r="N117" s="62" t="s">
        <v>38</v>
      </c>
      <c r="O117" s="62" t="s">
        <v>107</v>
      </c>
      <c r="P117" s="62" t="s">
        <v>108</v>
      </c>
      <c r="Q117" s="62" t="s">
        <v>109</v>
      </c>
      <c r="R117" s="62" t="s">
        <v>110</v>
      </c>
      <c r="S117" s="62" t="s">
        <v>111</v>
      </c>
      <c r="T117" s="63" t="s">
        <v>112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113</v>
      </c>
      <c r="D118" s="31"/>
      <c r="E118" s="31"/>
      <c r="F118" s="31"/>
      <c r="G118" s="31"/>
      <c r="H118" s="31"/>
      <c r="I118" s="31"/>
      <c r="J118" s="125">
        <f>BK118</f>
        <v>0</v>
      </c>
      <c r="K118" s="31"/>
      <c r="L118" s="32"/>
      <c r="M118" s="64"/>
      <c r="N118" s="55"/>
      <c r="O118" s="65"/>
      <c r="P118" s="126">
        <f>P119</f>
        <v>0</v>
      </c>
      <c r="Q118" s="65"/>
      <c r="R118" s="126">
        <f>R119</f>
        <v>0</v>
      </c>
      <c r="S118" s="65"/>
      <c r="T118" s="127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73</v>
      </c>
      <c r="AU118" s="16" t="s">
        <v>98</v>
      </c>
      <c r="BK118" s="128">
        <f>BK119</f>
        <v>0</v>
      </c>
    </row>
    <row r="119" spans="1:65" s="12" customFormat="1" ht="25.9" customHeight="1">
      <c r="B119" s="129"/>
      <c r="D119" s="130" t="s">
        <v>73</v>
      </c>
      <c r="E119" s="131" t="s">
        <v>114</v>
      </c>
      <c r="F119" s="131" t="s">
        <v>115</v>
      </c>
      <c r="I119" s="132"/>
      <c r="J119" s="133">
        <f>BK119</f>
        <v>0</v>
      </c>
      <c r="L119" s="129"/>
      <c r="M119" s="134"/>
      <c r="N119" s="135"/>
      <c r="O119" s="135"/>
      <c r="P119" s="136">
        <f>P120</f>
        <v>0</v>
      </c>
      <c r="Q119" s="135"/>
      <c r="R119" s="136">
        <f>R120</f>
        <v>0</v>
      </c>
      <c r="S119" s="135"/>
      <c r="T119" s="137">
        <f>T120</f>
        <v>0</v>
      </c>
      <c r="AR119" s="130" t="s">
        <v>82</v>
      </c>
      <c r="AT119" s="138" t="s">
        <v>73</v>
      </c>
      <c r="AU119" s="138" t="s">
        <v>74</v>
      </c>
      <c r="AY119" s="130" t="s">
        <v>116</v>
      </c>
      <c r="BK119" s="139">
        <f>BK120</f>
        <v>0</v>
      </c>
    </row>
    <row r="120" spans="1:65" s="12" customFormat="1" ht="22.9" customHeight="1">
      <c r="B120" s="129"/>
      <c r="D120" s="130" t="s">
        <v>73</v>
      </c>
      <c r="E120" s="140" t="s">
        <v>117</v>
      </c>
      <c r="F120" s="140" t="s">
        <v>118</v>
      </c>
      <c r="I120" s="132"/>
      <c r="J120" s="141">
        <f>BK120</f>
        <v>0</v>
      </c>
      <c r="L120" s="129"/>
      <c r="M120" s="134"/>
      <c r="N120" s="135"/>
      <c r="O120" s="135"/>
      <c r="P120" s="136">
        <f>SUM(P121:P165)</f>
        <v>0</v>
      </c>
      <c r="Q120" s="135"/>
      <c r="R120" s="136">
        <f>SUM(R121:R165)</f>
        <v>0</v>
      </c>
      <c r="S120" s="135"/>
      <c r="T120" s="137">
        <f>SUM(T121:T165)</f>
        <v>0</v>
      </c>
      <c r="AR120" s="130" t="s">
        <v>82</v>
      </c>
      <c r="AT120" s="138" t="s">
        <v>73</v>
      </c>
      <c r="AU120" s="138" t="s">
        <v>82</v>
      </c>
      <c r="AY120" s="130" t="s">
        <v>116</v>
      </c>
      <c r="BK120" s="139">
        <f>SUM(BK121:BK165)</f>
        <v>0</v>
      </c>
    </row>
    <row r="121" spans="1:65" s="2" customFormat="1" ht="33" customHeight="1">
      <c r="A121" s="31"/>
      <c r="B121" s="142"/>
      <c r="C121" s="143" t="s">
        <v>82</v>
      </c>
      <c r="D121" s="143" t="s">
        <v>119</v>
      </c>
      <c r="E121" s="144" t="s">
        <v>120</v>
      </c>
      <c r="F121" s="145" t="s">
        <v>121</v>
      </c>
      <c r="G121" s="146" t="s">
        <v>122</v>
      </c>
      <c r="H121" s="147">
        <v>81</v>
      </c>
      <c r="I121" s="148"/>
      <c r="J121" s="149">
        <f>ROUND(I121*H121,2)</f>
        <v>0</v>
      </c>
      <c r="K121" s="145" t="s">
        <v>123</v>
      </c>
      <c r="L121" s="32"/>
      <c r="M121" s="150" t="s">
        <v>1</v>
      </c>
      <c r="N121" s="151" t="s">
        <v>39</v>
      </c>
      <c r="O121" s="57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124</v>
      </c>
      <c r="AT121" s="154" t="s">
        <v>119</v>
      </c>
      <c r="AU121" s="154" t="s">
        <v>84</v>
      </c>
      <c r="AY121" s="16" t="s">
        <v>116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6" t="s">
        <v>82</v>
      </c>
      <c r="BK121" s="155">
        <f>ROUND(I121*H121,2)</f>
        <v>0</v>
      </c>
      <c r="BL121" s="16" t="s">
        <v>124</v>
      </c>
      <c r="BM121" s="154" t="s">
        <v>84</v>
      </c>
    </row>
    <row r="122" spans="1:65" s="2" customFormat="1" ht="68.25">
      <c r="A122" s="31"/>
      <c r="B122" s="32"/>
      <c r="C122" s="31"/>
      <c r="D122" s="156" t="s">
        <v>125</v>
      </c>
      <c r="E122" s="31"/>
      <c r="F122" s="157" t="s">
        <v>126</v>
      </c>
      <c r="G122" s="31"/>
      <c r="H122" s="31"/>
      <c r="I122" s="158"/>
      <c r="J122" s="31"/>
      <c r="K122" s="31"/>
      <c r="L122" s="32"/>
      <c r="M122" s="159"/>
      <c r="N122" s="160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125</v>
      </c>
      <c r="AU122" s="16" t="s">
        <v>84</v>
      </c>
    </row>
    <row r="123" spans="1:65" s="2" customFormat="1" ht="58.5">
      <c r="A123" s="31"/>
      <c r="B123" s="32"/>
      <c r="C123" s="31"/>
      <c r="D123" s="156" t="s">
        <v>127</v>
      </c>
      <c r="E123" s="31"/>
      <c r="F123" s="161" t="s">
        <v>128</v>
      </c>
      <c r="G123" s="31"/>
      <c r="H123" s="31"/>
      <c r="I123" s="158"/>
      <c r="J123" s="31"/>
      <c r="K123" s="31"/>
      <c r="L123" s="32"/>
      <c r="M123" s="159"/>
      <c r="N123" s="160"/>
      <c r="O123" s="57"/>
      <c r="P123" s="57"/>
      <c r="Q123" s="57"/>
      <c r="R123" s="57"/>
      <c r="S123" s="57"/>
      <c r="T123" s="58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127</v>
      </c>
      <c r="AU123" s="16" t="s">
        <v>84</v>
      </c>
    </row>
    <row r="124" spans="1:65" s="2" customFormat="1" ht="33" customHeight="1">
      <c r="A124" s="31"/>
      <c r="B124" s="142"/>
      <c r="C124" s="143" t="s">
        <v>84</v>
      </c>
      <c r="D124" s="143" t="s">
        <v>119</v>
      </c>
      <c r="E124" s="144" t="s">
        <v>129</v>
      </c>
      <c r="F124" s="145" t="s">
        <v>130</v>
      </c>
      <c r="G124" s="146" t="s">
        <v>122</v>
      </c>
      <c r="H124" s="147">
        <v>63</v>
      </c>
      <c r="I124" s="148"/>
      <c r="J124" s="149">
        <f>ROUND(I124*H124,2)</f>
        <v>0</v>
      </c>
      <c r="K124" s="145" t="s">
        <v>123</v>
      </c>
      <c r="L124" s="32"/>
      <c r="M124" s="150" t="s">
        <v>1</v>
      </c>
      <c r="N124" s="151" t="s">
        <v>39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124</v>
      </c>
      <c r="AT124" s="154" t="s">
        <v>119</v>
      </c>
      <c r="AU124" s="154" t="s">
        <v>84</v>
      </c>
      <c r="AY124" s="16" t="s">
        <v>116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82</v>
      </c>
      <c r="BK124" s="155">
        <f>ROUND(I124*H124,2)</f>
        <v>0</v>
      </c>
      <c r="BL124" s="16" t="s">
        <v>124</v>
      </c>
      <c r="BM124" s="154" t="s">
        <v>124</v>
      </c>
    </row>
    <row r="125" spans="1:65" s="2" customFormat="1" ht="68.25">
      <c r="A125" s="31"/>
      <c r="B125" s="32"/>
      <c r="C125" s="31"/>
      <c r="D125" s="156" t="s">
        <v>125</v>
      </c>
      <c r="E125" s="31"/>
      <c r="F125" s="157" t="s">
        <v>131</v>
      </c>
      <c r="G125" s="31"/>
      <c r="H125" s="31"/>
      <c r="I125" s="158"/>
      <c r="J125" s="31"/>
      <c r="K125" s="31"/>
      <c r="L125" s="32"/>
      <c r="M125" s="159"/>
      <c r="N125" s="160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125</v>
      </c>
      <c r="AU125" s="16" t="s">
        <v>84</v>
      </c>
    </row>
    <row r="126" spans="1:65" s="2" customFormat="1" ht="58.5">
      <c r="A126" s="31"/>
      <c r="B126" s="32"/>
      <c r="C126" s="31"/>
      <c r="D126" s="156" t="s">
        <v>127</v>
      </c>
      <c r="E126" s="31"/>
      <c r="F126" s="161" t="s">
        <v>128</v>
      </c>
      <c r="G126" s="31"/>
      <c r="H126" s="31"/>
      <c r="I126" s="158"/>
      <c r="J126" s="31"/>
      <c r="K126" s="31"/>
      <c r="L126" s="32"/>
      <c r="M126" s="159"/>
      <c r="N126" s="160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127</v>
      </c>
      <c r="AU126" s="16" t="s">
        <v>84</v>
      </c>
    </row>
    <row r="127" spans="1:65" s="2" customFormat="1" ht="33" customHeight="1">
      <c r="A127" s="31"/>
      <c r="B127" s="142"/>
      <c r="C127" s="143" t="s">
        <v>132</v>
      </c>
      <c r="D127" s="143" t="s">
        <v>119</v>
      </c>
      <c r="E127" s="144" t="s">
        <v>133</v>
      </c>
      <c r="F127" s="145" t="s">
        <v>134</v>
      </c>
      <c r="G127" s="146" t="s">
        <v>122</v>
      </c>
      <c r="H127" s="147">
        <v>45</v>
      </c>
      <c r="I127" s="148"/>
      <c r="J127" s="149">
        <f>ROUND(I127*H127,2)</f>
        <v>0</v>
      </c>
      <c r="K127" s="145" t="s">
        <v>123</v>
      </c>
      <c r="L127" s="32"/>
      <c r="M127" s="150" t="s">
        <v>1</v>
      </c>
      <c r="N127" s="151" t="s">
        <v>39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124</v>
      </c>
      <c r="AT127" s="154" t="s">
        <v>119</v>
      </c>
      <c r="AU127" s="154" t="s">
        <v>84</v>
      </c>
      <c r="AY127" s="16" t="s">
        <v>116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82</v>
      </c>
      <c r="BK127" s="155">
        <f>ROUND(I127*H127,2)</f>
        <v>0</v>
      </c>
      <c r="BL127" s="16" t="s">
        <v>124</v>
      </c>
      <c r="BM127" s="154" t="s">
        <v>135</v>
      </c>
    </row>
    <row r="128" spans="1:65" s="2" customFormat="1" ht="68.25">
      <c r="A128" s="31"/>
      <c r="B128" s="32"/>
      <c r="C128" s="31"/>
      <c r="D128" s="156" t="s">
        <v>125</v>
      </c>
      <c r="E128" s="31"/>
      <c r="F128" s="157" t="s">
        <v>136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125</v>
      </c>
      <c r="AU128" s="16" t="s">
        <v>84</v>
      </c>
    </row>
    <row r="129" spans="1:65" s="2" customFormat="1" ht="58.5">
      <c r="A129" s="31"/>
      <c r="B129" s="32"/>
      <c r="C129" s="31"/>
      <c r="D129" s="156" t="s">
        <v>127</v>
      </c>
      <c r="E129" s="31"/>
      <c r="F129" s="161" t="s">
        <v>128</v>
      </c>
      <c r="G129" s="31"/>
      <c r="H129" s="31"/>
      <c r="I129" s="158"/>
      <c r="J129" s="31"/>
      <c r="K129" s="31"/>
      <c r="L129" s="32"/>
      <c r="M129" s="159"/>
      <c r="N129" s="160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127</v>
      </c>
      <c r="AU129" s="16" t="s">
        <v>84</v>
      </c>
    </row>
    <row r="130" spans="1:65" s="2" customFormat="1" ht="33" customHeight="1">
      <c r="A130" s="31"/>
      <c r="B130" s="142"/>
      <c r="C130" s="143" t="s">
        <v>124</v>
      </c>
      <c r="D130" s="143" t="s">
        <v>119</v>
      </c>
      <c r="E130" s="144" t="s">
        <v>137</v>
      </c>
      <c r="F130" s="145" t="s">
        <v>138</v>
      </c>
      <c r="G130" s="146" t="s">
        <v>122</v>
      </c>
      <c r="H130" s="147">
        <v>9</v>
      </c>
      <c r="I130" s="148"/>
      <c r="J130" s="149">
        <f>ROUND(I130*H130,2)</f>
        <v>0</v>
      </c>
      <c r="K130" s="145" t="s">
        <v>123</v>
      </c>
      <c r="L130" s="32"/>
      <c r="M130" s="150" t="s">
        <v>1</v>
      </c>
      <c r="N130" s="151" t="s">
        <v>39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124</v>
      </c>
      <c r="AT130" s="154" t="s">
        <v>119</v>
      </c>
      <c r="AU130" s="154" t="s">
        <v>84</v>
      </c>
      <c r="AY130" s="16" t="s">
        <v>116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82</v>
      </c>
      <c r="BK130" s="155">
        <f>ROUND(I130*H130,2)</f>
        <v>0</v>
      </c>
      <c r="BL130" s="16" t="s">
        <v>124</v>
      </c>
      <c r="BM130" s="154" t="s">
        <v>139</v>
      </c>
    </row>
    <row r="131" spans="1:65" s="2" customFormat="1" ht="68.25">
      <c r="A131" s="31"/>
      <c r="B131" s="32"/>
      <c r="C131" s="31"/>
      <c r="D131" s="156" t="s">
        <v>125</v>
      </c>
      <c r="E131" s="31"/>
      <c r="F131" s="157" t="s">
        <v>140</v>
      </c>
      <c r="G131" s="31"/>
      <c r="H131" s="31"/>
      <c r="I131" s="158"/>
      <c r="J131" s="31"/>
      <c r="K131" s="31"/>
      <c r="L131" s="32"/>
      <c r="M131" s="159"/>
      <c r="N131" s="160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125</v>
      </c>
      <c r="AU131" s="16" t="s">
        <v>84</v>
      </c>
    </row>
    <row r="132" spans="1:65" s="2" customFormat="1" ht="58.5">
      <c r="A132" s="31"/>
      <c r="B132" s="32"/>
      <c r="C132" s="31"/>
      <c r="D132" s="156" t="s">
        <v>127</v>
      </c>
      <c r="E132" s="31"/>
      <c r="F132" s="161" t="s">
        <v>128</v>
      </c>
      <c r="G132" s="31"/>
      <c r="H132" s="31"/>
      <c r="I132" s="158"/>
      <c r="J132" s="31"/>
      <c r="K132" s="31"/>
      <c r="L132" s="32"/>
      <c r="M132" s="159"/>
      <c r="N132" s="160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127</v>
      </c>
      <c r="AU132" s="16" t="s">
        <v>84</v>
      </c>
    </row>
    <row r="133" spans="1:65" s="2" customFormat="1" ht="33" customHeight="1">
      <c r="A133" s="31"/>
      <c r="B133" s="142"/>
      <c r="C133" s="143" t="s">
        <v>117</v>
      </c>
      <c r="D133" s="143" t="s">
        <v>119</v>
      </c>
      <c r="E133" s="144" t="s">
        <v>141</v>
      </c>
      <c r="F133" s="145" t="s">
        <v>142</v>
      </c>
      <c r="G133" s="146" t="s">
        <v>122</v>
      </c>
      <c r="H133" s="147">
        <v>4</v>
      </c>
      <c r="I133" s="148"/>
      <c r="J133" s="149">
        <f>ROUND(I133*H133,2)</f>
        <v>0</v>
      </c>
      <c r="K133" s="145" t="s">
        <v>123</v>
      </c>
      <c r="L133" s="32"/>
      <c r="M133" s="150" t="s">
        <v>1</v>
      </c>
      <c r="N133" s="151" t="s">
        <v>39</v>
      </c>
      <c r="O133" s="57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124</v>
      </c>
      <c r="AT133" s="154" t="s">
        <v>119</v>
      </c>
      <c r="AU133" s="154" t="s">
        <v>84</v>
      </c>
      <c r="AY133" s="16" t="s">
        <v>116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82</v>
      </c>
      <c r="BK133" s="155">
        <f>ROUND(I133*H133,2)</f>
        <v>0</v>
      </c>
      <c r="BL133" s="16" t="s">
        <v>124</v>
      </c>
      <c r="BM133" s="154" t="s">
        <v>143</v>
      </c>
    </row>
    <row r="134" spans="1:65" s="2" customFormat="1" ht="68.25">
      <c r="A134" s="31"/>
      <c r="B134" s="32"/>
      <c r="C134" s="31"/>
      <c r="D134" s="156" t="s">
        <v>125</v>
      </c>
      <c r="E134" s="31"/>
      <c r="F134" s="157" t="s">
        <v>144</v>
      </c>
      <c r="G134" s="31"/>
      <c r="H134" s="31"/>
      <c r="I134" s="158"/>
      <c r="J134" s="31"/>
      <c r="K134" s="31"/>
      <c r="L134" s="32"/>
      <c r="M134" s="159"/>
      <c r="N134" s="160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125</v>
      </c>
      <c r="AU134" s="16" t="s">
        <v>84</v>
      </c>
    </row>
    <row r="135" spans="1:65" s="2" customFormat="1" ht="58.5">
      <c r="A135" s="31"/>
      <c r="B135" s="32"/>
      <c r="C135" s="31"/>
      <c r="D135" s="156" t="s">
        <v>127</v>
      </c>
      <c r="E135" s="31"/>
      <c r="F135" s="161" t="s">
        <v>145</v>
      </c>
      <c r="G135" s="31"/>
      <c r="H135" s="31"/>
      <c r="I135" s="158"/>
      <c r="J135" s="31"/>
      <c r="K135" s="31"/>
      <c r="L135" s="32"/>
      <c r="M135" s="159"/>
      <c r="N135" s="16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127</v>
      </c>
      <c r="AU135" s="16" t="s">
        <v>84</v>
      </c>
    </row>
    <row r="136" spans="1:65" s="2" customFormat="1" ht="33" customHeight="1">
      <c r="A136" s="31"/>
      <c r="B136" s="142"/>
      <c r="C136" s="143" t="s">
        <v>135</v>
      </c>
      <c r="D136" s="143" t="s">
        <v>119</v>
      </c>
      <c r="E136" s="144" t="s">
        <v>146</v>
      </c>
      <c r="F136" s="145" t="s">
        <v>147</v>
      </c>
      <c r="G136" s="146" t="s">
        <v>122</v>
      </c>
      <c r="H136" s="147">
        <v>81</v>
      </c>
      <c r="I136" s="148"/>
      <c r="J136" s="149">
        <f>ROUND(I136*H136,2)</f>
        <v>0</v>
      </c>
      <c r="K136" s="145" t="s">
        <v>123</v>
      </c>
      <c r="L136" s="32"/>
      <c r="M136" s="150" t="s">
        <v>1</v>
      </c>
      <c r="N136" s="151" t="s">
        <v>39</v>
      </c>
      <c r="O136" s="57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124</v>
      </c>
      <c r="AT136" s="154" t="s">
        <v>119</v>
      </c>
      <c r="AU136" s="154" t="s">
        <v>84</v>
      </c>
      <c r="AY136" s="16" t="s">
        <v>116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6" t="s">
        <v>82</v>
      </c>
      <c r="BK136" s="155">
        <f>ROUND(I136*H136,2)</f>
        <v>0</v>
      </c>
      <c r="BL136" s="16" t="s">
        <v>124</v>
      </c>
      <c r="BM136" s="154" t="s">
        <v>148</v>
      </c>
    </row>
    <row r="137" spans="1:65" s="2" customFormat="1" ht="68.25">
      <c r="A137" s="31"/>
      <c r="B137" s="32"/>
      <c r="C137" s="31"/>
      <c r="D137" s="156" t="s">
        <v>125</v>
      </c>
      <c r="E137" s="31"/>
      <c r="F137" s="157" t="s">
        <v>149</v>
      </c>
      <c r="G137" s="31"/>
      <c r="H137" s="31"/>
      <c r="I137" s="158"/>
      <c r="J137" s="31"/>
      <c r="K137" s="31"/>
      <c r="L137" s="32"/>
      <c r="M137" s="159"/>
      <c r="N137" s="160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125</v>
      </c>
      <c r="AU137" s="16" t="s">
        <v>84</v>
      </c>
    </row>
    <row r="138" spans="1:65" s="2" customFormat="1" ht="58.5">
      <c r="A138" s="31"/>
      <c r="B138" s="32"/>
      <c r="C138" s="31"/>
      <c r="D138" s="156" t="s">
        <v>127</v>
      </c>
      <c r="E138" s="31"/>
      <c r="F138" s="161" t="s">
        <v>128</v>
      </c>
      <c r="G138" s="31"/>
      <c r="H138" s="31"/>
      <c r="I138" s="158"/>
      <c r="J138" s="31"/>
      <c r="K138" s="31"/>
      <c r="L138" s="32"/>
      <c r="M138" s="159"/>
      <c r="N138" s="160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127</v>
      </c>
      <c r="AU138" s="16" t="s">
        <v>84</v>
      </c>
    </row>
    <row r="139" spans="1:65" s="2" customFormat="1" ht="33" customHeight="1">
      <c r="A139" s="31"/>
      <c r="B139" s="142"/>
      <c r="C139" s="143" t="s">
        <v>150</v>
      </c>
      <c r="D139" s="143" t="s">
        <v>119</v>
      </c>
      <c r="E139" s="144" t="s">
        <v>151</v>
      </c>
      <c r="F139" s="145" t="s">
        <v>152</v>
      </c>
      <c r="G139" s="146" t="s">
        <v>122</v>
      </c>
      <c r="H139" s="147">
        <v>63</v>
      </c>
      <c r="I139" s="148"/>
      <c r="J139" s="149">
        <f>ROUND(I139*H139,2)</f>
        <v>0</v>
      </c>
      <c r="K139" s="145" t="s">
        <v>123</v>
      </c>
      <c r="L139" s="32"/>
      <c r="M139" s="150" t="s">
        <v>1</v>
      </c>
      <c r="N139" s="151" t="s">
        <v>39</v>
      </c>
      <c r="O139" s="57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124</v>
      </c>
      <c r="AT139" s="154" t="s">
        <v>119</v>
      </c>
      <c r="AU139" s="154" t="s">
        <v>84</v>
      </c>
      <c r="AY139" s="16" t="s">
        <v>116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82</v>
      </c>
      <c r="BK139" s="155">
        <f>ROUND(I139*H139,2)</f>
        <v>0</v>
      </c>
      <c r="BL139" s="16" t="s">
        <v>124</v>
      </c>
      <c r="BM139" s="154" t="s">
        <v>153</v>
      </c>
    </row>
    <row r="140" spans="1:65" s="2" customFormat="1" ht="68.25">
      <c r="A140" s="31"/>
      <c r="B140" s="32"/>
      <c r="C140" s="31"/>
      <c r="D140" s="156" t="s">
        <v>125</v>
      </c>
      <c r="E140" s="31"/>
      <c r="F140" s="157" t="s">
        <v>154</v>
      </c>
      <c r="G140" s="31"/>
      <c r="H140" s="31"/>
      <c r="I140" s="158"/>
      <c r="J140" s="31"/>
      <c r="K140" s="31"/>
      <c r="L140" s="32"/>
      <c r="M140" s="159"/>
      <c r="N140" s="160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125</v>
      </c>
      <c r="AU140" s="16" t="s">
        <v>84</v>
      </c>
    </row>
    <row r="141" spans="1:65" s="2" customFormat="1" ht="58.5">
      <c r="A141" s="31"/>
      <c r="B141" s="32"/>
      <c r="C141" s="31"/>
      <c r="D141" s="156" t="s">
        <v>127</v>
      </c>
      <c r="E141" s="31"/>
      <c r="F141" s="161" t="s">
        <v>128</v>
      </c>
      <c r="G141" s="31"/>
      <c r="H141" s="31"/>
      <c r="I141" s="158"/>
      <c r="J141" s="31"/>
      <c r="K141" s="31"/>
      <c r="L141" s="32"/>
      <c r="M141" s="159"/>
      <c r="N141" s="160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127</v>
      </c>
      <c r="AU141" s="16" t="s">
        <v>84</v>
      </c>
    </row>
    <row r="142" spans="1:65" s="2" customFormat="1" ht="33" customHeight="1">
      <c r="A142" s="31"/>
      <c r="B142" s="142"/>
      <c r="C142" s="143" t="s">
        <v>139</v>
      </c>
      <c r="D142" s="143" t="s">
        <v>119</v>
      </c>
      <c r="E142" s="144" t="s">
        <v>155</v>
      </c>
      <c r="F142" s="145" t="s">
        <v>156</v>
      </c>
      <c r="G142" s="146" t="s">
        <v>122</v>
      </c>
      <c r="H142" s="147">
        <v>45</v>
      </c>
      <c r="I142" s="148"/>
      <c r="J142" s="149">
        <f>ROUND(I142*H142,2)</f>
        <v>0</v>
      </c>
      <c r="K142" s="145" t="s">
        <v>123</v>
      </c>
      <c r="L142" s="32"/>
      <c r="M142" s="150" t="s">
        <v>1</v>
      </c>
      <c r="N142" s="151" t="s">
        <v>39</v>
      </c>
      <c r="O142" s="57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124</v>
      </c>
      <c r="AT142" s="154" t="s">
        <v>119</v>
      </c>
      <c r="AU142" s="154" t="s">
        <v>84</v>
      </c>
      <c r="AY142" s="16" t="s">
        <v>116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82</v>
      </c>
      <c r="BK142" s="155">
        <f>ROUND(I142*H142,2)</f>
        <v>0</v>
      </c>
      <c r="BL142" s="16" t="s">
        <v>124</v>
      </c>
      <c r="BM142" s="154" t="s">
        <v>157</v>
      </c>
    </row>
    <row r="143" spans="1:65" s="2" customFormat="1" ht="68.25">
      <c r="A143" s="31"/>
      <c r="B143" s="32"/>
      <c r="C143" s="31"/>
      <c r="D143" s="156" t="s">
        <v>125</v>
      </c>
      <c r="E143" s="31"/>
      <c r="F143" s="157" t="s">
        <v>158</v>
      </c>
      <c r="G143" s="31"/>
      <c r="H143" s="31"/>
      <c r="I143" s="158"/>
      <c r="J143" s="31"/>
      <c r="K143" s="31"/>
      <c r="L143" s="32"/>
      <c r="M143" s="159"/>
      <c r="N143" s="160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125</v>
      </c>
      <c r="AU143" s="16" t="s">
        <v>84</v>
      </c>
    </row>
    <row r="144" spans="1:65" s="2" customFormat="1" ht="58.5">
      <c r="A144" s="31"/>
      <c r="B144" s="32"/>
      <c r="C144" s="31"/>
      <c r="D144" s="156" t="s">
        <v>127</v>
      </c>
      <c r="E144" s="31"/>
      <c r="F144" s="161" t="s">
        <v>128</v>
      </c>
      <c r="G144" s="31"/>
      <c r="H144" s="31"/>
      <c r="I144" s="158"/>
      <c r="J144" s="31"/>
      <c r="K144" s="31"/>
      <c r="L144" s="32"/>
      <c r="M144" s="159"/>
      <c r="N144" s="160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127</v>
      </c>
      <c r="AU144" s="16" t="s">
        <v>84</v>
      </c>
    </row>
    <row r="145" spans="1:65" s="2" customFormat="1" ht="33" customHeight="1">
      <c r="A145" s="31"/>
      <c r="B145" s="142"/>
      <c r="C145" s="143" t="s">
        <v>159</v>
      </c>
      <c r="D145" s="143" t="s">
        <v>119</v>
      </c>
      <c r="E145" s="144" t="s">
        <v>160</v>
      </c>
      <c r="F145" s="145" t="s">
        <v>161</v>
      </c>
      <c r="G145" s="146" t="s">
        <v>122</v>
      </c>
      <c r="H145" s="147">
        <v>9</v>
      </c>
      <c r="I145" s="148"/>
      <c r="J145" s="149">
        <f>ROUND(I145*H145,2)</f>
        <v>0</v>
      </c>
      <c r="K145" s="145" t="s">
        <v>123</v>
      </c>
      <c r="L145" s="32"/>
      <c r="M145" s="150" t="s">
        <v>1</v>
      </c>
      <c r="N145" s="151" t="s">
        <v>39</v>
      </c>
      <c r="O145" s="57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124</v>
      </c>
      <c r="AT145" s="154" t="s">
        <v>119</v>
      </c>
      <c r="AU145" s="154" t="s">
        <v>84</v>
      </c>
      <c r="AY145" s="16" t="s">
        <v>116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6" t="s">
        <v>82</v>
      </c>
      <c r="BK145" s="155">
        <f>ROUND(I145*H145,2)</f>
        <v>0</v>
      </c>
      <c r="BL145" s="16" t="s">
        <v>124</v>
      </c>
      <c r="BM145" s="154" t="s">
        <v>162</v>
      </c>
    </row>
    <row r="146" spans="1:65" s="2" customFormat="1" ht="68.25">
      <c r="A146" s="31"/>
      <c r="B146" s="32"/>
      <c r="C146" s="31"/>
      <c r="D146" s="156" t="s">
        <v>125</v>
      </c>
      <c r="E146" s="31"/>
      <c r="F146" s="157" t="s">
        <v>163</v>
      </c>
      <c r="G146" s="31"/>
      <c r="H146" s="31"/>
      <c r="I146" s="158"/>
      <c r="J146" s="31"/>
      <c r="K146" s="31"/>
      <c r="L146" s="32"/>
      <c r="M146" s="159"/>
      <c r="N146" s="160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125</v>
      </c>
      <c r="AU146" s="16" t="s">
        <v>84</v>
      </c>
    </row>
    <row r="147" spans="1:65" s="2" customFormat="1" ht="58.5">
      <c r="A147" s="31"/>
      <c r="B147" s="32"/>
      <c r="C147" s="31"/>
      <c r="D147" s="156" t="s">
        <v>127</v>
      </c>
      <c r="E147" s="31"/>
      <c r="F147" s="161" t="s">
        <v>128</v>
      </c>
      <c r="G147" s="31"/>
      <c r="H147" s="31"/>
      <c r="I147" s="158"/>
      <c r="J147" s="31"/>
      <c r="K147" s="31"/>
      <c r="L147" s="32"/>
      <c r="M147" s="159"/>
      <c r="N147" s="160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127</v>
      </c>
      <c r="AU147" s="16" t="s">
        <v>84</v>
      </c>
    </row>
    <row r="148" spans="1:65" s="2" customFormat="1" ht="33" customHeight="1">
      <c r="A148" s="31"/>
      <c r="B148" s="142"/>
      <c r="C148" s="143" t="s">
        <v>143</v>
      </c>
      <c r="D148" s="143" t="s">
        <v>119</v>
      </c>
      <c r="E148" s="144" t="s">
        <v>164</v>
      </c>
      <c r="F148" s="145" t="s">
        <v>165</v>
      </c>
      <c r="G148" s="146" t="s">
        <v>122</v>
      </c>
      <c r="H148" s="147">
        <v>9</v>
      </c>
      <c r="I148" s="148"/>
      <c r="J148" s="149">
        <f>ROUND(I148*H148,2)</f>
        <v>0</v>
      </c>
      <c r="K148" s="145" t="s">
        <v>123</v>
      </c>
      <c r="L148" s="32"/>
      <c r="M148" s="150" t="s">
        <v>1</v>
      </c>
      <c r="N148" s="151" t="s">
        <v>39</v>
      </c>
      <c r="O148" s="57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124</v>
      </c>
      <c r="AT148" s="154" t="s">
        <v>119</v>
      </c>
      <c r="AU148" s="154" t="s">
        <v>84</v>
      </c>
      <c r="AY148" s="16" t="s">
        <v>116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82</v>
      </c>
      <c r="BK148" s="155">
        <f>ROUND(I148*H148,2)</f>
        <v>0</v>
      </c>
      <c r="BL148" s="16" t="s">
        <v>124</v>
      </c>
      <c r="BM148" s="154" t="s">
        <v>166</v>
      </c>
    </row>
    <row r="149" spans="1:65" s="2" customFormat="1" ht="68.25">
      <c r="A149" s="31"/>
      <c r="B149" s="32"/>
      <c r="C149" s="31"/>
      <c r="D149" s="156" t="s">
        <v>125</v>
      </c>
      <c r="E149" s="31"/>
      <c r="F149" s="157" t="s">
        <v>167</v>
      </c>
      <c r="G149" s="31"/>
      <c r="H149" s="31"/>
      <c r="I149" s="158"/>
      <c r="J149" s="31"/>
      <c r="K149" s="31"/>
      <c r="L149" s="32"/>
      <c r="M149" s="159"/>
      <c r="N149" s="160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125</v>
      </c>
      <c r="AU149" s="16" t="s">
        <v>84</v>
      </c>
    </row>
    <row r="150" spans="1:65" s="2" customFormat="1" ht="58.5">
      <c r="A150" s="31"/>
      <c r="B150" s="32"/>
      <c r="C150" s="31"/>
      <c r="D150" s="156" t="s">
        <v>127</v>
      </c>
      <c r="E150" s="31"/>
      <c r="F150" s="161" t="s">
        <v>145</v>
      </c>
      <c r="G150" s="31"/>
      <c r="H150" s="31"/>
      <c r="I150" s="158"/>
      <c r="J150" s="31"/>
      <c r="K150" s="31"/>
      <c r="L150" s="32"/>
      <c r="M150" s="159"/>
      <c r="N150" s="160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127</v>
      </c>
      <c r="AU150" s="16" t="s">
        <v>84</v>
      </c>
    </row>
    <row r="151" spans="1:65" s="2" customFormat="1" ht="21.75" customHeight="1">
      <c r="A151" s="31"/>
      <c r="B151" s="142"/>
      <c r="C151" s="143" t="s">
        <v>168</v>
      </c>
      <c r="D151" s="143" t="s">
        <v>119</v>
      </c>
      <c r="E151" s="144" t="s">
        <v>169</v>
      </c>
      <c r="F151" s="145" t="s">
        <v>170</v>
      </c>
      <c r="G151" s="146" t="s">
        <v>122</v>
      </c>
      <c r="H151" s="147">
        <v>90</v>
      </c>
      <c r="I151" s="148"/>
      <c r="J151" s="149">
        <f>ROUND(I151*H151,2)</f>
        <v>0</v>
      </c>
      <c r="K151" s="145" t="s">
        <v>123</v>
      </c>
      <c r="L151" s="32"/>
      <c r="M151" s="150" t="s">
        <v>1</v>
      </c>
      <c r="N151" s="151" t="s">
        <v>39</v>
      </c>
      <c r="O151" s="57"/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124</v>
      </c>
      <c r="AT151" s="154" t="s">
        <v>119</v>
      </c>
      <c r="AU151" s="154" t="s">
        <v>84</v>
      </c>
      <c r="AY151" s="16" t="s">
        <v>116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6" t="s">
        <v>82</v>
      </c>
      <c r="BK151" s="155">
        <f>ROUND(I151*H151,2)</f>
        <v>0</v>
      </c>
      <c r="BL151" s="16" t="s">
        <v>124</v>
      </c>
      <c r="BM151" s="154" t="s">
        <v>171</v>
      </c>
    </row>
    <row r="152" spans="1:65" s="2" customFormat="1" ht="58.5">
      <c r="A152" s="31"/>
      <c r="B152" s="32"/>
      <c r="C152" s="31"/>
      <c r="D152" s="156" t="s">
        <v>125</v>
      </c>
      <c r="E152" s="31"/>
      <c r="F152" s="157" t="s">
        <v>172</v>
      </c>
      <c r="G152" s="31"/>
      <c r="H152" s="31"/>
      <c r="I152" s="158"/>
      <c r="J152" s="31"/>
      <c r="K152" s="31"/>
      <c r="L152" s="32"/>
      <c r="M152" s="159"/>
      <c r="N152" s="160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125</v>
      </c>
      <c r="AU152" s="16" t="s">
        <v>84</v>
      </c>
    </row>
    <row r="153" spans="1:65" s="2" customFormat="1" ht="58.5">
      <c r="A153" s="31"/>
      <c r="B153" s="32"/>
      <c r="C153" s="31"/>
      <c r="D153" s="156" t="s">
        <v>127</v>
      </c>
      <c r="E153" s="31"/>
      <c r="F153" s="161" t="s">
        <v>173</v>
      </c>
      <c r="G153" s="31"/>
      <c r="H153" s="31"/>
      <c r="I153" s="158"/>
      <c r="J153" s="31"/>
      <c r="K153" s="31"/>
      <c r="L153" s="32"/>
      <c r="M153" s="159"/>
      <c r="N153" s="160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127</v>
      </c>
      <c r="AU153" s="16" t="s">
        <v>84</v>
      </c>
    </row>
    <row r="154" spans="1:65" s="2" customFormat="1" ht="24.2" customHeight="1">
      <c r="A154" s="31"/>
      <c r="B154" s="142"/>
      <c r="C154" s="143" t="s">
        <v>148</v>
      </c>
      <c r="D154" s="143" t="s">
        <v>119</v>
      </c>
      <c r="E154" s="144" t="s">
        <v>174</v>
      </c>
      <c r="F154" s="145" t="s">
        <v>175</v>
      </c>
      <c r="G154" s="146" t="s">
        <v>122</v>
      </c>
      <c r="H154" s="147">
        <v>81</v>
      </c>
      <c r="I154" s="148"/>
      <c r="J154" s="149">
        <f>ROUND(I154*H154,2)</f>
        <v>0</v>
      </c>
      <c r="K154" s="145" t="s">
        <v>123</v>
      </c>
      <c r="L154" s="32"/>
      <c r="M154" s="150" t="s">
        <v>1</v>
      </c>
      <c r="N154" s="151" t="s">
        <v>39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124</v>
      </c>
      <c r="AT154" s="154" t="s">
        <v>119</v>
      </c>
      <c r="AU154" s="154" t="s">
        <v>84</v>
      </c>
      <c r="AY154" s="16" t="s">
        <v>116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82</v>
      </c>
      <c r="BK154" s="155">
        <f>ROUND(I154*H154,2)</f>
        <v>0</v>
      </c>
      <c r="BL154" s="16" t="s">
        <v>124</v>
      </c>
      <c r="BM154" s="154" t="s">
        <v>176</v>
      </c>
    </row>
    <row r="155" spans="1:65" s="2" customFormat="1" ht="58.5">
      <c r="A155" s="31"/>
      <c r="B155" s="32"/>
      <c r="C155" s="31"/>
      <c r="D155" s="156" t="s">
        <v>125</v>
      </c>
      <c r="E155" s="31"/>
      <c r="F155" s="157" t="s">
        <v>177</v>
      </c>
      <c r="G155" s="31"/>
      <c r="H155" s="31"/>
      <c r="I155" s="158"/>
      <c r="J155" s="31"/>
      <c r="K155" s="31"/>
      <c r="L155" s="32"/>
      <c r="M155" s="159"/>
      <c r="N155" s="160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125</v>
      </c>
      <c r="AU155" s="16" t="s">
        <v>84</v>
      </c>
    </row>
    <row r="156" spans="1:65" s="2" customFormat="1" ht="58.5">
      <c r="A156" s="31"/>
      <c r="B156" s="32"/>
      <c r="C156" s="31"/>
      <c r="D156" s="156" t="s">
        <v>127</v>
      </c>
      <c r="E156" s="31"/>
      <c r="F156" s="161" t="s">
        <v>173</v>
      </c>
      <c r="G156" s="31"/>
      <c r="H156" s="31"/>
      <c r="I156" s="158"/>
      <c r="J156" s="31"/>
      <c r="K156" s="31"/>
      <c r="L156" s="32"/>
      <c r="M156" s="159"/>
      <c r="N156" s="160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127</v>
      </c>
      <c r="AU156" s="16" t="s">
        <v>84</v>
      </c>
    </row>
    <row r="157" spans="1:65" s="2" customFormat="1" ht="24.2" customHeight="1">
      <c r="A157" s="31"/>
      <c r="B157" s="142"/>
      <c r="C157" s="143" t="s">
        <v>178</v>
      </c>
      <c r="D157" s="143" t="s">
        <v>119</v>
      </c>
      <c r="E157" s="144" t="s">
        <v>179</v>
      </c>
      <c r="F157" s="145" t="s">
        <v>180</v>
      </c>
      <c r="G157" s="146" t="s">
        <v>122</v>
      </c>
      <c r="H157" s="147">
        <v>54</v>
      </c>
      <c r="I157" s="148"/>
      <c r="J157" s="149">
        <f>ROUND(I157*H157,2)</f>
        <v>0</v>
      </c>
      <c r="K157" s="145" t="s">
        <v>123</v>
      </c>
      <c r="L157" s="32"/>
      <c r="M157" s="150" t="s">
        <v>1</v>
      </c>
      <c r="N157" s="151" t="s">
        <v>39</v>
      </c>
      <c r="O157" s="57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124</v>
      </c>
      <c r="AT157" s="154" t="s">
        <v>119</v>
      </c>
      <c r="AU157" s="154" t="s">
        <v>84</v>
      </c>
      <c r="AY157" s="16" t="s">
        <v>116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6" t="s">
        <v>82</v>
      </c>
      <c r="BK157" s="155">
        <f>ROUND(I157*H157,2)</f>
        <v>0</v>
      </c>
      <c r="BL157" s="16" t="s">
        <v>124</v>
      </c>
      <c r="BM157" s="154" t="s">
        <v>181</v>
      </c>
    </row>
    <row r="158" spans="1:65" s="2" customFormat="1" ht="58.5">
      <c r="A158" s="31"/>
      <c r="B158" s="32"/>
      <c r="C158" s="31"/>
      <c r="D158" s="156" t="s">
        <v>125</v>
      </c>
      <c r="E158" s="31"/>
      <c r="F158" s="157" t="s">
        <v>182</v>
      </c>
      <c r="G158" s="31"/>
      <c r="H158" s="31"/>
      <c r="I158" s="158"/>
      <c r="J158" s="31"/>
      <c r="K158" s="31"/>
      <c r="L158" s="32"/>
      <c r="M158" s="159"/>
      <c r="N158" s="160"/>
      <c r="O158" s="57"/>
      <c r="P158" s="57"/>
      <c r="Q158" s="57"/>
      <c r="R158" s="57"/>
      <c r="S158" s="57"/>
      <c r="T158" s="58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6" t="s">
        <v>125</v>
      </c>
      <c r="AU158" s="16" t="s">
        <v>84</v>
      </c>
    </row>
    <row r="159" spans="1:65" s="2" customFormat="1" ht="58.5">
      <c r="A159" s="31"/>
      <c r="B159" s="32"/>
      <c r="C159" s="31"/>
      <c r="D159" s="156" t="s">
        <v>127</v>
      </c>
      <c r="E159" s="31"/>
      <c r="F159" s="161" t="s">
        <v>173</v>
      </c>
      <c r="G159" s="31"/>
      <c r="H159" s="31"/>
      <c r="I159" s="158"/>
      <c r="J159" s="31"/>
      <c r="K159" s="31"/>
      <c r="L159" s="32"/>
      <c r="M159" s="159"/>
      <c r="N159" s="160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127</v>
      </c>
      <c r="AU159" s="16" t="s">
        <v>84</v>
      </c>
    </row>
    <row r="160" spans="1:65" s="2" customFormat="1" ht="24.2" customHeight="1">
      <c r="A160" s="31"/>
      <c r="B160" s="142"/>
      <c r="C160" s="143" t="s">
        <v>153</v>
      </c>
      <c r="D160" s="143" t="s">
        <v>119</v>
      </c>
      <c r="E160" s="144" t="s">
        <v>183</v>
      </c>
      <c r="F160" s="145" t="s">
        <v>184</v>
      </c>
      <c r="G160" s="146" t="s">
        <v>122</v>
      </c>
      <c r="H160" s="147">
        <v>12</v>
      </c>
      <c r="I160" s="148"/>
      <c r="J160" s="149">
        <f>ROUND(I160*H160,2)</f>
        <v>0</v>
      </c>
      <c r="K160" s="145" t="s">
        <v>123</v>
      </c>
      <c r="L160" s="32"/>
      <c r="M160" s="150" t="s">
        <v>1</v>
      </c>
      <c r="N160" s="151" t="s">
        <v>39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124</v>
      </c>
      <c r="AT160" s="154" t="s">
        <v>119</v>
      </c>
      <c r="AU160" s="154" t="s">
        <v>84</v>
      </c>
      <c r="AY160" s="16" t="s">
        <v>116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82</v>
      </c>
      <c r="BK160" s="155">
        <f>ROUND(I160*H160,2)</f>
        <v>0</v>
      </c>
      <c r="BL160" s="16" t="s">
        <v>124</v>
      </c>
      <c r="BM160" s="154" t="s">
        <v>185</v>
      </c>
    </row>
    <row r="161" spans="1:65" s="2" customFormat="1" ht="58.5">
      <c r="A161" s="31"/>
      <c r="B161" s="32"/>
      <c r="C161" s="31"/>
      <c r="D161" s="156" t="s">
        <v>125</v>
      </c>
      <c r="E161" s="31"/>
      <c r="F161" s="157" t="s">
        <v>186</v>
      </c>
      <c r="G161" s="31"/>
      <c r="H161" s="31"/>
      <c r="I161" s="158"/>
      <c r="J161" s="31"/>
      <c r="K161" s="31"/>
      <c r="L161" s="32"/>
      <c r="M161" s="159"/>
      <c r="N161" s="160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125</v>
      </c>
      <c r="AU161" s="16" t="s">
        <v>84</v>
      </c>
    </row>
    <row r="162" spans="1:65" s="2" customFormat="1" ht="58.5">
      <c r="A162" s="31"/>
      <c r="B162" s="32"/>
      <c r="C162" s="31"/>
      <c r="D162" s="156" t="s">
        <v>127</v>
      </c>
      <c r="E162" s="31"/>
      <c r="F162" s="161" t="s">
        <v>173</v>
      </c>
      <c r="G162" s="31"/>
      <c r="H162" s="31"/>
      <c r="I162" s="158"/>
      <c r="J162" s="31"/>
      <c r="K162" s="31"/>
      <c r="L162" s="32"/>
      <c r="M162" s="159"/>
      <c r="N162" s="160"/>
      <c r="O162" s="57"/>
      <c r="P162" s="57"/>
      <c r="Q162" s="57"/>
      <c r="R162" s="57"/>
      <c r="S162" s="57"/>
      <c r="T162" s="58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6" t="s">
        <v>127</v>
      </c>
      <c r="AU162" s="16" t="s">
        <v>84</v>
      </c>
    </row>
    <row r="163" spans="1:65" s="2" customFormat="1" ht="21.75" customHeight="1">
      <c r="A163" s="31"/>
      <c r="B163" s="142"/>
      <c r="C163" s="143" t="s">
        <v>8</v>
      </c>
      <c r="D163" s="143" t="s">
        <v>119</v>
      </c>
      <c r="E163" s="144" t="s">
        <v>187</v>
      </c>
      <c r="F163" s="145" t="s">
        <v>188</v>
      </c>
      <c r="G163" s="146" t="s">
        <v>122</v>
      </c>
      <c r="H163" s="147">
        <v>9</v>
      </c>
      <c r="I163" s="148"/>
      <c r="J163" s="149">
        <f>ROUND(I163*H163,2)</f>
        <v>0</v>
      </c>
      <c r="K163" s="145" t="s">
        <v>123</v>
      </c>
      <c r="L163" s="32"/>
      <c r="M163" s="150" t="s">
        <v>1</v>
      </c>
      <c r="N163" s="151" t="s">
        <v>39</v>
      </c>
      <c r="O163" s="57"/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124</v>
      </c>
      <c r="AT163" s="154" t="s">
        <v>119</v>
      </c>
      <c r="AU163" s="154" t="s">
        <v>84</v>
      </c>
      <c r="AY163" s="16" t="s">
        <v>116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82</v>
      </c>
      <c r="BK163" s="155">
        <f>ROUND(I163*H163,2)</f>
        <v>0</v>
      </c>
      <c r="BL163" s="16" t="s">
        <v>124</v>
      </c>
      <c r="BM163" s="154" t="s">
        <v>189</v>
      </c>
    </row>
    <row r="164" spans="1:65" s="2" customFormat="1" ht="58.5">
      <c r="A164" s="31"/>
      <c r="B164" s="32"/>
      <c r="C164" s="31"/>
      <c r="D164" s="156" t="s">
        <v>125</v>
      </c>
      <c r="E164" s="31"/>
      <c r="F164" s="157" t="s">
        <v>190</v>
      </c>
      <c r="G164" s="31"/>
      <c r="H164" s="31"/>
      <c r="I164" s="158"/>
      <c r="J164" s="31"/>
      <c r="K164" s="31"/>
      <c r="L164" s="32"/>
      <c r="M164" s="159"/>
      <c r="N164" s="160"/>
      <c r="O164" s="57"/>
      <c r="P164" s="57"/>
      <c r="Q164" s="57"/>
      <c r="R164" s="57"/>
      <c r="S164" s="57"/>
      <c r="T164" s="58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125</v>
      </c>
      <c r="AU164" s="16" t="s">
        <v>84</v>
      </c>
    </row>
    <row r="165" spans="1:65" s="2" customFormat="1" ht="58.5">
      <c r="A165" s="31"/>
      <c r="B165" s="32"/>
      <c r="C165" s="31"/>
      <c r="D165" s="156" t="s">
        <v>127</v>
      </c>
      <c r="E165" s="31"/>
      <c r="F165" s="161" t="s">
        <v>173</v>
      </c>
      <c r="G165" s="31"/>
      <c r="H165" s="31"/>
      <c r="I165" s="158"/>
      <c r="J165" s="31"/>
      <c r="K165" s="31"/>
      <c r="L165" s="32"/>
      <c r="M165" s="162"/>
      <c r="N165" s="163"/>
      <c r="O165" s="164"/>
      <c r="P165" s="164"/>
      <c r="Q165" s="164"/>
      <c r="R165" s="164"/>
      <c r="S165" s="164"/>
      <c r="T165" s="165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127</v>
      </c>
      <c r="AU165" s="16" t="s">
        <v>84</v>
      </c>
    </row>
    <row r="166" spans="1:65" s="2" customFormat="1" ht="6.95" customHeight="1">
      <c r="A166" s="31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32"/>
      <c r="M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autoFilter ref="C117:K16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2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91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3" t="str">
        <f>'Rekapitulace stavby'!K6</f>
        <v>Opravy a údržba skalních zářezů u ST 2023 - 2024</v>
      </c>
      <c r="F7" s="234"/>
      <c r="G7" s="234"/>
      <c r="H7" s="234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3" t="s">
        <v>191</v>
      </c>
      <c r="F9" s="235"/>
      <c r="G9" s="235"/>
      <c r="H9" s="23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30. 11. 2022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6" t="str">
        <f>'Rekapitulace stavby'!E14</f>
        <v>Vyplň údaj</v>
      </c>
      <c r="F18" s="197"/>
      <c r="G18" s="197"/>
      <c r="H18" s="197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>Ladislav Svoboda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ROUND((SUM(BE121:BE835)),  2)</f>
        <v>0</v>
      </c>
      <c r="G33" s="31"/>
      <c r="H33" s="31"/>
      <c r="I33" s="99">
        <v>0.21</v>
      </c>
      <c r="J33" s="98">
        <f>ROUND(((SUM(BE121:BE835))*I33),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ROUND((SUM(BF121:BF835)),  2)</f>
        <v>0</v>
      </c>
      <c r="G34" s="31"/>
      <c r="H34" s="31"/>
      <c r="I34" s="99">
        <v>0.15</v>
      </c>
      <c r="J34" s="98">
        <f>ROUND(((SUM(BF121:BF835))*I34),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ROUND((SUM(BG121:BG835)),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ROUND((SUM(BH121:BH835)),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ROUND((SUM(BI121:BI835)),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3" t="str">
        <f>E7</f>
        <v>Opravy a údržba skalních zářezů u ST 2023 - 2024</v>
      </c>
      <c r="F85" s="234"/>
      <c r="G85" s="234"/>
      <c r="H85" s="23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3" t="str">
        <f>E9</f>
        <v>PS02 - URS</v>
      </c>
      <c r="F87" s="235"/>
      <c r="G87" s="235"/>
      <c r="H87" s="23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30. 11. 2022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>Ladislav Svoboda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95</v>
      </c>
      <c r="D94" s="100"/>
      <c r="E94" s="100"/>
      <c r="F94" s="100"/>
      <c r="G94" s="100"/>
      <c r="H94" s="100"/>
      <c r="I94" s="100"/>
      <c r="J94" s="109" t="s">
        <v>96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97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11"/>
      <c r="D97" s="112" t="s">
        <v>99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192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193</v>
      </c>
      <c r="E99" s="117"/>
      <c r="F99" s="117"/>
      <c r="G99" s="117"/>
      <c r="H99" s="117"/>
      <c r="I99" s="117"/>
      <c r="J99" s="118">
        <f>J645</f>
        <v>0</v>
      </c>
      <c r="L99" s="115"/>
    </row>
    <row r="100" spans="1:31" s="10" customFormat="1" ht="19.899999999999999" customHeight="1">
      <c r="B100" s="115"/>
      <c r="D100" s="116" t="s">
        <v>194</v>
      </c>
      <c r="E100" s="117"/>
      <c r="F100" s="117"/>
      <c r="G100" s="117"/>
      <c r="H100" s="117"/>
      <c r="I100" s="117"/>
      <c r="J100" s="118">
        <f>J667</f>
        <v>0</v>
      </c>
      <c r="L100" s="115"/>
    </row>
    <row r="101" spans="1:31" s="10" customFormat="1" ht="19.899999999999999" customHeight="1">
      <c r="B101" s="115"/>
      <c r="D101" s="116" t="s">
        <v>195</v>
      </c>
      <c r="E101" s="117"/>
      <c r="F101" s="117"/>
      <c r="G101" s="117"/>
      <c r="H101" s="117"/>
      <c r="I101" s="117"/>
      <c r="J101" s="118">
        <f>J691</f>
        <v>0</v>
      </c>
      <c r="L101" s="115"/>
    </row>
    <row r="102" spans="1:31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101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33" t="str">
        <f>E7</f>
        <v>Opravy a údržba skalních zářezů u ST 2023 - 2024</v>
      </c>
      <c r="F111" s="234"/>
      <c r="G111" s="234"/>
      <c r="H111" s="234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92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13" t="str">
        <f>E9</f>
        <v>PS02 - URS</v>
      </c>
      <c r="F113" s="235"/>
      <c r="G113" s="235"/>
      <c r="H113" s="235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F12</f>
        <v xml:space="preserve"> </v>
      </c>
      <c r="G115" s="31"/>
      <c r="H115" s="31"/>
      <c r="I115" s="26" t="s">
        <v>22</v>
      </c>
      <c r="J115" s="54" t="str">
        <f>IF(J12="","",J12)</f>
        <v>30. 11. 2022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1"/>
      <c r="E117" s="31"/>
      <c r="F117" s="24" t="str">
        <f>E15</f>
        <v xml:space="preserve"> </v>
      </c>
      <c r="G117" s="31"/>
      <c r="H117" s="31"/>
      <c r="I117" s="26" t="s">
        <v>29</v>
      </c>
      <c r="J117" s="29" t="str">
        <f>E21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27</v>
      </c>
      <c r="D118" s="31"/>
      <c r="E118" s="31"/>
      <c r="F118" s="24" t="str">
        <f>IF(E18="","",E18)</f>
        <v>Vyplň údaj</v>
      </c>
      <c r="G118" s="31"/>
      <c r="H118" s="31"/>
      <c r="I118" s="26" t="s">
        <v>31</v>
      </c>
      <c r="J118" s="29" t="str">
        <f>E24</f>
        <v>Ladislav Svoboda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19"/>
      <c r="B120" s="120"/>
      <c r="C120" s="121" t="s">
        <v>102</v>
      </c>
      <c r="D120" s="122" t="s">
        <v>59</v>
      </c>
      <c r="E120" s="122" t="s">
        <v>55</v>
      </c>
      <c r="F120" s="122" t="s">
        <v>56</v>
      </c>
      <c r="G120" s="122" t="s">
        <v>103</v>
      </c>
      <c r="H120" s="122" t="s">
        <v>104</v>
      </c>
      <c r="I120" s="122" t="s">
        <v>105</v>
      </c>
      <c r="J120" s="122" t="s">
        <v>96</v>
      </c>
      <c r="K120" s="123" t="s">
        <v>106</v>
      </c>
      <c r="L120" s="124"/>
      <c r="M120" s="61" t="s">
        <v>1</v>
      </c>
      <c r="N120" s="62" t="s">
        <v>38</v>
      </c>
      <c r="O120" s="62" t="s">
        <v>107</v>
      </c>
      <c r="P120" s="62" t="s">
        <v>108</v>
      </c>
      <c r="Q120" s="62" t="s">
        <v>109</v>
      </c>
      <c r="R120" s="62" t="s">
        <v>110</v>
      </c>
      <c r="S120" s="62" t="s">
        <v>111</v>
      </c>
      <c r="T120" s="63" t="s">
        <v>112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1"/>
      <c r="B121" s="32"/>
      <c r="C121" s="68" t="s">
        <v>113</v>
      </c>
      <c r="D121" s="31"/>
      <c r="E121" s="31"/>
      <c r="F121" s="31"/>
      <c r="G121" s="31"/>
      <c r="H121" s="31"/>
      <c r="I121" s="31"/>
      <c r="J121" s="125">
        <f>BK121</f>
        <v>0</v>
      </c>
      <c r="K121" s="31"/>
      <c r="L121" s="32"/>
      <c r="M121" s="64"/>
      <c r="N121" s="55"/>
      <c r="O121" s="65"/>
      <c r="P121" s="126">
        <f>P122</f>
        <v>0</v>
      </c>
      <c r="Q121" s="65"/>
      <c r="R121" s="126">
        <f>R122</f>
        <v>0</v>
      </c>
      <c r="S121" s="65"/>
      <c r="T121" s="127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73</v>
      </c>
      <c r="AU121" s="16" t="s">
        <v>98</v>
      </c>
      <c r="BK121" s="128">
        <f>BK122</f>
        <v>0</v>
      </c>
    </row>
    <row r="122" spans="1:65" s="12" customFormat="1" ht="25.9" customHeight="1">
      <c r="B122" s="129"/>
      <c r="D122" s="130" t="s">
        <v>73</v>
      </c>
      <c r="E122" s="131" t="s">
        <v>114</v>
      </c>
      <c r="F122" s="131" t="s">
        <v>115</v>
      </c>
      <c r="I122" s="132"/>
      <c r="J122" s="133">
        <f>BK122</f>
        <v>0</v>
      </c>
      <c r="L122" s="129"/>
      <c r="M122" s="134"/>
      <c r="N122" s="135"/>
      <c r="O122" s="135"/>
      <c r="P122" s="136">
        <f>P123+P645+P667+P691</f>
        <v>0</v>
      </c>
      <c r="Q122" s="135"/>
      <c r="R122" s="136">
        <f>R123+R645+R667+R691</f>
        <v>0</v>
      </c>
      <c r="S122" s="135"/>
      <c r="T122" s="137">
        <f>T123+T645+T667+T691</f>
        <v>0</v>
      </c>
      <c r="AR122" s="130" t="s">
        <v>82</v>
      </c>
      <c r="AT122" s="138" t="s">
        <v>73</v>
      </c>
      <c r="AU122" s="138" t="s">
        <v>74</v>
      </c>
      <c r="AY122" s="130" t="s">
        <v>116</v>
      </c>
      <c r="BK122" s="139">
        <f>BK123+BK645+BK667+BK691</f>
        <v>0</v>
      </c>
    </row>
    <row r="123" spans="1:65" s="12" customFormat="1" ht="22.9" customHeight="1">
      <c r="B123" s="129"/>
      <c r="D123" s="130" t="s">
        <v>73</v>
      </c>
      <c r="E123" s="140" t="s">
        <v>82</v>
      </c>
      <c r="F123" s="140" t="s">
        <v>196</v>
      </c>
      <c r="I123" s="132"/>
      <c r="J123" s="141">
        <f>BK123</f>
        <v>0</v>
      </c>
      <c r="L123" s="129"/>
      <c r="M123" s="134"/>
      <c r="N123" s="135"/>
      <c r="O123" s="135"/>
      <c r="P123" s="136">
        <f>SUM(P124:P644)</f>
        <v>0</v>
      </c>
      <c r="Q123" s="135"/>
      <c r="R123" s="136">
        <f>SUM(R124:R644)</f>
        <v>0</v>
      </c>
      <c r="S123" s="135"/>
      <c r="T123" s="137">
        <f>SUM(T124:T644)</f>
        <v>0</v>
      </c>
      <c r="AR123" s="130" t="s">
        <v>82</v>
      </c>
      <c r="AT123" s="138" t="s">
        <v>73</v>
      </c>
      <c r="AU123" s="138" t="s">
        <v>82</v>
      </c>
      <c r="AY123" s="130" t="s">
        <v>116</v>
      </c>
      <c r="BK123" s="139">
        <f>SUM(BK124:BK644)</f>
        <v>0</v>
      </c>
    </row>
    <row r="124" spans="1:65" s="2" customFormat="1" ht="33" customHeight="1">
      <c r="A124" s="31"/>
      <c r="B124" s="142"/>
      <c r="C124" s="143" t="s">
        <v>82</v>
      </c>
      <c r="D124" s="143" t="s">
        <v>119</v>
      </c>
      <c r="E124" s="144" t="s">
        <v>197</v>
      </c>
      <c r="F124" s="145" t="s">
        <v>198</v>
      </c>
      <c r="G124" s="146" t="s">
        <v>122</v>
      </c>
      <c r="H124" s="147">
        <v>60</v>
      </c>
      <c r="I124" s="148"/>
      <c r="J124" s="149">
        <f>ROUND(I124*H124,2)</f>
        <v>0</v>
      </c>
      <c r="K124" s="145" t="s">
        <v>199</v>
      </c>
      <c r="L124" s="32"/>
      <c r="M124" s="150" t="s">
        <v>1</v>
      </c>
      <c r="N124" s="151" t="s">
        <v>39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124</v>
      </c>
      <c r="AT124" s="154" t="s">
        <v>119</v>
      </c>
      <c r="AU124" s="154" t="s">
        <v>84</v>
      </c>
      <c r="AY124" s="16" t="s">
        <v>116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82</v>
      </c>
      <c r="BK124" s="155">
        <f>ROUND(I124*H124,2)</f>
        <v>0</v>
      </c>
      <c r="BL124" s="16" t="s">
        <v>124</v>
      </c>
      <c r="BM124" s="154" t="s">
        <v>84</v>
      </c>
    </row>
    <row r="125" spans="1:65" s="2" customFormat="1" ht="29.25">
      <c r="A125" s="31"/>
      <c r="B125" s="32"/>
      <c r="C125" s="31"/>
      <c r="D125" s="156" t="s">
        <v>125</v>
      </c>
      <c r="E125" s="31"/>
      <c r="F125" s="157" t="s">
        <v>200</v>
      </c>
      <c r="G125" s="31"/>
      <c r="H125" s="31"/>
      <c r="I125" s="158"/>
      <c r="J125" s="31"/>
      <c r="K125" s="31"/>
      <c r="L125" s="32"/>
      <c r="M125" s="159"/>
      <c r="N125" s="160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125</v>
      </c>
      <c r="AU125" s="16" t="s">
        <v>84</v>
      </c>
    </row>
    <row r="126" spans="1:65" s="2" customFormat="1" ht="11.25">
      <c r="A126" s="31"/>
      <c r="B126" s="32"/>
      <c r="C126" s="31"/>
      <c r="D126" s="166" t="s">
        <v>201</v>
      </c>
      <c r="E126" s="31"/>
      <c r="F126" s="167" t="s">
        <v>202</v>
      </c>
      <c r="G126" s="31"/>
      <c r="H126" s="31"/>
      <c r="I126" s="158"/>
      <c r="J126" s="31"/>
      <c r="K126" s="31"/>
      <c r="L126" s="32"/>
      <c r="M126" s="159"/>
      <c r="N126" s="160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201</v>
      </c>
      <c r="AU126" s="16" t="s">
        <v>84</v>
      </c>
    </row>
    <row r="127" spans="1:65" s="2" customFormat="1" ht="24.2" customHeight="1">
      <c r="A127" s="31"/>
      <c r="B127" s="142"/>
      <c r="C127" s="143" t="s">
        <v>84</v>
      </c>
      <c r="D127" s="143" t="s">
        <v>119</v>
      </c>
      <c r="E127" s="144" t="s">
        <v>203</v>
      </c>
      <c r="F127" s="145" t="s">
        <v>204</v>
      </c>
      <c r="G127" s="146" t="s">
        <v>205</v>
      </c>
      <c r="H127" s="147">
        <v>600</v>
      </c>
      <c r="I127" s="148"/>
      <c r="J127" s="149">
        <f>ROUND(I127*H127,2)</f>
        <v>0</v>
      </c>
      <c r="K127" s="145" t="s">
        <v>199</v>
      </c>
      <c r="L127" s="32"/>
      <c r="M127" s="150" t="s">
        <v>1</v>
      </c>
      <c r="N127" s="151" t="s">
        <v>39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124</v>
      </c>
      <c r="AT127" s="154" t="s">
        <v>119</v>
      </c>
      <c r="AU127" s="154" t="s">
        <v>84</v>
      </c>
      <c r="AY127" s="16" t="s">
        <v>116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82</v>
      </c>
      <c r="BK127" s="155">
        <f>ROUND(I127*H127,2)</f>
        <v>0</v>
      </c>
      <c r="BL127" s="16" t="s">
        <v>124</v>
      </c>
      <c r="BM127" s="154" t="s">
        <v>124</v>
      </c>
    </row>
    <row r="128" spans="1:65" s="2" customFormat="1" ht="19.5">
      <c r="A128" s="31"/>
      <c r="B128" s="32"/>
      <c r="C128" s="31"/>
      <c r="D128" s="156" t="s">
        <v>125</v>
      </c>
      <c r="E128" s="31"/>
      <c r="F128" s="157" t="s">
        <v>206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125</v>
      </c>
      <c r="AU128" s="16" t="s">
        <v>84</v>
      </c>
    </row>
    <row r="129" spans="1:65" s="2" customFormat="1" ht="11.25">
      <c r="A129" s="31"/>
      <c r="B129" s="32"/>
      <c r="C129" s="31"/>
      <c r="D129" s="166" t="s">
        <v>201</v>
      </c>
      <c r="E129" s="31"/>
      <c r="F129" s="167" t="s">
        <v>207</v>
      </c>
      <c r="G129" s="31"/>
      <c r="H129" s="31"/>
      <c r="I129" s="158"/>
      <c r="J129" s="31"/>
      <c r="K129" s="31"/>
      <c r="L129" s="32"/>
      <c r="M129" s="159"/>
      <c r="N129" s="160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201</v>
      </c>
      <c r="AU129" s="16" t="s">
        <v>84</v>
      </c>
    </row>
    <row r="130" spans="1:65" s="2" customFormat="1" ht="21.75" customHeight="1">
      <c r="A130" s="31"/>
      <c r="B130" s="142"/>
      <c r="C130" s="143" t="s">
        <v>132</v>
      </c>
      <c r="D130" s="143" t="s">
        <v>119</v>
      </c>
      <c r="E130" s="144" t="s">
        <v>208</v>
      </c>
      <c r="F130" s="145" t="s">
        <v>209</v>
      </c>
      <c r="G130" s="146" t="s">
        <v>205</v>
      </c>
      <c r="H130" s="147">
        <v>600</v>
      </c>
      <c r="I130" s="148"/>
      <c r="J130" s="149">
        <f>ROUND(I130*H130,2)</f>
        <v>0</v>
      </c>
      <c r="K130" s="145" t="s">
        <v>199</v>
      </c>
      <c r="L130" s="32"/>
      <c r="M130" s="150" t="s">
        <v>1</v>
      </c>
      <c r="N130" s="151" t="s">
        <v>39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124</v>
      </c>
      <c r="AT130" s="154" t="s">
        <v>119</v>
      </c>
      <c r="AU130" s="154" t="s">
        <v>84</v>
      </c>
      <c r="AY130" s="16" t="s">
        <v>116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82</v>
      </c>
      <c r="BK130" s="155">
        <f>ROUND(I130*H130,2)</f>
        <v>0</v>
      </c>
      <c r="BL130" s="16" t="s">
        <v>124</v>
      </c>
      <c r="BM130" s="154" t="s">
        <v>135</v>
      </c>
    </row>
    <row r="131" spans="1:65" s="2" customFormat="1" ht="19.5">
      <c r="A131" s="31"/>
      <c r="B131" s="32"/>
      <c r="C131" s="31"/>
      <c r="D131" s="156" t="s">
        <v>125</v>
      </c>
      <c r="E131" s="31"/>
      <c r="F131" s="157" t="s">
        <v>210</v>
      </c>
      <c r="G131" s="31"/>
      <c r="H131" s="31"/>
      <c r="I131" s="158"/>
      <c r="J131" s="31"/>
      <c r="K131" s="31"/>
      <c r="L131" s="32"/>
      <c r="M131" s="159"/>
      <c r="N131" s="160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125</v>
      </c>
      <c r="AU131" s="16" t="s">
        <v>84</v>
      </c>
    </row>
    <row r="132" spans="1:65" s="2" customFormat="1" ht="11.25">
      <c r="A132" s="31"/>
      <c r="B132" s="32"/>
      <c r="C132" s="31"/>
      <c r="D132" s="166" t="s">
        <v>201</v>
      </c>
      <c r="E132" s="31"/>
      <c r="F132" s="167" t="s">
        <v>211</v>
      </c>
      <c r="G132" s="31"/>
      <c r="H132" s="31"/>
      <c r="I132" s="158"/>
      <c r="J132" s="31"/>
      <c r="K132" s="31"/>
      <c r="L132" s="32"/>
      <c r="M132" s="159"/>
      <c r="N132" s="160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201</v>
      </c>
      <c r="AU132" s="16" t="s">
        <v>84</v>
      </c>
    </row>
    <row r="133" spans="1:65" s="2" customFormat="1" ht="37.9" customHeight="1">
      <c r="A133" s="31"/>
      <c r="B133" s="142"/>
      <c r="C133" s="143" t="s">
        <v>124</v>
      </c>
      <c r="D133" s="143" t="s">
        <v>119</v>
      </c>
      <c r="E133" s="144" t="s">
        <v>212</v>
      </c>
      <c r="F133" s="145" t="s">
        <v>213</v>
      </c>
      <c r="G133" s="146" t="s">
        <v>214</v>
      </c>
      <c r="H133" s="147">
        <v>180</v>
      </c>
      <c r="I133" s="148"/>
      <c r="J133" s="149">
        <f>ROUND(I133*H133,2)</f>
        <v>0</v>
      </c>
      <c r="K133" s="145" t="s">
        <v>199</v>
      </c>
      <c r="L133" s="32"/>
      <c r="M133" s="150" t="s">
        <v>1</v>
      </c>
      <c r="N133" s="151" t="s">
        <v>39</v>
      </c>
      <c r="O133" s="57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124</v>
      </c>
      <c r="AT133" s="154" t="s">
        <v>119</v>
      </c>
      <c r="AU133" s="154" t="s">
        <v>84</v>
      </c>
      <c r="AY133" s="16" t="s">
        <v>116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82</v>
      </c>
      <c r="BK133" s="155">
        <f>ROUND(I133*H133,2)</f>
        <v>0</v>
      </c>
      <c r="BL133" s="16" t="s">
        <v>124</v>
      </c>
      <c r="BM133" s="154" t="s">
        <v>139</v>
      </c>
    </row>
    <row r="134" spans="1:65" s="2" customFormat="1" ht="29.25">
      <c r="A134" s="31"/>
      <c r="B134" s="32"/>
      <c r="C134" s="31"/>
      <c r="D134" s="156" t="s">
        <v>125</v>
      </c>
      <c r="E134" s="31"/>
      <c r="F134" s="157" t="s">
        <v>215</v>
      </c>
      <c r="G134" s="31"/>
      <c r="H134" s="31"/>
      <c r="I134" s="158"/>
      <c r="J134" s="31"/>
      <c r="K134" s="31"/>
      <c r="L134" s="32"/>
      <c r="M134" s="159"/>
      <c r="N134" s="160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125</v>
      </c>
      <c r="AU134" s="16" t="s">
        <v>84</v>
      </c>
    </row>
    <row r="135" spans="1:65" s="2" customFormat="1" ht="11.25">
      <c r="A135" s="31"/>
      <c r="B135" s="32"/>
      <c r="C135" s="31"/>
      <c r="D135" s="166" t="s">
        <v>201</v>
      </c>
      <c r="E135" s="31"/>
      <c r="F135" s="167" t="s">
        <v>216</v>
      </c>
      <c r="G135" s="31"/>
      <c r="H135" s="31"/>
      <c r="I135" s="158"/>
      <c r="J135" s="31"/>
      <c r="K135" s="31"/>
      <c r="L135" s="32"/>
      <c r="M135" s="159"/>
      <c r="N135" s="16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201</v>
      </c>
      <c r="AU135" s="16" t="s">
        <v>84</v>
      </c>
    </row>
    <row r="136" spans="1:65" s="2" customFormat="1" ht="78">
      <c r="A136" s="31"/>
      <c r="B136" s="32"/>
      <c r="C136" s="31"/>
      <c r="D136" s="156" t="s">
        <v>127</v>
      </c>
      <c r="E136" s="31"/>
      <c r="F136" s="161" t="s">
        <v>217</v>
      </c>
      <c r="G136" s="31"/>
      <c r="H136" s="31"/>
      <c r="I136" s="158"/>
      <c r="J136" s="31"/>
      <c r="K136" s="31"/>
      <c r="L136" s="32"/>
      <c r="M136" s="159"/>
      <c r="N136" s="160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127</v>
      </c>
      <c r="AU136" s="16" t="s">
        <v>84</v>
      </c>
    </row>
    <row r="137" spans="1:65" s="2" customFormat="1" ht="24.2" customHeight="1">
      <c r="A137" s="31"/>
      <c r="B137" s="142"/>
      <c r="C137" s="143" t="s">
        <v>117</v>
      </c>
      <c r="D137" s="143" t="s">
        <v>119</v>
      </c>
      <c r="E137" s="144" t="s">
        <v>218</v>
      </c>
      <c r="F137" s="145" t="s">
        <v>219</v>
      </c>
      <c r="G137" s="146" t="s">
        <v>214</v>
      </c>
      <c r="H137" s="147">
        <v>10</v>
      </c>
      <c r="I137" s="148"/>
      <c r="J137" s="149">
        <f>ROUND(I137*H137,2)</f>
        <v>0</v>
      </c>
      <c r="K137" s="145" t="s">
        <v>199</v>
      </c>
      <c r="L137" s="32"/>
      <c r="M137" s="150" t="s">
        <v>1</v>
      </c>
      <c r="N137" s="151" t="s">
        <v>39</v>
      </c>
      <c r="O137" s="57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124</v>
      </c>
      <c r="AT137" s="154" t="s">
        <v>119</v>
      </c>
      <c r="AU137" s="154" t="s">
        <v>84</v>
      </c>
      <c r="AY137" s="16" t="s">
        <v>116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82</v>
      </c>
      <c r="BK137" s="155">
        <f>ROUND(I137*H137,2)</f>
        <v>0</v>
      </c>
      <c r="BL137" s="16" t="s">
        <v>124</v>
      </c>
      <c r="BM137" s="154" t="s">
        <v>143</v>
      </c>
    </row>
    <row r="138" spans="1:65" s="2" customFormat="1" ht="39">
      <c r="A138" s="31"/>
      <c r="B138" s="32"/>
      <c r="C138" s="31"/>
      <c r="D138" s="156" t="s">
        <v>125</v>
      </c>
      <c r="E138" s="31"/>
      <c r="F138" s="157" t="s">
        <v>220</v>
      </c>
      <c r="G138" s="31"/>
      <c r="H138" s="31"/>
      <c r="I138" s="158"/>
      <c r="J138" s="31"/>
      <c r="K138" s="31"/>
      <c r="L138" s="32"/>
      <c r="M138" s="159"/>
      <c r="N138" s="160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125</v>
      </c>
      <c r="AU138" s="16" t="s">
        <v>84</v>
      </c>
    </row>
    <row r="139" spans="1:65" s="2" customFormat="1" ht="11.25">
      <c r="A139" s="31"/>
      <c r="B139" s="32"/>
      <c r="C139" s="31"/>
      <c r="D139" s="166" t="s">
        <v>201</v>
      </c>
      <c r="E139" s="31"/>
      <c r="F139" s="167" t="s">
        <v>221</v>
      </c>
      <c r="G139" s="31"/>
      <c r="H139" s="31"/>
      <c r="I139" s="158"/>
      <c r="J139" s="31"/>
      <c r="K139" s="31"/>
      <c r="L139" s="32"/>
      <c r="M139" s="159"/>
      <c r="N139" s="160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201</v>
      </c>
      <c r="AU139" s="16" t="s">
        <v>84</v>
      </c>
    </row>
    <row r="140" spans="1:65" s="2" customFormat="1" ht="24.2" customHeight="1">
      <c r="A140" s="31"/>
      <c r="B140" s="142"/>
      <c r="C140" s="143" t="s">
        <v>135</v>
      </c>
      <c r="D140" s="143" t="s">
        <v>119</v>
      </c>
      <c r="E140" s="144" t="s">
        <v>222</v>
      </c>
      <c r="F140" s="145" t="s">
        <v>223</v>
      </c>
      <c r="G140" s="146" t="s">
        <v>214</v>
      </c>
      <c r="H140" s="147">
        <v>10</v>
      </c>
      <c r="I140" s="148"/>
      <c r="J140" s="149">
        <f>ROUND(I140*H140,2)</f>
        <v>0</v>
      </c>
      <c r="K140" s="145" t="s">
        <v>199</v>
      </c>
      <c r="L140" s="32"/>
      <c r="M140" s="150" t="s">
        <v>1</v>
      </c>
      <c r="N140" s="151" t="s">
        <v>39</v>
      </c>
      <c r="O140" s="57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124</v>
      </c>
      <c r="AT140" s="154" t="s">
        <v>119</v>
      </c>
      <c r="AU140" s="154" t="s">
        <v>84</v>
      </c>
      <c r="AY140" s="16" t="s">
        <v>116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6" t="s">
        <v>82</v>
      </c>
      <c r="BK140" s="155">
        <f>ROUND(I140*H140,2)</f>
        <v>0</v>
      </c>
      <c r="BL140" s="16" t="s">
        <v>124</v>
      </c>
      <c r="BM140" s="154" t="s">
        <v>148</v>
      </c>
    </row>
    <row r="141" spans="1:65" s="2" customFormat="1" ht="39">
      <c r="A141" s="31"/>
      <c r="B141" s="32"/>
      <c r="C141" s="31"/>
      <c r="D141" s="156" t="s">
        <v>125</v>
      </c>
      <c r="E141" s="31"/>
      <c r="F141" s="157" t="s">
        <v>224</v>
      </c>
      <c r="G141" s="31"/>
      <c r="H141" s="31"/>
      <c r="I141" s="158"/>
      <c r="J141" s="31"/>
      <c r="K141" s="31"/>
      <c r="L141" s="32"/>
      <c r="M141" s="159"/>
      <c r="N141" s="160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125</v>
      </c>
      <c r="AU141" s="16" t="s">
        <v>84</v>
      </c>
    </row>
    <row r="142" spans="1:65" s="2" customFormat="1" ht="11.25">
      <c r="A142" s="31"/>
      <c r="B142" s="32"/>
      <c r="C142" s="31"/>
      <c r="D142" s="166" t="s">
        <v>201</v>
      </c>
      <c r="E142" s="31"/>
      <c r="F142" s="167" t="s">
        <v>225</v>
      </c>
      <c r="G142" s="31"/>
      <c r="H142" s="31"/>
      <c r="I142" s="158"/>
      <c r="J142" s="31"/>
      <c r="K142" s="31"/>
      <c r="L142" s="32"/>
      <c r="M142" s="159"/>
      <c r="N142" s="160"/>
      <c r="O142" s="57"/>
      <c r="P142" s="57"/>
      <c r="Q142" s="57"/>
      <c r="R142" s="57"/>
      <c r="S142" s="57"/>
      <c r="T142" s="58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201</v>
      </c>
      <c r="AU142" s="16" t="s">
        <v>84</v>
      </c>
    </row>
    <row r="143" spans="1:65" s="2" customFormat="1" ht="37.9" customHeight="1">
      <c r="A143" s="31"/>
      <c r="B143" s="142"/>
      <c r="C143" s="143" t="s">
        <v>150</v>
      </c>
      <c r="D143" s="143" t="s">
        <v>119</v>
      </c>
      <c r="E143" s="144" t="s">
        <v>226</v>
      </c>
      <c r="F143" s="145" t="s">
        <v>227</v>
      </c>
      <c r="G143" s="146" t="s">
        <v>214</v>
      </c>
      <c r="H143" s="147">
        <v>9</v>
      </c>
      <c r="I143" s="148"/>
      <c r="J143" s="149">
        <f>ROUND(I143*H143,2)</f>
        <v>0</v>
      </c>
      <c r="K143" s="145" t="s">
        <v>199</v>
      </c>
      <c r="L143" s="32"/>
      <c r="M143" s="150" t="s">
        <v>1</v>
      </c>
      <c r="N143" s="151" t="s">
        <v>39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124</v>
      </c>
      <c r="AT143" s="154" t="s">
        <v>119</v>
      </c>
      <c r="AU143" s="154" t="s">
        <v>84</v>
      </c>
      <c r="AY143" s="16" t="s">
        <v>116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82</v>
      </c>
      <c r="BK143" s="155">
        <f>ROUND(I143*H143,2)</f>
        <v>0</v>
      </c>
      <c r="BL143" s="16" t="s">
        <v>124</v>
      </c>
      <c r="BM143" s="154" t="s">
        <v>153</v>
      </c>
    </row>
    <row r="144" spans="1:65" s="2" customFormat="1" ht="39">
      <c r="A144" s="31"/>
      <c r="B144" s="32"/>
      <c r="C144" s="31"/>
      <c r="D144" s="156" t="s">
        <v>125</v>
      </c>
      <c r="E144" s="31"/>
      <c r="F144" s="157" t="s">
        <v>228</v>
      </c>
      <c r="G144" s="31"/>
      <c r="H144" s="31"/>
      <c r="I144" s="158"/>
      <c r="J144" s="31"/>
      <c r="K144" s="31"/>
      <c r="L144" s="32"/>
      <c r="M144" s="159"/>
      <c r="N144" s="160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125</v>
      </c>
      <c r="AU144" s="16" t="s">
        <v>84</v>
      </c>
    </row>
    <row r="145" spans="1:65" s="2" customFormat="1" ht="11.25">
      <c r="A145" s="31"/>
      <c r="B145" s="32"/>
      <c r="C145" s="31"/>
      <c r="D145" s="166" t="s">
        <v>201</v>
      </c>
      <c r="E145" s="31"/>
      <c r="F145" s="167" t="s">
        <v>229</v>
      </c>
      <c r="G145" s="31"/>
      <c r="H145" s="31"/>
      <c r="I145" s="158"/>
      <c r="J145" s="31"/>
      <c r="K145" s="31"/>
      <c r="L145" s="32"/>
      <c r="M145" s="159"/>
      <c r="N145" s="160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201</v>
      </c>
      <c r="AU145" s="16" t="s">
        <v>84</v>
      </c>
    </row>
    <row r="146" spans="1:65" s="2" customFormat="1" ht="24.2" customHeight="1">
      <c r="A146" s="31"/>
      <c r="B146" s="142"/>
      <c r="C146" s="143" t="s">
        <v>139</v>
      </c>
      <c r="D146" s="143" t="s">
        <v>119</v>
      </c>
      <c r="E146" s="144" t="s">
        <v>230</v>
      </c>
      <c r="F146" s="145" t="s">
        <v>231</v>
      </c>
      <c r="G146" s="146" t="s">
        <v>205</v>
      </c>
      <c r="H146" s="147">
        <v>9</v>
      </c>
      <c r="I146" s="148"/>
      <c r="J146" s="149">
        <f>ROUND(I146*H146,2)</f>
        <v>0</v>
      </c>
      <c r="K146" s="145" t="s">
        <v>199</v>
      </c>
      <c r="L146" s="32"/>
      <c r="M146" s="150" t="s">
        <v>1</v>
      </c>
      <c r="N146" s="151" t="s">
        <v>39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124</v>
      </c>
      <c r="AT146" s="154" t="s">
        <v>119</v>
      </c>
      <c r="AU146" s="154" t="s">
        <v>84</v>
      </c>
      <c r="AY146" s="16" t="s">
        <v>116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82</v>
      </c>
      <c r="BK146" s="155">
        <f>ROUND(I146*H146,2)</f>
        <v>0</v>
      </c>
      <c r="BL146" s="16" t="s">
        <v>124</v>
      </c>
      <c r="BM146" s="154" t="s">
        <v>157</v>
      </c>
    </row>
    <row r="147" spans="1:65" s="2" customFormat="1" ht="19.5">
      <c r="A147" s="31"/>
      <c r="B147" s="32"/>
      <c r="C147" s="31"/>
      <c r="D147" s="156" t="s">
        <v>125</v>
      </c>
      <c r="E147" s="31"/>
      <c r="F147" s="157" t="s">
        <v>232</v>
      </c>
      <c r="G147" s="31"/>
      <c r="H147" s="31"/>
      <c r="I147" s="158"/>
      <c r="J147" s="31"/>
      <c r="K147" s="31"/>
      <c r="L147" s="32"/>
      <c r="M147" s="159"/>
      <c r="N147" s="160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125</v>
      </c>
      <c r="AU147" s="16" t="s">
        <v>84</v>
      </c>
    </row>
    <row r="148" spans="1:65" s="2" customFormat="1" ht="11.25">
      <c r="A148" s="31"/>
      <c r="B148" s="32"/>
      <c r="C148" s="31"/>
      <c r="D148" s="166" t="s">
        <v>201</v>
      </c>
      <c r="E148" s="31"/>
      <c r="F148" s="167" t="s">
        <v>233</v>
      </c>
      <c r="G148" s="31"/>
      <c r="H148" s="31"/>
      <c r="I148" s="158"/>
      <c r="J148" s="31"/>
      <c r="K148" s="31"/>
      <c r="L148" s="32"/>
      <c r="M148" s="159"/>
      <c r="N148" s="160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201</v>
      </c>
      <c r="AU148" s="16" t="s">
        <v>84</v>
      </c>
    </row>
    <row r="149" spans="1:65" s="2" customFormat="1" ht="24.2" customHeight="1">
      <c r="A149" s="31"/>
      <c r="B149" s="142"/>
      <c r="C149" s="143" t="s">
        <v>159</v>
      </c>
      <c r="D149" s="143" t="s">
        <v>119</v>
      </c>
      <c r="E149" s="144" t="s">
        <v>234</v>
      </c>
      <c r="F149" s="145" t="s">
        <v>235</v>
      </c>
      <c r="G149" s="146" t="s">
        <v>205</v>
      </c>
      <c r="H149" s="147">
        <v>9</v>
      </c>
      <c r="I149" s="148"/>
      <c r="J149" s="149">
        <f>ROUND(I149*H149,2)</f>
        <v>0</v>
      </c>
      <c r="K149" s="145" t="s">
        <v>199</v>
      </c>
      <c r="L149" s="32"/>
      <c r="M149" s="150" t="s">
        <v>1</v>
      </c>
      <c r="N149" s="151" t="s">
        <v>39</v>
      </c>
      <c r="O149" s="57"/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4" t="s">
        <v>124</v>
      </c>
      <c r="AT149" s="154" t="s">
        <v>119</v>
      </c>
      <c r="AU149" s="154" t="s">
        <v>84</v>
      </c>
      <c r="AY149" s="16" t="s">
        <v>116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6" t="s">
        <v>82</v>
      </c>
      <c r="BK149" s="155">
        <f>ROUND(I149*H149,2)</f>
        <v>0</v>
      </c>
      <c r="BL149" s="16" t="s">
        <v>124</v>
      </c>
      <c r="BM149" s="154" t="s">
        <v>162</v>
      </c>
    </row>
    <row r="150" spans="1:65" s="2" customFormat="1" ht="29.25">
      <c r="A150" s="31"/>
      <c r="B150" s="32"/>
      <c r="C150" s="31"/>
      <c r="D150" s="156" t="s">
        <v>125</v>
      </c>
      <c r="E150" s="31"/>
      <c r="F150" s="157" t="s">
        <v>236</v>
      </c>
      <c r="G150" s="31"/>
      <c r="H150" s="31"/>
      <c r="I150" s="158"/>
      <c r="J150" s="31"/>
      <c r="K150" s="31"/>
      <c r="L150" s="32"/>
      <c r="M150" s="159"/>
      <c r="N150" s="160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125</v>
      </c>
      <c r="AU150" s="16" t="s">
        <v>84</v>
      </c>
    </row>
    <row r="151" spans="1:65" s="2" customFormat="1" ht="11.25">
      <c r="A151" s="31"/>
      <c r="B151" s="32"/>
      <c r="C151" s="31"/>
      <c r="D151" s="166" t="s">
        <v>201</v>
      </c>
      <c r="E151" s="31"/>
      <c r="F151" s="167" t="s">
        <v>237</v>
      </c>
      <c r="G151" s="31"/>
      <c r="H151" s="31"/>
      <c r="I151" s="158"/>
      <c r="J151" s="31"/>
      <c r="K151" s="31"/>
      <c r="L151" s="32"/>
      <c r="M151" s="159"/>
      <c r="N151" s="160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201</v>
      </c>
      <c r="AU151" s="16" t="s">
        <v>84</v>
      </c>
    </row>
    <row r="152" spans="1:65" s="2" customFormat="1" ht="24.2" customHeight="1">
      <c r="A152" s="31"/>
      <c r="B152" s="142"/>
      <c r="C152" s="143" t="s">
        <v>143</v>
      </c>
      <c r="D152" s="143" t="s">
        <v>119</v>
      </c>
      <c r="E152" s="144" t="s">
        <v>238</v>
      </c>
      <c r="F152" s="145" t="s">
        <v>239</v>
      </c>
      <c r="G152" s="146" t="s">
        <v>205</v>
      </c>
      <c r="H152" s="147">
        <v>72</v>
      </c>
      <c r="I152" s="148"/>
      <c r="J152" s="149">
        <f>ROUND(I152*H152,2)</f>
        <v>0</v>
      </c>
      <c r="K152" s="145" t="s">
        <v>199</v>
      </c>
      <c r="L152" s="32"/>
      <c r="M152" s="150" t="s">
        <v>1</v>
      </c>
      <c r="N152" s="151" t="s">
        <v>39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124</v>
      </c>
      <c r="AT152" s="154" t="s">
        <v>119</v>
      </c>
      <c r="AU152" s="154" t="s">
        <v>84</v>
      </c>
      <c r="AY152" s="16" t="s">
        <v>116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82</v>
      </c>
      <c r="BK152" s="155">
        <f>ROUND(I152*H152,2)</f>
        <v>0</v>
      </c>
      <c r="BL152" s="16" t="s">
        <v>124</v>
      </c>
      <c r="BM152" s="154" t="s">
        <v>166</v>
      </c>
    </row>
    <row r="153" spans="1:65" s="2" customFormat="1" ht="19.5">
      <c r="A153" s="31"/>
      <c r="B153" s="32"/>
      <c r="C153" s="31"/>
      <c r="D153" s="156" t="s">
        <v>125</v>
      </c>
      <c r="E153" s="31"/>
      <c r="F153" s="157" t="s">
        <v>240</v>
      </c>
      <c r="G153" s="31"/>
      <c r="H153" s="31"/>
      <c r="I153" s="158"/>
      <c r="J153" s="31"/>
      <c r="K153" s="31"/>
      <c r="L153" s="32"/>
      <c r="M153" s="159"/>
      <c r="N153" s="160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125</v>
      </c>
      <c r="AU153" s="16" t="s">
        <v>84</v>
      </c>
    </row>
    <row r="154" spans="1:65" s="2" customFormat="1" ht="11.25">
      <c r="A154" s="31"/>
      <c r="B154" s="32"/>
      <c r="C154" s="31"/>
      <c r="D154" s="166" t="s">
        <v>201</v>
      </c>
      <c r="E154" s="31"/>
      <c r="F154" s="167" t="s">
        <v>241</v>
      </c>
      <c r="G154" s="31"/>
      <c r="H154" s="31"/>
      <c r="I154" s="158"/>
      <c r="J154" s="31"/>
      <c r="K154" s="31"/>
      <c r="L154" s="32"/>
      <c r="M154" s="159"/>
      <c r="N154" s="160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201</v>
      </c>
      <c r="AU154" s="16" t="s">
        <v>84</v>
      </c>
    </row>
    <row r="155" spans="1:65" s="2" customFormat="1" ht="117">
      <c r="A155" s="31"/>
      <c r="B155" s="32"/>
      <c r="C155" s="31"/>
      <c r="D155" s="156" t="s">
        <v>127</v>
      </c>
      <c r="E155" s="31"/>
      <c r="F155" s="161" t="s">
        <v>242</v>
      </c>
      <c r="G155" s="31"/>
      <c r="H155" s="31"/>
      <c r="I155" s="158"/>
      <c r="J155" s="31"/>
      <c r="K155" s="31"/>
      <c r="L155" s="32"/>
      <c r="M155" s="159"/>
      <c r="N155" s="160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127</v>
      </c>
      <c r="AU155" s="16" t="s">
        <v>84</v>
      </c>
    </row>
    <row r="156" spans="1:65" s="2" customFormat="1" ht="24.2" customHeight="1">
      <c r="A156" s="31"/>
      <c r="B156" s="142"/>
      <c r="C156" s="168" t="s">
        <v>168</v>
      </c>
      <c r="D156" s="168" t="s">
        <v>243</v>
      </c>
      <c r="E156" s="169" t="s">
        <v>244</v>
      </c>
      <c r="F156" s="170" t="s">
        <v>245</v>
      </c>
      <c r="G156" s="171" t="s">
        <v>246</v>
      </c>
      <c r="H156" s="172">
        <v>60</v>
      </c>
      <c r="I156" s="173"/>
      <c r="J156" s="174">
        <f>ROUND(I156*H156,2)</f>
        <v>0</v>
      </c>
      <c r="K156" s="170" t="s">
        <v>199</v>
      </c>
      <c r="L156" s="175"/>
      <c r="M156" s="176" t="s">
        <v>1</v>
      </c>
      <c r="N156" s="177" t="s">
        <v>39</v>
      </c>
      <c r="O156" s="57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4" t="s">
        <v>139</v>
      </c>
      <c r="AT156" s="154" t="s">
        <v>243</v>
      </c>
      <c r="AU156" s="154" t="s">
        <v>84</v>
      </c>
      <c r="AY156" s="16" t="s">
        <v>116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6" t="s">
        <v>82</v>
      </c>
      <c r="BK156" s="155">
        <f>ROUND(I156*H156,2)</f>
        <v>0</v>
      </c>
      <c r="BL156" s="16" t="s">
        <v>124</v>
      </c>
      <c r="BM156" s="154" t="s">
        <v>171</v>
      </c>
    </row>
    <row r="157" spans="1:65" s="2" customFormat="1" ht="11.25">
      <c r="A157" s="31"/>
      <c r="B157" s="32"/>
      <c r="C157" s="31"/>
      <c r="D157" s="156" t="s">
        <v>125</v>
      </c>
      <c r="E157" s="31"/>
      <c r="F157" s="157" t="s">
        <v>247</v>
      </c>
      <c r="G157" s="31"/>
      <c r="H157" s="31"/>
      <c r="I157" s="158"/>
      <c r="J157" s="31"/>
      <c r="K157" s="31"/>
      <c r="L157" s="32"/>
      <c r="M157" s="159"/>
      <c r="N157" s="160"/>
      <c r="O157" s="57"/>
      <c r="P157" s="57"/>
      <c r="Q157" s="57"/>
      <c r="R157" s="57"/>
      <c r="S157" s="57"/>
      <c r="T157" s="58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125</v>
      </c>
      <c r="AU157" s="16" t="s">
        <v>84</v>
      </c>
    </row>
    <row r="158" spans="1:65" s="2" customFormat="1" ht="24.2" customHeight="1">
      <c r="A158" s="31"/>
      <c r="B158" s="142"/>
      <c r="C158" s="143" t="s">
        <v>148</v>
      </c>
      <c r="D158" s="143" t="s">
        <v>119</v>
      </c>
      <c r="E158" s="144" t="s">
        <v>248</v>
      </c>
      <c r="F158" s="145" t="s">
        <v>249</v>
      </c>
      <c r="G158" s="146" t="s">
        <v>122</v>
      </c>
      <c r="H158" s="147">
        <v>90</v>
      </c>
      <c r="I158" s="148"/>
      <c r="J158" s="149">
        <f>ROUND(I158*H158,2)</f>
        <v>0</v>
      </c>
      <c r="K158" s="145" t="s">
        <v>199</v>
      </c>
      <c r="L158" s="32"/>
      <c r="M158" s="150" t="s">
        <v>1</v>
      </c>
      <c r="N158" s="151" t="s">
        <v>39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124</v>
      </c>
      <c r="AT158" s="154" t="s">
        <v>119</v>
      </c>
      <c r="AU158" s="154" t="s">
        <v>84</v>
      </c>
      <c r="AY158" s="16" t="s">
        <v>116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82</v>
      </c>
      <c r="BK158" s="155">
        <f>ROUND(I158*H158,2)</f>
        <v>0</v>
      </c>
      <c r="BL158" s="16" t="s">
        <v>124</v>
      </c>
      <c r="BM158" s="154" t="s">
        <v>176</v>
      </c>
    </row>
    <row r="159" spans="1:65" s="2" customFormat="1" ht="19.5">
      <c r="A159" s="31"/>
      <c r="B159" s="32"/>
      <c r="C159" s="31"/>
      <c r="D159" s="156" t="s">
        <v>125</v>
      </c>
      <c r="E159" s="31"/>
      <c r="F159" s="157" t="s">
        <v>250</v>
      </c>
      <c r="G159" s="31"/>
      <c r="H159" s="31"/>
      <c r="I159" s="158"/>
      <c r="J159" s="31"/>
      <c r="K159" s="31"/>
      <c r="L159" s="32"/>
      <c r="M159" s="159"/>
      <c r="N159" s="160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125</v>
      </c>
      <c r="AU159" s="16" t="s">
        <v>84</v>
      </c>
    </row>
    <row r="160" spans="1:65" s="2" customFormat="1" ht="11.25">
      <c r="A160" s="31"/>
      <c r="B160" s="32"/>
      <c r="C160" s="31"/>
      <c r="D160" s="166" t="s">
        <v>201</v>
      </c>
      <c r="E160" s="31"/>
      <c r="F160" s="167" t="s">
        <v>251</v>
      </c>
      <c r="G160" s="31"/>
      <c r="H160" s="31"/>
      <c r="I160" s="158"/>
      <c r="J160" s="31"/>
      <c r="K160" s="31"/>
      <c r="L160" s="32"/>
      <c r="M160" s="159"/>
      <c r="N160" s="160"/>
      <c r="O160" s="57"/>
      <c r="P160" s="57"/>
      <c r="Q160" s="57"/>
      <c r="R160" s="57"/>
      <c r="S160" s="57"/>
      <c r="T160" s="58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201</v>
      </c>
      <c r="AU160" s="16" t="s">
        <v>84</v>
      </c>
    </row>
    <row r="161" spans="1:65" s="2" customFormat="1" ht="48.75">
      <c r="A161" s="31"/>
      <c r="B161" s="32"/>
      <c r="C161" s="31"/>
      <c r="D161" s="156" t="s">
        <v>127</v>
      </c>
      <c r="E161" s="31"/>
      <c r="F161" s="161" t="s">
        <v>252</v>
      </c>
      <c r="G161" s="31"/>
      <c r="H161" s="31"/>
      <c r="I161" s="158"/>
      <c r="J161" s="31"/>
      <c r="K161" s="31"/>
      <c r="L161" s="32"/>
      <c r="M161" s="159"/>
      <c r="N161" s="160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127</v>
      </c>
      <c r="AU161" s="16" t="s">
        <v>84</v>
      </c>
    </row>
    <row r="162" spans="1:65" s="2" customFormat="1" ht="33" customHeight="1">
      <c r="A162" s="31"/>
      <c r="B162" s="142"/>
      <c r="C162" s="143" t="s">
        <v>178</v>
      </c>
      <c r="D162" s="143" t="s">
        <v>119</v>
      </c>
      <c r="E162" s="144" t="s">
        <v>253</v>
      </c>
      <c r="F162" s="145" t="s">
        <v>254</v>
      </c>
      <c r="G162" s="146" t="s">
        <v>205</v>
      </c>
      <c r="H162" s="147">
        <v>54</v>
      </c>
      <c r="I162" s="148"/>
      <c r="J162" s="149">
        <f>ROUND(I162*H162,2)</f>
        <v>0</v>
      </c>
      <c r="K162" s="145" t="s">
        <v>199</v>
      </c>
      <c r="L162" s="32"/>
      <c r="M162" s="150" t="s">
        <v>1</v>
      </c>
      <c r="N162" s="151" t="s">
        <v>39</v>
      </c>
      <c r="O162" s="57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124</v>
      </c>
      <c r="AT162" s="154" t="s">
        <v>119</v>
      </c>
      <c r="AU162" s="154" t="s">
        <v>84</v>
      </c>
      <c r="AY162" s="16" t="s">
        <v>116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6" t="s">
        <v>82</v>
      </c>
      <c r="BK162" s="155">
        <f>ROUND(I162*H162,2)</f>
        <v>0</v>
      </c>
      <c r="BL162" s="16" t="s">
        <v>124</v>
      </c>
      <c r="BM162" s="154" t="s">
        <v>181</v>
      </c>
    </row>
    <row r="163" spans="1:65" s="2" customFormat="1" ht="19.5">
      <c r="A163" s="31"/>
      <c r="B163" s="32"/>
      <c r="C163" s="31"/>
      <c r="D163" s="156" t="s">
        <v>125</v>
      </c>
      <c r="E163" s="31"/>
      <c r="F163" s="157" t="s">
        <v>255</v>
      </c>
      <c r="G163" s="31"/>
      <c r="H163" s="31"/>
      <c r="I163" s="158"/>
      <c r="J163" s="31"/>
      <c r="K163" s="31"/>
      <c r="L163" s="32"/>
      <c r="M163" s="159"/>
      <c r="N163" s="160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125</v>
      </c>
      <c r="AU163" s="16" t="s">
        <v>84</v>
      </c>
    </row>
    <row r="164" spans="1:65" s="2" customFormat="1" ht="11.25">
      <c r="A164" s="31"/>
      <c r="B164" s="32"/>
      <c r="C164" s="31"/>
      <c r="D164" s="166" t="s">
        <v>201</v>
      </c>
      <c r="E164" s="31"/>
      <c r="F164" s="167" t="s">
        <v>256</v>
      </c>
      <c r="G164" s="31"/>
      <c r="H164" s="31"/>
      <c r="I164" s="158"/>
      <c r="J164" s="31"/>
      <c r="K164" s="31"/>
      <c r="L164" s="32"/>
      <c r="M164" s="159"/>
      <c r="N164" s="160"/>
      <c r="O164" s="57"/>
      <c r="P164" s="57"/>
      <c r="Q164" s="57"/>
      <c r="R164" s="57"/>
      <c r="S164" s="57"/>
      <c r="T164" s="58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6" t="s">
        <v>201</v>
      </c>
      <c r="AU164" s="16" t="s">
        <v>84</v>
      </c>
    </row>
    <row r="165" spans="1:65" s="2" customFormat="1" ht="68.25">
      <c r="A165" s="31"/>
      <c r="B165" s="32"/>
      <c r="C165" s="31"/>
      <c r="D165" s="156" t="s">
        <v>127</v>
      </c>
      <c r="E165" s="31"/>
      <c r="F165" s="161" t="s">
        <v>257</v>
      </c>
      <c r="G165" s="31"/>
      <c r="H165" s="31"/>
      <c r="I165" s="158"/>
      <c r="J165" s="31"/>
      <c r="K165" s="31"/>
      <c r="L165" s="32"/>
      <c r="M165" s="159"/>
      <c r="N165" s="160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127</v>
      </c>
      <c r="AU165" s="16" t="s">
        <v>84</v>
      </c>
    </row>
    <row r="166" spans="1:65" s="2" customFormat="1" ht="24.2" customHeight="1">
      <c r="A166" s="31"/>
      <c r="B166" s="142"/>
      <c r="C166" s="143" t="s">
        <v>153</v>
      </c>
      <c r="D166" s="143" t="s">
        <v>119</v>
      </c>
      <c r="E166" s="144" t="s">
        <v>258</v>
      </c>
      <c r="F166" s="145" t="s">
        <v>259</v>
      </c>
      <c r="G166" s="146" t="s">
        <v>205</v>
      </c>
      <c r="H166" s="147">
        <v>5000</v>
      </c>
      <c r="I166" s="148"/>
      <c r="J166" s="149">
        <f>ROUND(I166*H166,2)</f>
        <v>0</v>
      </c>
      <c r="K166" s="145" t="s">
        <v>199</v>
      </c>
      <c r="L166" s="32"/>
      <c r="M166" s="150" t="s">
        <v>1</v>
      </c>
      <c r="N166" s="151" t="s">
        <v>39</v>
      </c>
      <c r="O166" s="57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124</v>
      </c>
      <c r="AT166" s="154" t="s">
        <v>119</v>
      </c>
      <c r="AU166" s="154" t="s">
        <v>84</v>
      </c>
      <c r="AY166" s="16" t="s">
        <v>116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82</v>
      </c>
      <c r="BK166" s="155">
        <f>ROUND(I166*H166,2)</f>
        <v>0</v>
      </c>
      <c r="BL166" s="16" t="s">
        <v>124</v>
      </c>
      <c r="BM166" s="154" t="s">
        <v>185</v>
      </c>
    </row>
    <row r="167" spans="1:65" s="2" customFormat="1" ht="39">
      <c r="A167" s="31"/>
      <c r="B167" s="32"/>
      <c r="C167" s="31"/>
      <c r="D167" s="156" t="s">
        <v>125</v>
      </c>
      <c r="E167" s="31"/>
      <c r="F167" s="157" t="s">
        <v>260</v>
      </c>
      <c r="G167" s="31"/>
      <c r="H167" s="31"/>
      <c r="I167" s="158"/>
      <c r="J167" s="31"/>
      <c r="K167" s="31"/>
      <c r="L167" s="32"/>
      <c r="M167" s="159"/>
      <c r="N167" s="160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125</v>
      </c>
      <c r="AU167" s="16" t="s">
        <v>84</v>
      </c>
    </row>
    <row r="168" spans="1:65" s="2" customFormat="1" ht="11.25">
      <c r="A168" s="31"/>
      <c r="B168" s="32"/>
      <c r="C168" s="31"/>
      <c r="D168" s="166" t="s">
        <v>201</v>
      </c>
      <c r="E168" s="31"/>
      <c r="F168" s="167" t="s">
        <v>261</v>
      </c>
      <c r="G168" s="31"/>
      <c r="H168" s="31"/>
      <c r="I168" s="158"/>
      <c r="J168" s="31"/>
      <c r="K168" s="31"/>
      <c r="L168" s="32"/>
      <c r="M168" s="159"/>
      <c r="N168" s="160"/>
      <c r="O168" s="57"/>
      <c r="P168" s="57"/>
      <c r="Q168" s="57"/>
      <c r="R168" s="57"/>
      <c r="S168" s="57"/>
      <c r="T168" s="58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201</v>
      </c>
      <c r="AU168" s="16" t="s">
        <v>84</v>
      </c>
    </row>
    <row r="169" spans="1:65" s="2" customFormat="1" ht="126.75">
      <c r="A169" s="31"/>
      <c r="B169" s="32"/>
      <c r="C169" s="31"/>
      <c r="D169" s="156" t="s">
        <v>127</v>
      </c>
      <c r="E169" s="31"/>
      <c r="F169" s="161" t="s">
        <v>262</v>
      </c>
      <c r="G169" s="31"/>
      <c r="H169" s="31"/>
      <c r="I169" s="158"/>
      <c r="J169" s="31"/>
      <c r="K169" s="31"/>
      <c r="L169" s="32"/>
      <c r="M169" s="159"/>
      <c r="N169" s="160"/>
      <c r="O169" s="57"/>
      <c r="P169" s="57"/>
      <c r="Q169" s="57"/>
      <c r="R169" s="57"/>
      <c r="S169" s="57"/>
      <c r="T169" s="5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127</v>
      </c>
      <c r="AU169" s="16" t="s">
        <v>84</v>
      </c>
    </row>
    <row r="170" spans="1:65" s="2" customFormat="1" ht="24.2" customHeight="1">
      <c r="A170" s="31"/>
      <c r="B170" s="142"/>
      <c r="C170" s="143" t="s">
        <v>8</v>
      </c>
      <c r="D170" s="143" t="s">
        <v>119</v>
      </c>
      <c r="E170" s="144" t="s">
        <v>263</v>
      </c>
      <c r="F170" s="145" t="s">
        <v>264</v>
      </c>
      <c r="G170" s="146" t="s">
        <v>214</v>
      </c>
      <c r="H170" s="147">
        <v>1400</v>
      </c>
      <c r="I170" s="148"/>
      <c r="J170" s="149">
        <f>ROUND(I170*H170,2)</f>
        <v>0</v>
      </c>
      <c r="K170" s="145" t="s">
        <v>199</v>
      </c>
      <c r="L170" s="32"/>
      <c r="M170" s="150" t="s">
        <v>1</v>
      </c>
      <c r="N170" s="151" t="s">
        <v>39</v>
      </c>
      <c r="O170" s="57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124</v>
      </c>
      <c r="AT170" s="154" t="s">
        <v>119</v>
      </c>
      <c r="AU170" s="154" t="s">
        <v>84</v>
      </c>
      <c r="AY170" s="16" t="s">
        <v>116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6" t="s">
        <v>82</v>
      </c>
      <c r="BK170" s="155">
        <f>ROUND(I170*H170,2)</f>
        <v>0</v>
      </c>
      <c r="BL170" s="16" t="s">
        <v>124</v>
      </c>
      <c r="BM170" s="154" t="s">
        <v>189</v>
      </c>
    </row>
    <row r="171" spans="1:65" s="2" customFormat="1" ht="19.5">
      <c r="A171" s="31"/>
      <c r="B171" s="32"/>
      <c r="C171" s="31"/>
      <c r="D171" s="156" t="s">
        <v>125</v>
      </c>
      <c r="E171" s="31"/>
      <c r="F171" s="157" t="s">
        <v>265</v>
      </c>
      <c r="G171" s="31"/>
      <c r="H171" s="31"/>
      <c r="I171" s="158"/>
      <c r="J171" s="31"/>
      <c r="K171" s="31"/>
      <c r="L171" s="32"/>
      <c r="M171" s="159"/>
      <c r="N171" s="160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125</v>
      </c>
      <c r="AU171" s="16" t="s">
        <v>84</v>
      </c>
    </row>
    <row r="172" spans="1:65" s="2" customFormat="1" ht="11.25">
      <c r="A172" s="31"/>
      <c r="B172" s="32"/>
      <c r="C172" s="31"/>
      <c r="D172" s="166" t="s">
        <v>201</v>
      </c>
      <c r="E172" s="31"/>
      <c r="F172" s="167" t="s">
        <v>266</v>
      </c>
      <c r="G172" s="31"/>
      <c r="H172" s="31"/>
      <c r="I172" s="158"/>
      <c r="J172" s="31"/>
      <c r="K172" s="31"/>
      <c r="L172" s="32"/>
      <c r="M172" s="159"/>
      <c r="N172" s="160"/>
      <c r="O172" s="57"/>
      <c r="P172" s="57"/>
      <c r="Q172" s="57"/>
      <c r="R172" s="57"/>
      <c r="S172" s="57"/>
      <c r="T172" s="58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201</v>
      </c>
      <c r="AU172" s="16" t="s">
        <v>84</v>
      </c>
    </row>
    <row r="173" spans="1:65" s="2" customFormat="1" ht="126.75">
      <c r="A173" s="31"/>
      <c r="B173" s="32"/>
      <c r="C173" s="31"/>
      <c r="D173" s="156" t="s">
        <v>127</v>
      </c>
      <c r="E173" s="31"/>
      <c r="F173" s="161" t="s">
        <v>262</v>
      </c>
      <c r="G173" s="31"/>
      <c r="H173" s="31"/>
      <c r="I173" s="158"/>
      <c r="J173" s="31"/>
      <c r="K173" s="31"/>
      <c r="L173" s="32"/>
      <c r="M173" s="159"/>
      <c r="N173" s="160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127</v>
      </c>
      <c r="AU173" s="16" t="s">
        <v>84</v>
      </c>
    </row>
    <row r="174" spans="1:65" s="2" customFormat="1" ht="24.2" customHeight="1">
      <c r="A174" s="31"/>
      <c r="B174" s="142"/>
      <c r="C174" s="143" t="s">
        <v>157</v>
      </c>
      <c r="D174" s="143" t="s">
        <v>119</v>
      </c>
      <c r="E174" s="144" t="s">
        <v>267</v>
      </c>
      <c r="F174" s="145" t="s">
        <v>268</v>
      </c>
      <c r="G174" s="146" t="s">
        <v>269</v>
      </c>
      <c r="H174" s="147">
        <v>10</v>
      </c>
      <c r="I174" s="148"/>
      <c r="J174" s="149">
        <f>ROUND(I174*H174,2)</f>
        <v>0</v>
      </c>
      <c r="K174" s="145" t="s">
        <v>199</v>
      </c>
      <c r="L174" s="32"/>
      <c r="M174" s="150" t="s">
        <v>1</v>
      </c>
      <c r="N174" s="151" t="s">
        <v>39</v>
      </c>
      <c r="O174" s="57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124</v>
      </c>
      <c r="AT174" s="154" t="s">
        <v>119</v>
      </c>
      <c r="AU174" s="154" t="s">
        <v>84</v>
      </c>
      <c r="AY174" s="16" t="s">
        <v>116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6" t="s">
        <v>82</v>
      </c>
      <c r="BK174" s="155">
        <f>ROUND(I174*H174,2)</f>
        <v>0</v>
      </c>
      <c r="BL174" s="16" t="s">
        <v>124</v>
      </c>
      <c r="BM174" s="154" t="s">
        <v>270</v>
      </c>
    </row>
    <row r="175" spans="1:65" s="2" customFormat="1" ht="19.5">
      <c r="A175" s="31"/>
      <c r="B175" s="32"/>
      <c r="C175" s="31"/>
      <c r="D175" s="156" t="s">
        <v>125</v>
      </c>
      <c r="E175" s="31"/>
      <c r="F175" s="157" t="s">
        <v>271</v>
      </c>
      <c r="G175" s="31"/>
      <c r="H175" s="31"/>
      <c r="I175" s="158"/>
      <c r="J175" s="31"/>
      <c r="K175" s="31"/>
      <c r="L175" s="32"/>
      <c r="M175" s="159"/>
      <c r="N175" s="160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125</v>
      </c>
      <c r="AU175" s="16" t="s">
        <v>84</v>
      </c>
    </row>
    <row r="176" spans="1:65" s="2" customFormat="1" ht="11.25">
      <c r="A176" s="31"/>
      <c r="B176" s="32"/>
      <c r="C176" s="31"/>
      <c r="D176" s="166" t="s">
        <v>201</v>
      </c>
      <c r="E176" s="31"/>
      <c r="F176" s="167" t="s">
        <v>272</v>
      </c>
      <c r="G176" s="31"/>
      <c r="H176" s="31"/>
      <c r="I176" s="158"/>
      <c r="J176" s="31"/>
      <c r="K176" s="31"/>
      <c r="L176" s="32"/>
      <c r="M176" s="159"/>
      <c r="N176" s="160"/>
      <c r="O176" s="57"/>
      <c r="P176" s="57"/>
      <c r="Q176" s="57"/>
      <c r="R176" s="57"/>
      <c r="S176" s="57"/>
      <c r="T176" s="58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6" t="s">
        <v>201</v>
      </c>
      <c r="AU176" s="16" t="s">
        <v>84</v>
      </c>
    </row>
    <row r="177" spans="1:65" s="2" customFormat="1" ht="24.2" customHeight="1">
      <c r="A177" s="31"/>
      <c r="B177" s="142"/>
      <c r="C177" s="143" t="s">
        <v>273</v>
      </c>
      <c r="D177" s="143" t="s">
        <v>119</v>
      </c>
      <c r="E177" s="144" t="s">
        <v>274</v>
      </c>
      <c r="F177" s="145" t="s">
        <v>275</v>
      </c>
      <c r="G177" s="146" t="s">
        <v>269</v>
      </c>
      <c r="H177" s="147">
        <v>10</v>
      </c>
      <c r="I177" s="148"/>
      <c r="J177" s="149">
        <f>ROUND(I177*H177,2)</f>
        <v>0</v>
      </c>
      <c r="K177" s="145" t="s">
        <v>199</v>
      </c>
      <c r="L177" s="32"/>
      <c r="M177" s="150" t="s">
        <v>1</v>
      </c>
      <c r="N177" s="151" t="s">
        <v>39</v>
      </c>
      <c r="O177" s="57"/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124</v>
      </c>
      <c r="AT177" s="154" t="s">
        <v>119</v>
      </c>
      <c r="AU177" s="154" t="s">
        <v>84</v>
      </c>
      <c r="AY177" s="16" t="s">
        <v>116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6" t="s">
        <v>82</v>
      </c>
      <c r="BK177" s="155">
        <f>ROUND(I177*H177,2)</f>
        <v>0</v>
      </c>
      <c r="BL177" s="16" t="s">
        <v>124</v>
      </c>
      <c r="BM177" s="154" t="s">
        <v>276</v>
      </c>
    </row>
    <row r="178" spans="1:65" s="2" customFormat="1" ht="19.5">
      <c r="A178" s="31"/>
      <c r="B178" s="32"/>
      <c r="C178" s="31"/>
      <c r="D178" s="156" t="s">
        <v>125</v>
      </c>
      <c r="E178" s="31"/>
      <c r="F178" s="157" t="s">
        <v>277</v>
      </c>
      <c r="G178" s="31"/>
      <c r="H178" s="31"/>
      <c r="I178" s="158"/>
      <c r="J178" s="31"/>
      <c r="K178" s="31"/>
      <c r="L178" s="32"/>
      <c r="M178" s="159"/>
      <c r="N178" s="160"/>
      <c r="O178" s="57"/>
      <c r="P178" s="57"/>
      <c r="Q178" s="57"/>
      <c r="R178" s="57"/>
      <c r="S178" s="57"/>
      <c r="T178" s="58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125</v>
      </c>
      <c r="AU178" s="16" t="s">
        <v>84</v>
      </c>
    </row>
    <row r="179" spans="1:65" s="2" customFormat="1" ht="11.25">
      <c r="A179" s="31"/>
      <c r="B179" s="32"/>
      <c r="C179" s="31"/>
      <c r="D179" s="166" t="s">
        <v>201</v>
      </c>
      <c r="E179" s="31"/>
      <c r="F179" s="167" t="s">
        <v>278</v>
      </c>
      <c r="G179" s="31"/>
      <c r="H179" s="31"/>
      <c r="I179" s="158"/>
      <c r="J179" s="31"/>
      <c r="K179" s="31"/>
      <c r="L179" s="32"/>
      <c r="M179" s="159"/>
      <c r="N179" s="160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201</v>
      </c>
      <c r="AU179" s="16" t="s">
        <v>84</v>
      </c>
    </row>
    <row r="180" spans="1:65" s="2" customFormat="1" ht="33" customHeight="1">
      <c r="A180" s="31"/>
      <c r="B180" s="142"/>
      <c r="C180" s="143" t="s">
        <v>162</v>
      </c>
      <c r="D180" s="143" t="s">
        <v>119</v>
      </c>
      <c r="E180" s="144" t="s">
        <v>279</v>
      </c>
      <c r="F180" s="145" t="s">
        <v>280</v>
      </c>
      <c r="G180" s="146" t="s">
        <v>269</v>
      </c>
      <c r="H180" s="147">
        <v>10</v>
      </c>
      <c r="I180" s="148"/>
      <c r="J180" s="149">
        <f>ROUND(I180*H180,2)</f>
        <v>0</v>
      </c>
      <c r="K180" s="145" t="s">
        <v>199</v>
      </c>
      <c r="L180" s="32"/>
      <c r="M180" s="150" t="s">
        <v>1</v>
      </c>
      <c r="N180" s="151" t="s">
        <v>39</v>
      </c>
      <c r="O180" s="57"/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4" t="s">
        <v>124</v>
      </c>
      <c r="AT180" s="154" t="s">
        <v>119</v>
      </c>
      <c r="AU180" s="154" t="s">
        <v>84</v>
      </c>
      <c r="AY180" s="16" t="s">
        <v>116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6" t="s">
        <v>82</v>
      </c>
      <c r="BK180" s="155">
        <f>ROUND(I180*H180,2)</f>
        <v>0</v>
      </c>
      <c r="BL180" s="16" t="s">
        <v>124</v>
      </c>
      <c r="BM180" s="154" t="s">
        <v>281</v>
      </c>
    </row>
    <row r="181" spans="1:65" s="2" customFormat="1" ht="19.5">
      <c r="A181" s="31"/>
      <c r="B181" s="32"/>
      <c r="C181" s="31"/>
      <c r="D181" s="156" t="s">
        <v>125</v>
      </c>
      <c r="E181" s="31"/>
      <c r="F181" s="157" t="s">
        <v>282</v>
      </c>
      <c r="G181" s="31"/>
      <c r="H181" s="31"/>
      <c r="I181" s="158"/>
      <c r="J181" s="31"/>
      <c r="K181" s="31"/>
      <c r="L181" s="32"/>
      <c r="M181" s="159"/>
      <c r="N181" s="160"/>
      <c r="O181" s="57"/>
      <c r="P181" s="57"/>
      <c r="Q181" s="57"/>
      <c r="R181" s="57"/>
      <c r="S181" s="57"/>
      <c r="T181" s="58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125</v>
      </c>
      <c r="AU181" s="16" t="s">
        <v>84</v>
      </c>
    </row>
    <row r="182" spans="1:65" s="2" customFormat="1" ht="11.25">
      <c r="A182" s="31"/>
      <c r="B182" s="32"/>
      <c r="C182" s="31"/>
      <c r="D182" s="166" t="s">
        <v>201</v>
      </c>
      <c r="E182" s="31"/>
      <c r="F182" s="167" t="s">
        <v>283</v>
      </c>
      <c r="G182" s="31"/>
      <c r="H182" s="31"/>
      <c r="I182" s="158"/>
      <c r="J182" s="31"/>
      <c r="K182" s="31"/>
      <c r="L182" s="32"/>
      <c r="M182" s="159"/>
      <c r="N182" s="160"/>
      <c r="O182" s="57"/>
      <c r="P182" s="57"/>
      <c r="Q182" s="57"/>
      <c r="R182" s="57"/>
      <c r="S182" s="57"/>
      <c r="T182" s="5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201</v>
      </c>
      <c r="AU182" s="16" t="s">
        <v>84</v>
      </c>
    </row>
    <row r="183" spans="1:65" s="2" customFormat="1" ht="24.2" customHeight="1">
      <c r="A183" s="31"/>
      <c r="B183" s="142"/>
      <c r="C183" s="143" t="s">
        <v>284</v>
      </c>
      <c r="D183" s="143" t="s">
        <v>119</v>
      </c>
      <c r="E183" s="144" t="s">
        <v>285</v>
      </c>
      <c r="F183" s="145" t="s">
        <v>286</v>
      </c>
      <c r="G183" s="146" t="s">
        <v>269</v>
      </c>
      <c r="H183" s="147">
        <v>115</v>
      </c>
      <c r="I183" s="148"/>
      <c r="J183" s="149">
        <f>ROUND(I183*H183,2)</f>
        <v>0</v>
      </c>
      <c r="K183" s="145" t="s">
        <v>199</v>
      </c>
      <c r="L183" s="32"/>
      <c r="M183" s="150" t="s">
        <v>1</v>
      </c>
      <c r="N183" s="151" t="s">
        <v>39</v>
      </c>
      <c r="O183" s="57"/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124</v>
      </c>
      <c r="AT183" s="154" t="s">
        <v>119</v>
      </c>
      <c r="AU183" s="154" t="s">
        <v>84</v>
      </c>
      <c r="AY183" s="16" t="s">
        <v>116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6" t="s">
        <v>82</v>
      </c>
      <c r="BK183" s="155">
        <f>ROUND(I183*H183,2)</f>
        <v>0</v>
      </c>
      <c r="BL183" s="16" t="s">
        <v>124</v>
      </c>
      <c r="BM183" s="154" t="s">
        <v>287</v>
      </c>
    </row>
    <row r="184" spans="1:65" s="2" customFormat="1" ht="19.5">
      <c r="A184" s="31"/>
      <c r="B184" s="32"/>
      <c r="C184" s="31"/>
      <c r="D184" s="156" t="s">
        <v>125</v>
      </c>
      <c r="E184" s="31"/>
      <c r="F184" s="157" t="s">
        <v>288</v>
      </c>
      <c r="G184" s="31"/>
      <c r="H184" s="31"/>
      <c r="I184" s="158"/>
      <c r="J184" s="31"/>
      <c r="K184" s="31"/>
      <c r="L184" s="32"/>
      <c r="M184" s="159"/>
      <c r="N184" s="160"/>
      <c r="O184" s="57"/>
      <c r="P184" s="57"/>
      <c r="Q184" s="57"/>
      <c r="R184" s="57"/>
      <c r="S184" s="57"/>
      <c r="T184" s="58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125</v>
      </c>
      <c r="AU184" s="16" t="s">
        <v>84</v>
      </c>
    </row>
    <row r="185" spans="1:65" s="2" customFormat="1" ht="11.25">
      <c r="A185" s="31"/>
      <c r="B185" s="32"/>
      <c r="C185" s="31"/>
      <c r="D185" s="166" t="s">
        <v>201</v>
      </c>
      <c r="E185" s="31"/>
      <c r="F185" s="167" t="s">
        <v>289</v>
      </c>
      <c r="G185" s="31"/>
      <c r="H185" s="31"/>
      <c r="I185" s="158"/>
      <c r="J185" s="31"/>
      <c r="K185" s="31"/>
      <c r="L185" s="32"/>
      <c r="M185" s="159"/>
      <c r="N185" s="160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201</v>
      </c>
      <c r="AU185" s="16" t="s">
        <v>84</v>
      </c>
    </row>
    <row r="186" spans="1:65" s="2" customFormat="1" ht="126.75">
      <c r="A186" s="31"/>
      <c r="B186" s="32"/>
      <c r="C186" s="31"/>
      <c r="D186" s="156" t="s">
        <v>127</v>
      </c>
      <c r="E186" s="31"/>
      <c r="F186" s="161" t="s">
        <v>290</v>
      </c>
      <c r="G186" s="31"/>
      <c r="H186" s="31"/>
      <c r="I186" s="158"/>
      <c r="J186" s="31"/>
      <c r="K186" s="31"/>
      <c r="L186" s="32"/>
      <c r="M186" s="159"/>
      <c r="N186" s="160"/>
      <c r="O186" s="57"/>
      <c r="P186" s="57"/>
      <c r="Q186" s="57"/>
      <c r="R186" s="57"/>
      <c r="S186" s="57"/>
      <c r="T186" s="58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6" t="s">
        <v>127</v>
      </c>
      <c r="AU186" s="16" t="s">
        <v>84</v>
      </c>
    </row>
    <row r="187" spans="1:65" s="2" customFormat="1" ht="24.2" customHeight="1">
      <c r="A187" s="31"/>
      <c r="B187" s="142"/>
      <c r="C187" s="143" t="s">
        <v>166</v>
      </c>
      <c r="D187" s="143" t="s">
        <v>119</v>
      </c>
      <c r="E187" s="144" t="s">
        <v>291</v>
      </c>
      <c r="F187" s="145" t="s">
        <v>292</v>
      </c>
      <c r="G187" s="146" t="s">
        <v>214</v>
      </c>
      <c r="H187" s="147">
        <v>150</v>
      </c>
      <c r="I187" s="148"/>
      <c r="J187" s="149">
        <f>ROUND(I187*H187,2)</f>
        <v>0</v>
      </c>
      <c r="K187" s="145" t="s">
        <v>199</v>
      </c>
      <c r="L187" s="32"/>
      <c r="M187" s="150" t="s">
        <v>1</v>
      </c>
      <c r="N187" s="151" t="s">
        <v>39</v>
      </c>
      <c r="O187" s="57"/>
      <c r="P187" s="152">
        <f>O187*H187</f>
        <v>0</v>
      </c>
      <c r="Q187" s="152">
        <v>0</v>
      </c>
      <c r="R187" s="152">
        <f>Q187*H187</f>
        <v>0</v>
      </c>
      <c r="S187" s="152">
        <v>0</v>
      </c>
      <c r="T187" s="15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124</v>
      </c>
      <c r="AT187" s="154" t="s">
        <v>119</v>
      </c>
      <c r="AU187" s="154" t="s">
        <v>84</v>
      </c>
      <c r="AY187" s="16" t="s">
        <v>116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6" t="s">
        <v>82</v>
      </c>
      <c r="BK187" s="155">
        <f>ROUND(I187*H187,2)</f>
        <v>0</v>
      </c>
      <c r="BL187" s="16" t="s">
        <v>124</v>
      </c>
      <c r="BM187" s="154" t="s">
        <v>293</v>
      </c>
    </row>
    <row r="188" spans="1:65" s="2" customFormat="1" ht="19.5">
      <c r="A188" s="31"/>
      <c r="B188" s="32"/>
      <c r="C188" s="31"/>
      <c r="D188" s="156" t="s">
        <v>125</v>
      </c>
      <c r="E188" s="31"/>
      <c r="F188" s="157" t="s">
        <v>294</v>
      </c>
      <c r="G188" s="31"/>
      <c r="H188" s="31"/>
      <c r="I188" s="158"/>
      <c r="J188" s="31"/>
      <c r="K188" s="31"/>
      <c r="L188" s="32"/>
      <c r="M188" s="159"/>
      <c r="N188" s="160"/>
      <c r="O188" s="57"/>
      <c r="P188" s="57"/>
      <c r="Q188" s="57"/>
      <c r="R188" s="57"/>
      <c r="S188" s="57"/>
      <c r="T188" s="58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6" t="s">
        <v>125</v>
      </c>
      <c r="AU188" s="16" t="s">
        <v>84</v>
      </c>
    </row>
    <row r="189" spans="1:65" s="2" customFormat="1" ht="11.25">
      <c r="A189" s="31"/>
      <c r="B189" s="32"/>
      <c r="C189" s="31"/>
      <c r="D189" s="166" t="s">
        <v>201</v>
      </c>
      <c r="E189" s="31"/>
      <c r="F189" s="167" t="s">
        <v>295</v>
      </c>
      <c r="G189" s="31"/>
      <c r="H189" s="31"/>
      <c r="I189" s="158"/>
      <c r="J189" s="31"/>
      <c r="K189" s="31"/>
      <c r="L189" s="32"/>
      <c r="M189" s="159"/>
      <c r="N189" s="160"/>
      <c r="O189" s="57"/>
      <c r="P189" s="57"/>
      <c r="Q189" s="57"/>
      <c r="R189" s="57"/>
      <c r="S189" s="57"/>
      <c r="T189" s="58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201</v>
      </c>
      <c r="AU189" s="16" t="s">
        <v>84</v>
      </c>
    </row>
    <row r="190" spans="1:65" s="2" customFormat="1" ht="126.75">
      <c r="A190" s="31"/>
      <c r="B190" s="32"/>
      <c r="C190" s="31"/>
      <c r="D190" s="156" t="s">
        <v>127</v>
      </c>
      <c r="E190" s="31"/>
      <c r="F190" s="161" t="s">
        <v>290</v>
      </c>
      <c r="G190" s="31"/>
      <c r="H190" s="31"/>
      <c r="I190" s="158"/>
      <c r="J190" s="31"/>
      <c r="K190" s="31"/>
      <c r="L190" s="32"/>
      <c r="M190" s="159"/>
      <c r="N190" s="160"/>
      <c r="O190" s="57"/>
      <c r="P190" s="57"/>
      <c r="Q190" s="57"/>
      <c r="R190" s="57"/>
      <c r="S190" s="57"/>
      <c r="T190" s="58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6" t="s">
        <v>127</v>
      </c>
      <c r="AU190" s="16" t="s">
        <v>84</v>
      </c>
    </row>
    <row r="191" spans="1:65" s="2" customFormat="1" ht="24.2" customHeight="1">
      <c r="A191" s="31"/>
      <c r="B191" s="142"/>
      <c r="C191" s="143" t="s">
        <v>7</v>
      </c>
      <c r="D191" s="143" t="s">
        <v>119</v>
      </c>
      <c r="E191" s="144" t="s">
        <v>296</v>
      </c>
      <c r="F191" s="145" t="s">
        <v>297</v>
      </c>
      <c r="G191" s="146" t="s">
        <v>214</v>
      </c>
      <c r="H191" s="147">
        <v>80</v>
      </c>
      <c r="I191" s="148"/>
      <c r="J191" s="149">
        <f>ROUND(I191*H191,2)</f>
        <v>0</v>
      </c>
      <c r="K191" s="145" t="s">
        <v>199</v>
      </c>
      <c r="L191" s="32"/>
      <c r="M191" s="150" t="s">
        <v>1</v>
      </c>
      <c r="N191" s="151" t="s">
        <v>39</v>
      </c>
      <c r="O191" s="57"/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124</v>
      </c>
      <c r="AT191" s="154" t="s">
        <v>119</v>
      </c>
      <c r="AU191" s="154" t="s">
        <v>84</v>
      </c>
      <c r="AY191" s="16" t="s">
        <v>116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6" t="s">
        <v>82</v>
      </c>
      <c r="BK191" s="155">
        <f>ROUND(I191*H191,2)</f>
        <v>0</v>
      </c>
      <c r="BL191" s="16" t="s">
        <v>124</v>
      </c>
      <c r="BM191" s="154" t="s">
        <v>298</v>
      </c>
    </row>
    <row r="192" spans="1:65" s="2" customFormat="1" ht="19.5">
      <c r="A192" s="31"/>
      <c r="B192" s="32"/>
      <c r="C192" s="31"/>
      <c r="D192" s="156" t="s">
        <v>125</v>
      </c>
      <c r="E192" s="31"/>
      <c r="F192" s="157" t="s">
        <v>299</v>
      </c>
      <c r="G192" s="31"/>
      <c r="H192" s="31"/>
      <c r="I192" s="158"/>
      <c r="J192" s="31"/>
      <c r="K192" s="31"/>
      <c r="L192" s="32"/>
      <c r="M192" s="159"/>
      <c r="N192" s="160"/>
      <c r="O192" s="57"/>
      <c r="P192" s="57"/>
      <c r="Q192" s="57"/>
      <c r="R192" s="57"/>
      <c r="S192" s="57"/>
      <c r="T192" s="58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6" t="s">
        <v>125</v>
      </c>
      <c r="AU192" s="16" t="s">
        <v>84</v>
      </c>
    </row>
    <row r="193" spans="1:65" s="2" customFormat="1" ht="11.25">
      <c r="A193" s="31"/>
      <c r="B193" s="32"/>
      <c r="C193" s="31"/>
      <c r="D193" s="166" t="s">
        <v>201</v>
      </c>
      <c r="E193" s="31"/>
      <c r="F193" s="167" t="s">
        <v>300</v>
      </c>
      <c r="G193" s="31"/>
      <c r="H193" s="31"/>
      <c r="I193" s="158"/>
      <c r="J193" s="31"/>
      <c r="K193" s="31"/>
      <c r="L193" s="32"/>
      <c r="M193" s="159"/>
      <c r="N193" s="160"/>
      <c r="O193" s="57"/>
      <c r="P193" s="57"/>
      <c r="Q193" s="57"/>
      <c r="R193" s="57"/>
      <c r="S193" s="57"/>
      <c r="T193" s="58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201</v>
      </c>
      <c r="AU193" s="16" t="s">
        <v>84</v>
      </c>
    </row>
    <row r="194" spans="1:65" s="2" customFormat="1" ht="126.75">
      <c r="A194" s="31"/>
      <c r="B194" s="32"/>
      <c r="C194" s="31"/>
      <c r="D194" s="156" t="s">
        <v>127</v>
      </c>
      <c r="E194" s="31"/>
      <c r="F194" s="161" t="s">
        <v>290</v>
      </c>
      <c r="G194" s="31"/>
      <c r="H194" s="31"/>
      <c r="I194" s="158"/>
      <c r="J194" s="31"/>
      <c r="K194" s="31"/>
      <c r="L194" s="32"/>
      <c r="M194" s="159"/>
      <c r="N194" s="160"/>
      <c r="O194" s="57"/>
      <c r="P194" s="57"/>
      <c r="Q194" s="57"/>
      <c r="R194" s="57"/>
      <c r="S194" s="57"/>
      <c r="T194" s="58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127</v>
      </c>
      <c r="AU194" s="16" t="s">
        <v>84</v>
      </c>
    </row>
    <row r="195" spans="1:65" s="2" customFormat="1" ht="24.2" customHeight="1">
      <c r="A195" s="31"/>
      <c r="B195" s="142"/>
      <c r="C195" s="143" t="s">
        <v>171</v>
      </c>
      <c r="D195" s="143" t="s">
        <v>119</v>
      </c>
      <c r="E195" s="144" t="s">
        <v>301</v>
      </c>
      <c r="F195" s="145" t="s">
        <v>302</v>
      </c>
      <c r="G195" s="146" t="s">
        <v>214</v>
      </c>
      <c r="H195" s="147">
        <v>120</v>
      </c>
      <c r="I195" s="148"/>
      <c r="J195" s="149">
        <f>ROUND(I195*H195,2)</f>
        <v>0</v>
      </c>
      <c r="K195" s="145" t="s">
        <v>199</v>
      </c>
      <c r="L195" s="32"/>
      <c r="M195" s="150" t="s">
        <v>1</v>
      </c>
      <c r="N195" s="151" t="s">
        <v>39</v>
      </c>
      <c r="O195" s="57"/>
      <c r="P195" s="152">
        <f>O195*H195</f>
        <v>0</v>
      </c>
      <c r="Q195" s="152">
        <v>0</v>
      </c>
      <c r="R195" s="152">
        <f>Q195*H195</f>
        <v>0</v>
      </c>
      <c r="S195" s="152">
        <v>0</v>
      </c>
      <c r="T195" s="153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4" t="s">
        <v>124</v>
      </c>
      <c r="AT195" s="154" t="s">
        <v>119</v>
      </c>
      <c r="AU195" s="154" t="s">
        <v>84</v>
      </c>
      <c r="AY195" s="16" t="s">
        <v>116</v>
      </c>
      <c r="BE195" s="155">
        <f>IF(N195="základní",J195,0)</f>
        <v>0</v>
      </c>
      <c r="BF195" s="155">
        <f>IF(N195="snížená",J195,0)</f>
        <v>0</v>
      </c>
      <c r="BG195" s="155">
        <f>IF(N195="zákl. přenesená",J195,0)</f>
        <v>0</v>
      </c>
      <c r="BH195" s="155">
        <f>IF(N195="sníž. přenesená",J195,0)</f>
        <v>0</v>
      </c>
      <c r="BI195" s="155">
        <f>IF(N195="nulová",J195,0)</f>
        <v>0</v>
      </c>
      <c r="BJ195" s="16" t="s">
        <v>82</v>
      </c>
      <c r="BK195" s="155">
        <f>ROUND(I195*H195,2)</f>
        <v>0</v>
      </c>
      <c r="BL195" s="16" t="s">
        <v>124</v>
      </c>
      <c r="BM195" s="154" t="s">
        <v>303</v>
      </c>
    </row>
    <row r="196" spans="1:65" s="2" customFormat="1" ht="29.25">
      <c r="A196" s="31"/>
      <c r="B196" s="32"/>
      <c r="C196" s="31"/>
      <c r="D196" s="156" t="s">
        <v>125</v>
      </c>
      <c r="E196" s="31"/>
      <c r="F196" s="157" t="s">
        <v>304</v>
      </c>
      <c r="G196" s="31"/>
      <c r="H196" s="31"/>
      <c r="I196" s="158"/>
      <c r="J196" s="31"/>
      <c r="K196" s="31"/>
      <c r="L196" s="32"/>
      <c r="M196" s="159"/>
      <c r="N196" s="160"/>
      <c r="O196" s="57"/>
      <c r="P196" s="57"/>
      <c r="Q196" s="57"/>
      <c r="R196" s="57"/>
      <c r="S196" s="57"/>
      <c r="T196" s="58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6" t="s">
        <v>125</v>
      </c>
      <c r="AU196" s="16" t="s">
        <v>84</v>
      </c>
    </row>
    <row r="197" spans="1:65" s="2" customFormat="1" ht="11.25">
      <c r="A197" s="31"/>
      <c r="B197" s="32"/>
      <c r="C197" s="31"/>
      <c r="D197" s="166" t="s">
        <v>201</v>
      </c>
      <c r="E197" s="31"/>
      <c r="F197" s="167" t="s">
        <v>305</v>
      </c>
      <c r="G197" s="31"/>
      <c r="H197" s="31"/>
      <c r="I197" s="158"/>
      <c r="J197" s="31"/>
      <c r="K197" s="31"/>
      <c r="L197" s="32"/>
      <c r="M197" s="159"/>
      <c r="N197" s="160"/>
      <c r="O197" s="57"/>
      <c r="P197" s="57"/>
      <c r="Q197" s="57"/>
      <c r="R197" s="57"/>
      <c r="S197" s="57"/>
      <c r="T197" s="58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201</v>
      </c>
      <c r="AU197" s="16" t="s">
        <v>84</v>
      </c>
    </row>
    <row r="198" spans="1:65" s="2" customFormat="1" ht="97.5">
      <c r="A198" s="31"/>
      <c r="B198" s="32"/>
      <c r="C198" s="31"/>
      <c r="D198" s="156" t="s">
        <v>127</v>
      </c>
      <c r="E198" s="31"/>
      <c r="F198" s="161" t="s">
        <v>306</v>
      </c>
      <c r="G198" s="31"/>
      <c r="H198" s="31"/>
      <c r="I198" s="158"/>
      <c r="J198" s="31"/>
      <c r="K198" s="31"/>
      <c r="L198" s="32"/>
      <c r="M198" s="159"/>
      <c r="N198" s="160"/>
      <c r="O198" s="57"/>
      <c r="P198" s="57"/>
      <c r="Q198" s="57"/>
      <c r="R198" s="57"/>
      <c r="S198" s="57"/>
      <c r="T198" s="58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127</v>
      </c>
      <c r="AU198" s="16" t="s">
        <v>84</v>
      </c>
    </row>
    <row r="199" spans="1:65" s="2" customFormat="1" ht="24.2" customHeight="1">
      <c r="A199" s="31"/>
      <c r="B199" s="142"/>
      <c r="C199" s="143" t="s">
        <v>307</v>
      </c>
      <c r="D199" s="143" t="s">
        <v>119</v>
      </c>
      <c r="E199" s="144" t="s">
        <v>308</v>
      </c>
      <c r="F199" s="145" t="s">
        <v>309</v>
      </c>
      <c r="G199" s="146" t="s">
        <v>214</v>
      </c>
      <c r="H199" s="147">
        <v>10</v>
      </c>
      <c r="I199" s="148"/>
      <c r="J199" s="149">
        <f>ROUND(I199*H199,2)</f>
        <v>0</v>
      </c>
      <c r="K199" s="145" t="s">
        <v>199</v>
      </c>
      <c r="L199" s="32"/>
      <c r="M199" s="150" t="s">
        <v>1</v>
      </c>
      <c r="N199" s="151" t="s">
        <v>39</v>
      </c>
      <c r="O199" s="57"/>
      <c r="P199" s="152">
        <f>O199*H199</f>
        <v>0</v>
      </c>
      <c r="Q199" s="152">
        <v>0</v>
      </c>
      <c r="R199" s="152">
        <f>Q199*H199</f>
        <v>0</v>
      </c>
      <c r="S199" s="152">
        <v>0</v>
      </c>
      <c r="T199" s="15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4" t="s">
        <v>124</v>
      </c>
      <c r="AT199" s="154" t="s">
        <v>119</v>
      </c>
      <c r="AU199" s="154" t="s">
        <v>84</v>
      </c>
      <c r="AY199" s="16" t="s">
        <v>116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16" t="s">
        <v>82</v>
      </c>
      <c r="BK199" s="155">
        <f>ROUND(I199*H199,2)</f>
        <v>0</v>
      </c>
      <c r="BL199" s="16" t="s">
        <v>124</v>
      </c>
      <c r="BM199" s="154" t="s">
        <v>310</v>
      </c>
    </row>
    <row r="200" spans="1:65" s="2" customFormat="1" ht="29.25">
      <c r="A200" s="31"/>
      <c r="B200" s="32"/>
      <c r="C200" s="31"/>
      <c r="D200" s="156" t="s">
        <v>125</v>
      </c>
      <c r="E200" s="31"/>
      <c r="F200" s="157" t="s">
        <v>311</v>
      </c>
      <c r="G200" s="31"/>
      <c r="H200" s="31"/>
      <c r="I200" s="158"/>
      <c r="J200" s="31"/>
      <c r="K200" s="31"/>
      <c r="L200" s="32"/>
      <c r="M200" s="159"/>
      <c r="N200" s="160"/>
      <c r="O200" s="57"/>
      <c r="P200" s="57"/>
      <c r="Q200" s="57"/>
      <c r="R200" s="57"/>
      <c r="S200" s="57"/>
      <c r="T200" s="58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6" t="s">
        <v>125</v>
      </c>
      <c r="AU200" s="16" t="s">
        <v>84</v>
      </c>
    </row>
    <row r="201" spans="1:65" s="2" customFormat="1" ht="11.25">
      <c r="A201" s="31"/>
      <c r="B201" s="32"/>
      <c r="C201" s="31"/>
      <c r="D201" s="166" t="s">
        <v>201</v>
      </c>
      <c r="E201" s="31"/>
      <c r="F201" s="167" t="s">
        <v>312</v>
      </c>
      <c r="G201" s="31"/>
      <c r="H201" s="31"/>
      <c r="I201" s="158"/>
      <c r="J201" s="31"/>
      <c r="K201" s="31"/>
      <c r="L201" s="32"/>
      <c r="M201" s="159"/>
      <c r="N201" s="160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201</v>
      </c>
      <c r="AU201" s="16" t="s">
        <v>84</v>
      </c>
    </row>
    <row r="202" spans="1:65" s="2" customFormat="1" ht="24.2" customHeight="1">
      <c r="A202" s="31"/>
      <c r="B202" s="142"/>
      <c r="C202" s="143" t="s">
        <v>176</v>
      </c>
      <c r="D202" s="143" t="s">
        <v>119</v>
      </c>
      <c r="E202" s="144" t="s">
        <v>313</v>
      </c>
      <c r="F202" s="145" t="s">
        <v>314</v>
      </c>
      <c r="G202" s="146" t="s">
        <v>214</v>
      </c>
      <c r="H202" s="147">
        <v>120</v>
      </c>
      <c r="I202" s="148"/>
      <c r="J202" s="149">
        <f>ROUND(I202*H202,2)</f>
        <v>0</v>
      </c>
      <c r="K202" s="145" t="s">
        <v>199</v>
      </c>
      <c r="L202" s="32"/>
      <c r="M202" s="150" t="s">
        <v>1</v>
      </c>
      <c r="N202" s="151" t="s">
        <v>39</v>
      </c>
      <c r="O202" s="57"/>
      <c r="P202" s="152">
        <f>O202*H202</f>
        <v>0</v>
      </c>
      <c r="Q202" s="152">
        <v>0</v>
      </c>
      <c r="R202" s="152">
        <f>Q202*H202</f>
        <v>0</v>
      </c>
      <c r="S202" s="152">
        <v>0</v>
      </c>
      <c r="T202" s="15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4" t="s">
        <v>124</v>
      </c>
      <c r="AT202" s="154" t="s">
        <v>119</v>
      </c>
      <c r="AU202" s="154" t="s">
        <v>84</v>
      </c>
      <c r="AY202" s="16" t="s">
        <v>116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6" t="s">
        <v>82</v>
      </c>
      <c r="BK202" s="155">
        <f>ROUND(I202*H202,2)</f>
        <v>0</v>
      </c>
      <c r="BL202" s="16" t="s">
        <v>124</v>
      </c>
      <c r="BM202" s="154" t="s">
        <v>315</v>
      </c>
    </row>
    <row r="203" spans="1:65" s="2" customFormat="1" ht="29.25">
      <c r="A203" s="31"/>
      <c r="B203" s="32"/>
      <c r="C203" s="31"/>
      <c r="D203" s="156" t="s">
        <v>125</v>
      </c>
      <c r="E203" s="31"/>
      <c r="F203" s="157" t="s">
        <v>316</v>
      </c>
      <c r="G203" s="31"/>
      <c r="H203" s="31"/>
      <c r="I203" s="158"/>
      <c r="J203" s="31"/>
      <c r="K203" s="31"/>
      <c r="L203" s="32"/>
      <c r="M203" s="159"/>
      <c r="N203" s="160"/>
      <c r="O203" s="57"/>
      <c r="P203" s="57"/>
      <c r="Q203" s="57"/>
      <c r="R203" s="57"/>
      <c r="S203" s="57"/>
      <c r="T203" s="58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125</v>
      </c>
      <c r="AU203" s="16" t="s">
        <v>84</v>
      </c>
    </row>
    <row r="204" spans="1:65" s="2" customFormat="1" ht="11.25">
      <c r="A204" s="31"/>
      <c r="B204" s="32"/>
      <c r="C204" s="31"/>
      <c r="D204" s="166" t="s">
        <v>201</v>
      </c>
      <c r="E204" s="31"/>
      <c r="F204" s="167" t="s">
        <v>317</v>
      </c>
      <c r="G204" s="31"/>
      <c r="H204" s="31"/>
      <c r="I204" s="158"/>
      <c r="J204" s="31"/>
      <c r="K204" s="31"/>
      <c r="L204" s="32"/>
      <c r="M204" s="159"/>
      <c r="N204" s="160"/>
      <c r="O204" s="57"/>
      <c r="P204" s="57"/>
      <c r="Q204" s="57"/>
      <c r="R204" s="57"/>
      <c r="S204" s="57"/>
      <c r="T204" s="58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201</v>
      </c>
      <c r="AU204" s="16" t="s">
        <v>84</v>
      </c>
    </row>
    <row r="205" spans="1:65" s="2" customFormat="1" ht="97.5">
      <c r="A205" s="31"/>
      <c r="B205" s="32"/>
      <c r="C205" s="31"/>
      <c r="D205" s="156" t="s">
        <v>127</v>
      </c>
      <c r="E205" s="31"/>
      <c r="F205" s="161" t="s">
        <v>306</v>
      </c>
      <c r="G205" s="31"/>
      <c r="H205" s="31"/>
      <c r="I205" s="158"/>
      <c r="J205" s="31"/>
      <c r="K205" s="31"/>
      <c r="L205" s="32"/>
      <c r="M205" s="159"/>
      <c r="N205" s="160"/>
      <c r="O205" s="57"/>
      <c r="P205" s="57"/>
      <c r="Q205" s="57"/>
      <c r="R205" s="57"/>
      <c r="S205" s="57"/>
      <c r="T205" s="58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127</v>
      </c>
      <c r="AU205" s="16" t="s">
        <v>84</v>
      </c>
    </row>
    <row r="206" spans="1:65" s="2" customFormat="1" ht="24.2" customHeight="1">
      <c r="A206" s="31"/>
      <c r="B206" s="142"/>
      <c r="C206" s="143" t="s">
        <v>318</v>
      </c>
      <c r="D206" s="143" t="s">
        <v>119</v>
      </c>
      <c r="E206" s="144" t="s">
        <v>319</v>
      </c>
      <c r="F206" s="145" t="s">
        <v>320</v>
      </c>
      <c r="G206" s="146" t="s">
        <v>214</v>
      </c>
      <c r="H206" s="147">
        <v>80</v>
      </c>
      <c r="I206" s="148"/>
      <c r="J206" s="149">
        <f>ROUND(I206*H206,2)</f>
        <v>0</v>
      </c>
      <c r="K206" s="145" t="s">
        <v>199</v>
      </c>
      <c r="L206" s="32"/>
      <c r="M206" s="150" t="s">
        <v>1</v>
      </c>
      <c r="N206" s="151" t="s">
        <v>39</v>
      </c>
      <c r="O206" s="57"/>
      <c r="P206" s="152">
        <f>O206*H206</f>
        <v>0</v>
      </c>
      <c r="Q206" s="152">
        <v>0</v>
      </c>
      <c r="R206" s="152">
        <f>Q206*H206</f>
        <v>0</v>
      </c>
      <c r="S206" s="152">
        <v>0</v>
      </c>
      <c r="T206" s="15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124</v>
      </c>
      <c r="AT206" s="154" t="s">
        <v>119</v>
      </c>
      <c r="AU206" s="154" t="s">
        <v>84</v>
      </c>
      <c r="AY206" s="16" t="s">
        <v>116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6" t="s">
        <v>82</v>
      </c>
      <c r="BK206" s="155">
        <f>ROUND(I206*H206,2)</f>
        <v>0</v>
      </c>
      <c r="BL206" s="16" t="s">
        <v>124</v>
      </c>
      <c r="BM206" s="154" t="s">
        <v>321</v>
      </c>
    </row>
    <row r="207" spans="1:65" s="2" customFormat="1" ht="19.5">
      <c r="A207" s="31"/>
      <c r="B207" s="32"/>
      <c r="C207" s="31"/>
      <c r="D207" s="156" t="s">
        <v>125</v>
      </c>
      <c r="E207" s="31"/>
      <c r="F207" s="157" t="s">
        <v>322</v>
      </c>
      <c r="G207" s="31"/>
      <c r="H207" s="31"/>
      <c r="I207" s="158"/>
      <c r="J207" s="31"/>
      <c r="K207" s="31"/>
      <c r="L207" s="32"/>
      <c r="M207" s="159"/>
      <c r="N207" s="160"/>
      <c r="O207" s="57"/>
      <c r="P207" s="57"/>
      <c r="Q207" s="57"/>
      <c r="R207" s="57"/>
      <c r="S207" s="57"/>
      <c r="T207" s="58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125</v>
      </c>
      <c r="AU207" s="16" t="s">
        <v>84</v>
      </c>
    </row>
    <row r="208" spans="1:65" s="2" customFormat="1" ht="11.25">
      <c r="A208" s="31"/>
      <c r="B208" s="32"/>
      <c r="C208" s="31"/>
      <c r="D208" s="166" t="s">
        <v>201</v>
      </c>
      <c r="E208" s="31"/>
      <c r="F208" s="167" t="s">
        <v>323</v>
      </c>
      <c r="G208" s="31"/>
      <c r="H208" s="31"/>
      <c r="I208" s="158"/>
      <c r="J208" s="31"/>
      <c r="K208" s="31"/>
      <c r="L208" s="32"/>
      <c r="M208" s="159"/>
      <c r="N208" s="160"/>
      <c r="O208" s="57"/>
      <c r="P208" s="57"/>
      <c r="Q208" s="57"/>
      <c r="R208" s="57"/>
      <c r="S208" s="57"/>
      <c r="T208" s="58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6" t="s">
        <v>201</v>
      </c>
      <c r="AU208" s="16" t="s">
        <v>84</v>
      </c>
    </row>
    <row r="209" spans="1:65" s="2" customFormat="1" ht="126.75">
      <c r="A209" s="31"/>
      <c r="B209" s="32"/>
      <c r="C209" s="31"/>
      <c r="D209" s="156" t="s">
        <v>127</v>
      </c>
      <c r="E209" s="31"/>
      <c r="F209" s="161" t="s">
        <v>324</v>
      </c>
      <c r="G209" s="31"/>
      <c r="H209" s="31"/>
      <c r="I209" s="158"/>
      <c r="J209" s="31"/>
      <c r="K209" s="31"/>
      <c r="L209" s="32"/>
      <c r="M209" s="159"/>
      <c r="N209" s="160"/>
      <c r="O209" s="57"/>
      <c r="P209" s="57"/>
      <c r="Q209" s="57"/>
      <c r="R209" s="57"/>
      <c r="S209" s="57"/>
      <c r="T209" s="58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127</v>
      </c>
      <c r="AU209" s="16" t="s">
        <v>84</v>
      </c>
    </row>
    <row r="210" spans="1:65" s="2" customFormat="1" ht="33" customHeight="1">
      <c r="A210" s="31"/>
      <c r="B210" s="142"/>
      <c r="C210" s="143" t="s">
        <v>181</v>
      </c>
      <c r="D210" s="143" t="s">
        <v>119</v>
      </c>
      <c r="E210" s="144" t="s">
        <v>325</v>
      </c>
      <c r="F210" s="145" t="s">
        <v>326</v>
      </c>
      <c r="G210" s="146" t="s">
        <v>269</v>
      </c>
      <c r="H210" s="147">
        <v>10</v>
      </c>
      <c r="I210" s="148"/>
      <c r="J210" s="149">
        <f>ROUND(I210*H210,2)</f>
        <v>0</v>
      </c>
      <c r="K210" s="145" t="s">
        <v>199</v>
      </c>
      <c r="L210" s="32"/>
      <c r="M210" s="150" t="s">
        <v>1</v>
      </c>
      <c r="N210" s="151" t="s">
        <v>39</v>
      </c>
      <c r="O210" s="57"/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4" t="s">
        <v>124</v>
      </c>
      <c r="AT210" s="154" t="s">
        <v>119</v>
      </c>
      <c r="AU210" s="154" t="s">
        <v>84</v>
      </c>
      <c r="AY210" s="16" t="s">
        <v>116</v>
      </c>
      <c r="BE210" s="155">
        <f>IF(N210="základní",J210,0)</f>
        <v>0</v>
      </c>
      <c r="BF210" s="155">
        <f>IF(N210="snížená",J210,0)</f>
        <v>0</v>
      </c>
      <c r="BG210" s="155">
        <f>IF(N210="zákl. přenesená",J210,0)</f>
        <v>0</v>
      </c>
      <c r="BH210" s="155">
        <f>IF(N210="sníž. přenesená",J210,0)</f>
        <v>0</v>
      </c>
      <c r="BI210" s="155">
        <f>IF(N210="nulová",J210,0)</f>
        <v>0</v>
      </c>
      <c r="BJ210" s="16" t="s">
        <v>82</v>
      </c>
      <c r="BK210" s="155">
        <f>ROUND(I210*H210,2)</f>
        <v>0</v>
      </c>
      <c r="BL210" s="16" t="s">
        <v>124</v>
      </c>
      <c r="BM210" s="154" t="s">
        <v>327</v>
      </c>
    </row>
    <row r="211" spans="1:65" s="2" customFormat="1" ht="29.25">
      <c r="A211" s="31"/>
      <c r="B211" s="32"/>
      <c r="C211" s="31"/>
      <c r="D211" s="156" t="s">
        <v>125</v>
      </c>
      <c r="E211" s="31"/>
      <c r="F211" s="157" t="s">
        <v>328</v>
      </c>
      <c r="G211" s="31"/>
      <c r="H211" s="31"/>
      <c r="I211" s="158"/>
      <c r="J211" s="31"/>
      <c r="K211" s="31"/>
      <c r="L211" s="32"/>
      <c r="M211" s="159"/>
      <c r="N211" s="160"/>
      <c r="O211" s="57"/>
      <c r="P211" s="57"/>
      <c r="Q211" s="57"/>
      <c r="R211" s="57"/>
      <c r="S211" s="57"/>
      <c r="T211" s="58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6" t="s">
        <v>125</v>
      </c>
      <c r="AU211" s="16" t="s">
        <v>84</v>
      </c>
    </row>
    <row r="212" spans="1:65" s="2" customFormat="1" ht="11.25">
      <c r="A212" s="31"/>
      <c r="B212" s="32"/>
      <c r="C212" s="31"/>
      <c r="D212" s="166" t="s">
        <v>201</v>
      </c>
      <c r="E212" s="31"/>
      <c r="F212" s="167" t="s">
        <v>329</v>
      </c>
      <c r="G212" s="31"/>
      <c r="H212" s="31"/>
      <c r="I212" s="158"/>
      <c r="J212" s="31"/>
      <c r="K212" s="31"/>
      <c r="L212" s="32"/>
      <c r="M212" s="159"/>
      <c r="N212" s="160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6" t="s">
        <v>201</v>
      </c>
      <c r="AU212" s="16" t="s">
        <v>84</v>
      </c>
    </row>
    <row r="213" spans="1:65" s="2" customFormat="1" ht="33" customHeight="1">
      <c r="A213" s="31"/>
      <c r="B213" s="142"/>
      <c r="C213" s="143" t="s">
        <v>330</v>
      </c>
      <c r="D213" s="143" t="s">
        <v>119</v>
      </c>
      <c r="E213" s="144" t="s">
        <v>331</v>
      </c>
      <c r="F213" s="145" t="s">
        <v>332</v>
      </c>
      <c r="G213" s="146" t="s">
        <v>269</v>
      </c>
      <c r="H213" s="147">
        <v>150</v>
      </c>
      <c r="I213" s="148"/>
      <c r="J213" s="149">
        <f>ROUND(I213*H213,2)</f>
        <v>0</v>
      </c>
      <c r="K213" s="145" t="s">
        <v>199</v>
      </c>
      <c r="L213" s="32"/>
      <c r="M213" s="150" t="s">
        <v>1</v>
      </c>
      <c r="N213" s="151" t="s">
        <v>39</v>
      </c>
      <c r="O213" s="57"/>
      <c r="P213" s="152">
        <f>O213*H213</f>
        <v>0</v>
      </c>
      <c r="Q213" s="152">
        <v>0</v>
      </c>
      <c r="R213" s="152">
        <f>Q213*H213</f>
        <v>0</v>
      </c>
      <c r="S213" s="152">
        <v>0</v>
      </c>
      <c r="T213" s="15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4" t="s">
        <v>124</v>
      </c>
      <c r="AT213" s="154" t="s">
        <v>119</v>
      </c>
      <c r="AU213" s="154" t="s">
        <v>84</v>
      </c>
      <c r="AY213" s="16" t="s">
        <v>116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16" t="s">
        <v>82</v>
      </c>
      <c r="BK213" s="155">
        <f>ROUND(I213*H213,2)</f>
        <v>0</v>
      </c>
      <c r="BL213" s="16" t="s">
        <v>124</v>
      </c>
      <c r="BM213" s="154" t="s">
        <v>333</v>
      </c>
    </row>
    <row r="214" spans="1:65" s="2" customFormat="1" ht="39">
      <c r="A214" s="31"/>
      <c r="B214" s="32"/>
      <c r="C214" s="31"/>
      <c r="D214" s="156" t="s">
        <v>125</v>
      </c>
      <c r="E214" s="31"/>
      <c r="F214" s="157" t="s">
        <v>334</v>
      </c>
      <c r="G214" s="31"/>
      <c r="H214" s="31"/>
      <c r="I214" s="158"/>
      <c r="J214" s="31"/>
      <c r="K214" s="31"/>
      <c r="L214" s="32"/>
      <c r="M214" s="159"/>
      <c r="N214" s="160"/>
      <c r="O214" s="57"/>
      <c r="P214" s="57"/>
      <c r="Q214" s="57"/>
      <c r="R214" s="57"/>
      <c r="S214" s="57"/>
      <c r="T214" s="58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125</v>
      </c>
      <c r="AU214" s="16" t="s">
        <v>84</v>
      </c>
    </row>
    <row r="215" spans="1:65" s="2" customFormat="1" ht="11.25">
      <c r="A215" s="31"/>
      <c r="B215" s="32"/>
      <c r="C215" s="31"/>
      <c r="D215" s="166" t="s">
        <v>201</v>
      </c>
      <c r="E215" s="31"/>
      <c r="F215" s="167" t="s">
        <v>335</v>
      </c>
      <c r="G215" s="31"/>
      <c r="H215" s="31"/>
      <c r="I215" s="158"/>
      <c r="J215" s="31"/>
      <c r="K215" s="31"/>
      <c r="L215" s="32"/>
      <c r="M215" s="159"/>
      <c r="N215" s="160"/>
      <c r="O215" s="57"/>
      <c r="P215" s="57"/>
      <c r="Q215" s="57"/>
      <c r="R215" s="57"/>
      <c r="S215" s="57"/>
      <c r="T215" s="58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6" t="s">
        <v>201</v>
      </c>
      <c r="AU215" s="16" t="s">
        <v>84</v>
      </c>
    </row>
    <row r="216" spans="1:65" s="2" customFormat="1" ht="156">
      <c r="A216" s="31"/>
      <c r="B216" s="32"/>
      <c r="C216" s="31"/>
      <c r="D216" s="156" t="s">
        <v>127</v>
      </c>
      <c r="E216" s="31"/>
      <c r="F216" s="161" t="s">
        <v>336</v>
      </c>
      <c r="G216" s="31"/>
      <c r="H216" s="31"/>
      <c r="I216" s="158"/>
      <c r="J216" s="31"/>
      <c r="K216" s="31"/>
      <c r="L216" s="32"/>
      <c r="M216" s="159"/>
      <c r="N216" s="160"/>
      <c r="O216" s="57"/>
      <c r="P216" s="57"/>
      <c r="Q216" s="57"/>
      <c r="R216" s="57"/>
      <c r="S216" s="57"/>
      <c r="T216" s="58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6" t="s">
        <v>127</v>
      </c>
      <c r="AU216" s="16" t="s">
        <v>84</v>
      </c>
    </row>
    <row r="217" spans="1:65" s="2" customFormat="1" ht="33" customHeight="1">
      <c r="A217" s="31"/>
      <c r="B217" s="142"/>
      <c r="C217" s="143" t="s">
        <v>185</v>
      </c>
      <c r="D217" s="143" t="s">
        <v>119</v>
      </c>
      <c r="E217" s="144" t="s">
        <v>337</v>
      </c>
      <c r="F217" s="145" t="s">
        <v>338</v>
      </c>
      <c r="G217" s="146" t="s">
        <v>269</v>
      </c>
      <c r="H217" s="147">
        <v>150</v>
      </c>
      <c r="I217" s="148"/>
      <c r="J217" s="149">
        <f>ROUND(I217*H217,2)</f>
        <v>0</v>
      </c>
      <c r="K217" s="145" t="s">
        <v>199</v>
      </c>
      <c r="L217" s="32"/>
      <c r="M217" s="150" t="s">
        <v>1</v>
      </c>
      <c r="N217" s="151" t="s">
        <v>39</v>
      </c>
      <c r="O217" s="57"/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4" t="s">
        <v>124</v>
      </c>
      <c r="AT217" s="154" t="s">
        <v>119</v>
      </c>
      <c r="AU217" s="154" t="s">
        <v>84</v>
      </c>
      <c r="AY217" s="16" t="s">
        <v>116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6" t="s">
        <v>82</v>
      </c>
      <c r="BK217" s="155">
        <f>ROUND(I217*H217,2)</f>
        <v>0</v>
      </c>
      <c r="BL217" s="16" t="s">
        <v>124</v>
      </c>
      <c r="BM217" s="154" t="s">
        <v>339</v>
      </c>
    </row>
    <row r="218" spans="1:65" s="2" customFormat="1" ht="39">
      <c r="A218" s="31"/>
      <c r="B218" s="32"/>
      <c r="C218" s="31"/>
      <c r="D218" s="156" t="s">
        <v>125</v>
      </c>
      <c r="E218" s="31"/>
      <c r="F218" s="157" t="s">
        <v>340</v>
      </c>
      <c r="G218" s="31"/>
      <c r="H218" s="31"/>
      <c r="I218" s="158"/>
      <c r="J218" s="31"/>
      <c r="K218" s="31"/>
      <c r="L218" s="32"/>
      <c r="M218" s="159"/>
      <c r="N218" s="160"/>
      <c r="O218" s="57"/>
      <c r="P218" s="57"/>
      <c r="Q218" s="57"/>
      <c r="R218" s="57"/>
      <c r="S218" s="57"/>
      <c r="T218" s="58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6" t="s">
        <v>125</v>
      </c>
      <c r="AU218" s="16" t="s">
        <v>84</v>
      </c>
    </row>
    <row r="219" spans="1:65" s="2" customFormat="1" ht="11.25">
      <c r="A219" s="31"/>
      <c r="B219" s="32"/>
      <c r="C219" s="31"/>
      <c r="D219" s="166" t="s">
        <v>201</v>
      </c>
      <c r="E219" s="31"/>
      <c r="F219" s="167" t="s">
        <v>341</v>
      </c>
      <c r="G219" s="31"/>
      <c r="H219" s="31"/>
      <c r="I219" s="158"/>
      <c r="J219" s="31"/>
      <c r="K219" s="31"/>
      <c r="L219" s="32"/>
      <c r="M219" s="159"/>
      <c r="N219" s="160"/>
      <c r="O219" s="57"/>
      <c r="P219" s="57"/>
      <c r="Q219" s="57"/>
      <c r="R219" s="57"/>
      <c r="S219" s="57"/>
      <c r="T219" s="58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6" t="s">
        <v>201</v>
      </c>
      <c r="AU219" s="16" t="s">
        <v>84</v>
      </c>
    </row>
    <row r="220" spans="1:65" s="2" customFormat="1" ht="156">
      <c r="A220" s="31"/>
      <c r="B220" s="32"/>
      <c r="C220" s="31"/>
      <c r="D220" s="156" t="s">
        <v>127</v>
      </c>
      <c r="E220" s="31"/>
      <c r="F220" s="161" t="s">
        <v>336</v>
      </c>
      <c r="G220" s="31"/>
      <c r="H220" s="31"/>
      <c r="I220" s="158"/>
      <c r="J220" s="31"/>
      <c r="K220" s="31"/>
      <c r="L220" s="32"/>
      <c r="M220" s="159"/>
      <c r="N220" s="160"/>
      <c r="O220" s="57"/>
      <c r="P220" s="57"/>
      <c r="Q220" s="57"/>
      <c r="R220" s="57"/>
      <c r="S220" s="57"/>
      <c r="T220" s="58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127</v>
      </c>
      <c r="AU220" s="16" t="s">
        <v>84</v>
      </c>
    </row>
    <row r="221" spans="1:65" s="2" customFormat="1" ht="33" customHeight="1">
      <c r="A221" s="31"/>
      <c r="B221" s="142"/>
      <c r="C221" s="143" t="s">
        <v>342</v>
      </c>
      <c r="D221" s="143" t="s">
        <v>119</v>
      </c>
      <c r="E221" s="144" t="s">
        <v>343</v>
      </c>
      <c r="F221" s="145" t="s">
        <v>344</v>
      </c>
      <c r="G221" s="146" t="s">
        <v>214</v>
      </c>
      <c r="H221" s="147">
        <v>60</v>
      </c>
      <c r="I221" s="148"/>
      <c r="J221" s="149">
        <f>ROUND(I221*H221,2)</f>
        <v>0</v>
      </c>
      <c r="K221" s="145" t="s">
        <v>199</v>
      </c>
      <c r="L221" s="32"/>
      <c r="M221" s="150" t="s">
        <v>1</v>
      </c>
      <c r="N221" s="151" t="s">
        <v>39</v>
      </c>
      <c r="O221" s="57"/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4" t="s">
        <v>124</v>
      </c>
      <c r="AT221" s="154" t="s">
        <v>119</v>
      </c>
      <c r="AU221" s="154" t="s">
        <v>84</v>
      </c>
      <c r="AY221" s="16" t="s">
        <v>116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6" t="s">
        <v>82</v>
      </c>
      <c r="BK221" s="155">
        <f>ROUND(I221*H221,2)</f>
        <v>0</v>
      </c>
      <c r="BL221" s="16" t="s">
        <v>124</v>
      </c>
      <c r="BM221" s="154" t="s">
        <v>345</v>
      </c>
    </row>
    <row r="222" spans="1:65" s="2" customFormat="1" ht="39">
      <c r="A222" s="31"/>
      <c r="B222" s="32"/>
      <c r="C222" s="31"/>
      <c r="D222" s="156" t="s">
        <v>125</v>
      </c>
      <c r="E222" s="31"/>
      <c r="F222" s="157" t="s">
        <v>346</v>
      </c>
      <c r="G222" s="31"/>
      <c r="H222" s="31"/>
      <c r="I222" s="158"/>
      <c r="J222" s="31"/>
      <c r="K222" s="31"/>
      <c r="L222" s="32"/>
      <c r="M222" s="159"/>
      <c r="N222" s="160"/>
      <c r="O222" s="57"/>
      <c r="P222" s="57"/>
      <c r="Q222" s="57"/>
      <c r="R222" s="57"/>
      <c r="S222" s="57"/>
      <c r="T222" s="58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6" t="s">
        <v>125</v>
      </c>
      <c r="AU222" s="16" t="s">
        <v>84</v>
      </c>
    </row>
    <row r="223" spans="1:65" s="2" customFormat="1" ht="11.25">
      <c r="A223" s="31"/>
      <c r="B223" s="32"/>
      <c r="C223" s="31"/>
      <c r="D223" s="166" t="s">
        <v>201</v>
      </c>
      <c r="E223" s="31"/>
      <c r="F223" s="167" t="s">
        <v>347</v>
      </c>
      <c r="G223" s="31"/>
      <c r="H223" s="31"/>
      <c r="I223" s="158"/>
      <c r="J223" s="31"/>
      <c r="K223" s="31"/>
      <c r="L223" s="32"/>
      <c r="M223" s="159"/>
      <c r="N223" s="160"/>
      <c r="O223" s="57"/>
      <c r="P223" s="57"/>
      <c r="Q223" s="57"/>
      <c r="R223" s="57"/>
      <c r="S223" s="57"/>
      <c r="T223" s="58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201</v>
      </c>
      <c r="AU223" s="16" t="s">
        <v>84</v>
      </c>
    </row>
    <row r="224" spans="1:65" s="2" customFormat="1" ht="156">
      <c r="A224" s="31"/>
      <c r="B224" s="32"/>
      <c r="C224" s="31"/>
      <c r="D224" s="156" t="s">
        <v>127</v>
      </c>
      <c r="E224" s="31"/>
      <c r="F224" s="161" t="s">
        <v>336</v>
      </c>
      <c r="G224" s="31"/>
      <c r="H224" s="31"/>
      <c r="I224" s="158"/>
      <c r="J224" s="31"/>
      <c r="K224" s="31"/>
      <c r="L224" s="32"/>
      <c r="M224" s="159"/>
      <c r="N224" s="160"/>
      <c r="O224" s="57"/>
      <c r="P224" s="57"/>
      <c r="Q224" s="57"/>
      <c r="R224" s="57"/>
      <c r="S224" s="57"/>
      <c r="T224" s="58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6" t="s">
        <v>127</v>
      </c>
      <c r="AU224" s="16" t="s">
        <v>84</v>
      </c>
    </row>
    <row r="225" spans="1:65" s="2" customFormat="1" ht="33" customHeight="1">
      <c r="A225" s="31"/>
      <c r="B225" s="142"/>
      <c r="C225" s="143" t="s">
        <v>189</v>
      </c>
      <c r="D225" s="143" t="s">
        <v>119</v>
      </c>
      <c r="E225" s="144" t="s">
        <v>348</v>
      </c>
      <c r="F225" s="145" t="s">
        <v>349</v>
      </c>
      <c r="G225" s="146" t="s">
        <v>214</v>
      </c>
      <c r="H225" s="147">
        <v>180</v>
      </c>
      <c r="I225" s="148"/>
      <c r="J225" s="149">
        <f>ROUND(I225*H225,2)</f>
        <v>0</v>
      </c>
      <c r="K225" s="145" t="s">
        <v>199</v>
      </c>
      <c r="L225" s="32"/>
      <c r="M225" s="150" t="s">
        <v>1</v>
      </c>
      <c r="N225" s="151" t="s">
        <v>39</v>
      </c>
      <c r="O225" s="57"/>
      <c r="P225" s="152">
        <f>O225*H225</f>
        <v>0</v>
      </c>
      <c r="Q225" s="152">
        <v>0</v>
      </c>
      <c r="R225" s="152">
        <f>Q225*H225</f>
        <v>0</v>
      </c>
      <c r="S225" s="152">
        <v>0</v>
      </c>
      <c r="T225" s="15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4" t="s">
        <v>124</v>
      </c>
      <c r="AT225" s="154" t="s">
        <v>119</v>
      </c>
      <c r="AU225" s="154" t="s">
        <v>84</v>
      </c>
      <c r="AY225" s="16" t="s">
        <v>116</v>
      </c>
      <c r="BE225" s="155">
        <f>IF(N225="základní",J225,0)</f>
        <v>0</v>
      </c>
      <c r="BF225" s="155">
        <f>IF(N225="snížená",J225,0)</f>
        <v>0</v>
      </c>
      <c r="BG225" s="155">
        <f>IF(N225="zákl. přenesená",J225,0)</f>
        <v>0</v>
      </c>
      <c r="BH225" s="155">
        <f>IF(N225="sníž. přenesená",J225,0)</f>
        <v>0</v>
      </c>
      <c r="BI225" s="155">
        <f>IF(N225="nulová",J225,0)</f>
        <v>0</v>
      </c>
      <c r="BJ225" s="16" t="s">
        <v>82</v>
      </c>
      <c r="BK225" s="155">
        <f>ROUND(I225*H225,2)</f>
        <v>0</v>
      </c>
      <c r="BL225" s="16" t="s">
        <v>124</v>
      </c>
      <c r="BM225" s="154" t="s">
        <v>350</v>
      </c>
    </row>
    <row r="226" spans="1:65" s="2" customFormat="1" ht="29.25">
      <c r="A226" s="31"/>
      <c r="B226" s="32"/>
      <c r="C226" s="31"/>
      <c r="D226" s="156" t="s">
        <v>125</v>
      </c>
      <c r="E226" s="31"/>
      <c r="F226" s="157" t="s">
        <v>351</v>
      </c>
      <c r="G226" s="31"/>
      <c r="H226" s="31"/>
      <c r="I226" s="158"/>
      <c r="J226" s="31"/>
      <c r="K226" s="31"/>
      <c r="L226" s="32"/>
      <c r="M226" s="159"/>
      <c r="N226" s="160"/>
      <c r="O226" s="57"/>
      <c r="P226" s="57"/>
      <c r="Q226" s="57"/>
      <c r="R226" s="57"/>
      <c r="S226" s="57"/>
      <c r="T226" s="58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6" t="s">
        <v>125</v>
      </c>
      <c r="AU226" s="16" t="s">
        <v>84</v>
      </c>
    </row>
    <row r="227" spans="1:65" s="2" customFormat="1" ht="11.25">
      <c r="A227" s="31"/>
      <c r="B227" s="32"/>
      <c r="C227" s="31"/>
      <c r="D227" s="166" t="s">
        <v>201</v>
      </c>
      <c r="E227" s="31"/>
      <c r="F227" s="167" t="s">
        <v>352</v>
      </c>
      <c r="G227" s="31"/>
      <c r="H227" s="31"/>
      <c r="I227" s="158"/>
      <c r="J227" s="31"/>
      <c r="K227" s="31"/>
      <c r="L227" s="32"/>
      <c r="M227" s="159"/>
      <c r="N227" s="160"/>
      <c r="O227" s="57"/>
      <c r="P227" s="57"/>
      <c r="Q227" s="57"/>
      <c r="R227" s="57"/>
      <c r="S227" s="57"/>
      <c r="T227" s="58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201</v>
      </c>
      <c r="AU227" s="16" t="s">
        <v>84</v>
      </c>
    </row>
    <row r="228" spans="1:65" s="2" customFormat="1" ht="156">
      <c r="A228" s="31"/>
      <c r="B228" s="32"/>
      <c r="C228" s="31"/>
      <c r="D228" s="156" t="s">
        <v>127</v>
      </c>
      <c r="E228" s="31"/>
      <c r="F228" s="161" t="s">
        <v>336</v>
      </c>
      <c r="G228" s="31"/>
      <c r="H228" s="31"/>
      <c r="I228" s="158"/>
      <c r="J228" s="31"/>
      <c r="K228" s="31"/>
      <c r="L228" s="32"/>
      <c r="M228" s="159"/>
      <c r="N228" s="160"/>
      <c r="O228" s="57"/>
      <c r="P228" s="57"/>
      <c r="Q228" s="57"/>
      <c r="R228" s="57"/>
      <c r="S228" s="57"/>
      <c r="T228" s="58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6" t="s">
        <v>127</v>
      </c>
      <c r="AU228" s="16" t="s">
        <v>84</v>
      </c>
    </row>
    <row r="229" spans="1:65" s="2" customFormat="1" ht="33" customHeight="1">
      <c r="A229" s="31"/>
      <c r="B229" s="142"/>
      <c r="C229" s="143" t="s">
        <v>353</v>
      </c>
      <c r="D229" s="143" t="s">
        <v>119</v>
      </c>
      <c r="E229" s="144" t="s">
        <v>354</v>
      </c>
      <c r="F229" s="145" t="s">
        <v>355</v>
      </c>
      <c r="G229" s="146" t="s">
        <v>269</v>
      </c>
      <c r="H229" s="147">
        <v>10</v>
      </c>
      <c r="I229" s="148"/>
      <c r="J229" s="149">
        <f>ROUND(I229*H229,2)</f>
        <v>0</v>
      </c>
      <c r="K229" s="145" t="s">
        <v>199</v>
      </c>
      <c r="L229" s="32"/>
      <c r="M229" s="150" t="s">
        <v>1</v>
      </c>
      <c r="N229" s="151" t="s">
        <v>39</v>
      </c>
      <c r="O229" s="57"/>
      <c r="P229" s="152">
        <f>O229*H229</f>
        <v>0</v>
      </c>
      <c r="Q229" s="152">
        <v>0</v>
      </c>
      <c r="R229" s="152">
        <f>Q229*H229</f>
        <v>0</v>
      </c>
      <c r="S229" s="152">
        <v>0</v>
      </c>
      <c r="T229" s="15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4" t="s">
        <v>124</v>
      </c>
      <c r="AT229" s="154" t="s">
        <v>119</v>
      </c>
      <c r="AU229" s="154" t="s">
        <v>84</v>
      </c>
      <c r="AY229" s="16" t="s">
        <v>116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6" t="s">
        <v>82</v>
      </c>
      <c r="BK229" s="155">
        <f>ROUND(I229*H229,2)</f>
        <v>0</v>
      </c>
      <c r="BL229" s="16" t="s">
        <v>124</v>
      </c>
      <c r="BM229" s="154" t="s">
        <v>356</v>
      </c>
    </row>
    <row r="230" spans="1:65" s="2" customFormat="1" ht="29.25">
      <c r="A230" s="31"/>
      <c r="B230" s="32"/>
      <c r="C230" s="31"/>
      <c r="D230" s="156" t="s">
        <v>125</v>
      </c>
      <c r="E230" s="31"/>
      <c r="F230" s="157" t="s">
        <v>357</v>
      </c>
      <c r="G230" s="31"/>
      <c r="H230" s="31"/>
      <c r="I230" s="158"/>
      <c r="J230" s="31"/>
      <c r="K230" s="31"/>
      <c r="L230" s="32"/>
      <c r="M230" s="159"/>
      <c r="N230" s="160"/>
      <c r="O230" s="57"/>
      <c r="P230" s="57"/>
      <c r="Q230" s="57"/>
      <c r="R230" s="57"/>
      <c r="S230" s="57"/>
      <c r="T230" s="58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6" t="s">
        <v>125</v>
      </c>
      <c r="AU230" s="16" t="s">
        <v>84</v>
      </c>
    </row>
    <row r="231" spans="1:65" s="2" customFormat="1" ht="11.25">
      <c r="A231" s="31"/>
      <c r="B231" s="32"/>
      <c r="C231" s="31"/>
      <c r="D231" s="166" t="s">
        <v>201</v>
      </c>
      <c r="E231" s="31"/>
      <c r="F231" s="167" t="s">
        <v>358</v>
      </c>
      <c r="G231" s="31"/>
      <c r="H231" s="31"/>
      <c r="I231" s="158"/>
      <c r="J231" s="31"/>
      <c r="K231" s="31"/>
      <c r="L231" s="32"/>
      <c r="M231" s="159"/>
      <c r="N231" s="160"/>
      <c r="O231" s="57"/>
      <c r="P231" s="57"/>
      <c r="Q231" s="57"/>
      <c r="R231" s="57"/>
      <c r="S231" s="57"/>
      <c r="T231" s="58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6" t="s">
        <v>201</v>
      </c>
      <c r="AU231" s="16" t="s">
        <v>84</v>
      </c>
    </row>
    <row r="232" spans="1:65" s="2" customFormat="1" ht="33" customHeight="1">
      <c r="A232" s="31"/>
      <c r="B232" s="142"/>
      <c r="C232" s="143" t="s">
        <v>270</v>
      </c>
      <c r="D232" s="143" t="s">
        <v>119</v>
      </c>
      <c r="E232" s="144" t="s">
        <v>359</v>
      </c>
      <c r="F232" s="145" t="s">
        <v>360</v>
      </c>
      <c r="G232" s="146" t="s">
        <v>269</v>
      </c>
      <c r="H232" s="147">
        <v>10</v>
      </c>
      <c r="I232" s="148"/>
      <c r="J232" s="149">
        <f>ROUND(I232*H232,2)</f>
        <v>0</v>
      </c>
      <c r="K232" s="145" t="s">
        <v>199</v>
      </c>
      <c r="L232" s="32"/>
      <c r="M232" s="150" t="s">
        <v>1</v>
      </c>
      <c r="N232" s="151" t="s">
        <v>39</v>
      </c>
      <c r="O232" s="57"/>
      <c r="P232" s="152">
        <f>O232*H232</f>
        <v>0</v>
      </c>
      <c r="Q232" s="152">
        <v>0</v>
      </c>
      <c r="R232" s="152">
        <f>Q232*H232</f>
        <v>0</v>
      </c>
      <c r="S232" s="152">
        <v>0</v>
      </c>
      <c r="T232" s="15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4" t="s">
        <v>124</v>
      </c>
      <c r="AT232" s="154" t="s">
        <v>119</v>
      </c>
      <c r="AU232" s="154" t="s">
        <v>84</v>
      </c>
      <c r="AY232" s="16" t="s">
        <v>116</v>
      </c>
      <c r="BE232" s="155">
        <f>IF(N232="základní",J232,0)</f>
        <v>0</v>
      </c>
      <c r="BF232" s="155">
        <f>IF(N232="snížená",J232,0)</f>
        <v>0</v>
      </c>
      <c r="BG232" s="155">
        <f>IF(N232="zákl. přenesená",J232,0)</f>
        <v>0</v>
      </c>
      <c r="BH232" s="155">
        <f>IF(N232="sníž. přenesená",J232,0)</f>
        <v>0</v>
      </c>
      <c r="BI232" s="155">
        <f>IF(N232="nulová",J232,0)</f>
        <v>0</v>
      </c>
      <c r="BJ232" s="16" t="s">
        <v>82</v>
      </c>
      <c r="BK232" s="155">
        <f>ROUND(I232*H232,2)</f>
        <v>0</v>
      </c>
      <c r="BL232" s="16" t="s">
        <v>124</v>
      </c>
      <c r="BM232" s="154" t="s">
        <v>361</v>
      </c>
    </row>
    <row r="233" spans="1:65" s="2" customFormat="1" ht="29.25">
      <c r="A233" s="31"/>
      <c r="B233" s="32"/>
      <c r="C233" s="31"/>
      <c r="D233" s="156" t="s">
        <v>125</v>
      </c>
      <c r="E233" s="31"/>
      <c r="F233" s="157" t="s">
        <v>362</v>
      </c>
      <c r="G233" s="31"/>
      <c r="H233" s="31"/>
      <c r="I233" s="158"/>
      <c r="J233" s="31"/>
      <c r="K233" s="31"/>
      <c r="L233" s="32"/>
      <c r="M233" s="159"/>
      <c r="N233" s="160"/>
      <c r="O233" s="57"/>
      <c r="P233" s="57"/>
      <c r="Q233" s="57"/>
      <c r="R233" s="57"/>
      <c r="S233" s="57"/>
      <c r="T233" s="58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6" t="s">
        <v>125</v>
      </c>
      <c r="AU233" s="16" t="s">
        <v>84</v>
      </c>
    </row>
    <row r="234" spans="1:65" s="2" customFormat="1" ht="11.25">
      <c r="A234" s="31"/>
      <c r="B234" s="32"/>
      <c r="C234" s="31"/>
      <c r="D234" s="166" t="s">
        <v>201</v>
      </c>
      <c r="E234" s="31"/>
      <c r="F234" s="167" t="s">
        <v>363</v>
      </c>
      <c r="G234" s="31"/>
      <c r="H234" s="31"/>
      <c r="I234" s="158"/>
      <c r="J234" s="31"/>
      <c r="K234" s="31"/>
      <c r="L234" s="32"/>
      <c r="M234" s="159"/>
      <c r="N234" s="160"/>
      <c r="O234" s="57"/>
      <c r="P234" s="57"/>
      <c r="Q234" s="57"/>
      <c r="R234" s="57"/>
      <c r="S234" s="57"/>
      <c r="T234" s="58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6" t="s">
        <v>201</v>
      </c>
      <c r="AU234" s="16" t="s">
        <v>84</v>
      </c>
    </row>
    <row r="235" spans="1:65" s="2" customFormat="1" ht="33" customHeight="1">
      <c r="A235" s="31"/>
      <c r="B235" s="142"/>
      <c r="C235" s="143" t="s">
        <v>364</v>
      </c>
      <c r="D235" s="143" t="s">
        <v>119</v>
      </c>
      <c r="E235" s="144" t="s">
        <v>365</v>
      </c>
      <c r="F235" s="145" t="s">
        <v>366</v>
      </c>
      <c r="G235" s="146" t="s">
        <v>269</v>
      </c>
      <c r="H235" s="147">
        <v>2500</v>
      </c>
      <c r="I235" s="148"/>
      <c r="J235" s="149">
        <f>ROUND(I235*H235,2)</f>
        <v>0</v>
      </c>
      <c r="K235" s="145" t="s">
        <v>199</v>
      </c>
      <c r="L235" s="32"/>
      <c r="M235" s="150" t="s">
        <v>1</v>
      </c>
      <c r="N235" s="151" t="s">
        <v>39</v>
      </c>
      <c r="O235" s="57"/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4" t="s">
        <v>124</v>
      </c>
      <c r="AT235" s="154" t="s">
        <v>119</v>
      </c>
      <c r="AU235" s="154" t="s">
        <v>84</v>
      </c>
      <c r="AY235" s="16" t="s">
        <v>116</v>
      </c>
      <c r="BE235" s="155">
        <f>IF(N235="základní",J235,0)</f>
        <v>0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6" t="s">
        <v>82</v>
      </c>
      <c r="BK235" s="155">
        <f>ROUND(I235*H235,2)</f>
        <v>0</v>
      </c>
      <c r="BL235" s="16" t="s">
        <v>124</v>
      </c>
      <c r="BM235" s="154" t="s">
        <v>367</v>
      </c>
    </row>
    <row r="236" spans="1:65" s="2" customFormat="1" ht="29.25">
      <c r="A236" s="31"/>
      <c r="B236" s="32"/>
      <c r="C236" s="31"/>
      <c r="D236" s="156" t="s">
        <v>125</v>
      </c>
      <c r="E236" s="31"/>
      <c r="F236" s="157" t="s">
        <v>368</v>
      </c>
      <c r="G236" s="31"/>
      <c r="H236" s="31"/>
      <c r="I236" s="158"/>
      <c r="J236" s="31"/>
      <c r="K236" s="31"/>
      <c r="L236" s="32"/>
      <c r="M236" s="159"/>
      <c r="N236" s="160"/>
      <c r="O236" s="57"/>
      <c r="P236" s="57"/>
      <c r="Q236" s="57"/>
      <c r="R236" s="57"/>
      <c r="S236" s="57"/>
      <c r="T236" s="58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6" t="s">
        <v>125</v>
      </c>
      <c r="AU236" s="16" t="s">
        <v>84</v>
      </c>
    </row>
    <row r="237" spans="1:65" s="2" customFormat="1" ht="11.25">
      <c r="A237" s="31"/>
      <c r="B237" s="32"/>
      <c r="C237" s="31"/>
      <c r="D237" s="166" t="s">
        <v>201</v>
      </c>
      <c r="E237" s="31"/>
      <c r="F237" s="167" t="s">
        <v>369</v>
      </c>
      <c r="G237" s="31"/>
      <c r="H237" s="31"/>
      <c r="I237" s="158"/>
      <c r="J237" s="31"/>
      <c r="K237" s="31"/>
      <c r="L237" s="32"/>
      <c r="M237" s="159"/>
      <c r="N237" s="160"/>
      <c r="O237" s="57"/>
      <c r="P237" s="57"/>
      <c r="Q237" s="57"/>
      <c r="R237" s="57"/>
      <c r="S237" s="57"/>
      <c r="T237" s="58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201</v>
      </c>
      <c r="AU237" s="16" t="s">
        <v>84</v>
      </c>
    </row>
    <row r="238" spans="1:65" s="2" customFormat="1" ht="39">
      <c r="A238" s="31"/>
      <c r="B238" s="32"/>
      <c r="C238" s="31"/>
      <c r="D238" s="156" t="s">
        <v>127</v>
      </c>
      <c r="E238" s="31"/>
      <c r="F238" s="161" t="s">
        <v>370</v>
      </c>
      <c r="G238" s="31"/>
      <c r="H238" s="31"/>
      <c r="I238" s="158"/>
      <c r="J238" s="31"/>
      <c r="K238" s="31"/>
      <c r="L238" s="32"/>
      <c r="M238" s="159"/>
      <c r="N238" s="160"/>
      <c r="O238" s="57"/>
      <c r="P238" s="57"/>
      <c r="Q238" s="57"/>
      <c r="R238" s="57"/>
      <c r="S238" s="57"/>
      <c r="T238" s="58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6" t="s">
        <v>127</v>
      </c>
      <c r="AU238" s="16" t="s">
        <v>84</v>
      </c>
    </row>
    <row r="239" spans="1:65" s="2" customFormat="1" ht="33" customHeight="1">
      <c r="A239" s="31"/>
      <c r="B239" s="142"/>
      <c r="C239" s="143" t="s">
        <v>276</v>
      </c>
      <c r="D239" s="143" t="s">
        <v>119</v>
      </c>
      <c r="E239" s="144" t="s">
        <v>371</v>
      </c>
      <c r="F239" s="145" t="s">
        <v>372</v>
      </c>
      <c r="G239" s="146" t="s">
        <v>269</v>
      </c>
      <c r="H239" s="147">
        <v>10</v>
      </c>
      <c r="I239" s="148"/>
      <c r="J239" s="149">
        <f>ROUND(I239*H239,2)</f>
        <v>0</v>
      </c>
      <c r="K239" s="145" t="s">
        <v>199</v>
      </c>
      <c r="L239" s="32"/>
      <c r="M239" s="150" t="s">
        <v>1</v>
      </c>
      <c r="N239" s="151" t="s">
        <v>39</v>
      </c>
      <c r="O239" s="57"/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4" t="s">
        <v>124</v>
      </c>
      <c r="AT239" s="154" t="s">
        <v>119</v>
      </c>
      <c r="AU239" s="154" t="s">
        <v>84</v>
      </c>
      <c r="AY239" s="16" t="s">
        <v>116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6" t="s">
        <v>82</v>
      </c>
      <c r="BK239" s="155">
        <f>ROUND(I239*H239,2)</f>
        <v>0</v>
      </c>
      <c r="BL239" s="16" t="s">
        <v>124</v>
      </c>
      <c r="BM239" s="154" t="s">
        <v>373</v>
      </c>
    </row>
    <row r="240" spans="1:65" s="2" customFormat="1" ht="29.25">
      <c r="A240" s="31"/>
      <c r="B240" s="32"/>
      <c r="C240" s="31"/>
      <c r="D240" s="156" t="s">
        <v>125</v>
      </c>
      <c r="E240" s="31"/>
      <c r="F240" s="157" t="s">
        <v>374</v>
      </c>
      <c r="G240" s="31"/>
      <c r="H240" s="31"/>
      <c r="I240" s="158"/>
      <c r="J240" s="31"/>
      <c r="K240" s="31"/>
      <c r="L240" s="32"/>
      <c r="M240" s="159"/>
      <c r="N240" s="160"/>
      <c r="O240" s="57"/>
      <c r="P240" s="57"/>
      <c r="Q240" s="57"/>
      <c r="R240" s="57"/>
      <c r="S240" s="57"/>
      <c r="T240" s="58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6" t="s">
        <v>125</v>
      </c>
      <c r="AU240" s="16" t="s">
        <v>84</v>
      </c>
    </row>
    <row r="241" spans="1:65" s="2" customFormat="1" ht="11.25">
      <c r="A241" s="31"/>
      <c r="B241" s="32"/>
      <c r="C241" s="31"/>
      <c r="D241" s="166" t="s">
        <v>201</v>
      </c>
      <c r="E241" s="31"/>
      <c r="F241" s="167" t="s">
        <v>375</v>
      </c>
      <c r="G241" s="31"/>
      <c r="H241" s="31"/>
      <c r="I241" s="158"/>
      <c r="J241" s="31"/>
      <c r="K241" s="31"/>
      <c r="L241" s="32"/>
      <c r="M241" s="159"/>
      <c r="N241" s="160"/>
      <c r="O241" s="57"/>
      <c r="P241" s="57"/>
      <c r="Q241" s="57"/>
      <c r="R241" s="57"/>
      <c r="S241" s="57"/>
      <c r="T241" s="58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6" t="s">
        <v>201</v>
      </c>
      <c r="AU241" s="16" t="s">
        <v>84</v>
      </c>
    </row>
    <row r="242" spans="1:65" s="2" customFormat="1" ht="24.2" customHeight="1">
      <c r="A242" s="31"/>
      <c r="B242" s="142"/>
      <c r="C242" s="143" t="s">
        <v>376</v>
      </c>
      <c r="D242" s="143" t="s">
        <v>119</v>
      </c>
      <c r="E242" s="144" t="s">
        <v>377</v>
      </c>
      <c r="F242" s="145" t="s">
        <v>378</v>
      </c>
      <c r="G242" s="146" t="s">
        <v>269</v>
      </c>
      <c r="H242" s="147">
        <v>600</v>
      </c>
      <c r="I242" s="148"/>
      <c r="J242" s="149">
        <f>ROUND(I242*H242,2)</f>
        <v>0</v>
      </c>
      <c r="K242" s="145" t="s">
        <v>199</v>
      </c>
      <c r="L242" s="32"/>
      <c r="M242" s="150" t="s">
        <v>1</v>
      </c>
      <c r="N242" s="151" t="s">
        <v>39</v>
      </c>
      <c r="O242" s="57"/>
      <c r="P242" s="152">
        <f>O242*H242</f>
        <v>0</v>
      </c>
      <c r="Q242" s="152">
        <v>0</v>
      </c>
      <c r="R242" s="152">
        <f>Q242*H242</f>
        <v>0</v>
      </c>
      <c r="S242" s="152">
        <v>0</v>
      </c>
      <c r="T242" s="15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4" t="s">
        <v>124</v>
      </c>
      <c r="AT242" s="154" t="s">
        <v>119</v>
      </c>
      <c r="AU242" s="154" t="s">
        <v>84</v>
      </c>
      <c r="AY242" s="16" t="s">
        <v>116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6" t="s">
        <v>82</v>
      </c>
      <c r="BK242" s="155">
        <f>ROUND(I242*H242,2)</f>
        <v>0</v>
      </c>
      <c r="BL242" s="16" t="s">
        <v>124</v>
      </c>
      <c r="BM242" s="154" t="s">
        <v>379</v>
      </c>
    </row>
    <row r="243" spans="1:65" s="2" customFormat="1" ht="29.25">
      <c r="A243" s="31"/>
      <c r="B243" s="32"/>
      <c r="C243" s="31"/>
      <c r="D243" s="156" t="s">
        <v>125</v>
      </c>
      <c r="E243" s="31"/>
      <c r="F243" s="157" t="s">
        <v>380</v>
      </c>
      <c r="G243" s="31"/>
      <c r="H243" s="31"/>
      <c r="I243" s="158"/>
      <c r="J243" s="31"/>
      <c r="K243" s="31"/>
      <c r="L243" s="32"/>
      <c r="M243" s="159"/>
      <c r="N243" s="160"/>
      <c r="O243" s="57"/>
      <c r="P243" s="57"/>
      <c r="Q243" s="57"/>
      <c r="R243" s="57"/>
      <c r="S243" s="57"/>
      <c r="T243" s="58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6" t="s">
        <v>125</v>
      </c>
      <c r="AU243" s="16" t="s">
        <v>84</v>
      </c>
    </row>
    <row r="244" spans="1:65" s="2" customFormat="1" ht="11.25">
      <c r="A244" s="31"/>
      <c r="B244" s="32"/>
      <c r="C244" s="31"/>
      <c r="D244" s="166" t="s">
        <v>201</v>
      </c>
      <c r="E244" s="31"/>
      <c r="F244" s="167" t="s">
        <v>381</v>
      </c>
      <c r="G244" s="31"/>
      <c r="H244" s="31"/>
      <c r="I244" s="158"/>
      <c r="J244" s="31"/>
      <c r="K244" s="31"/>
      <c r="L244" s="32"/>
      <c r="M244" s="159"/>
      <c r="N244" s="160"/>
      <c r="O244" s="57"/>
      <c r="P244" s="57"/>
      <c r="Q244" s="57"/>
      <c r="R244" s="57"/>
      <c r="S244" s="57"/>
      <c r="T244" s="5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201</v>
      </c>
      <c r="AU244" s="16" t="s">
        <v>84</v>
      </c>
    </row>
    <row r="245" spans="1:65" s="2" customFormat="1" ht="39">
      <c r="A245" s="31"/>
      <c r="B245" s="32"/>
      <c r="C245" s="31"/>
      <c r="D245" s="156" t="s">
        <v>127</v>
      </c>
      <c r="E245" s="31"/>
      <c r="F245" s="161" t="s">
        <v>370</v>
      </c>
      <c r="G245" s="31"/>
      <c r="H245" s="31"/>
      <c r="I245" s="158"/>
      <c r="J245" s="31"/>
      <c r="K245" s="31"/>
      <c r="L245" s="32"/>
      <c r="M245" s="159"/>
      <c r="N245" s="160"/>
      <c r="O245" s="57"/>
      <c r="P245" s="57"/>
      <c r="Q245" s="57"/>
      <c r="R245" s="57"/>
      <c r="S245" s="57"/>
      <c r="T245" s="58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6" t="s">
        <v>127</v>
      </c>
      <c r="AU245" s="16" t="s">
        <v>84</v>
      </c>
    </row>
    <row r="246" spans="1:65" s="2" customFormat="1" ht="33" customHeight="1">
      <c r="A246" s="31"/>
      <c r="B246" s="142"/>
      <c r="C246" s="143" t="s">
        <v>281</v>
      </c>
      <c r="D246" s="143" t="s">
        <v>119</v>
      </c>
      <c r="E246" s="144" t="s">
        <v>382</v>
      </c>
      <c r="F246" s="145" t="s">
        <v>383</v>
      </c>
      <c r="G246" s="146" t="s">
        <v>269</v>
      </c>
      <c r="H246" s="147">
        <v>600</v>
      </c>
      <c r="I246" s="148"/>
      <c r="J246" s="149">
        <f>ROUND(I246*H246,2)</f>
        <v>0</v>
      </c>
      <c r="K246" s="145" t="s">
        <v>199</v>
      </c>
      <c r="L246" s="32"/>
      <c r="M246" s="150" t="s">
        <v>1</v>
      </c>
      <c r="N246" s="151" t="s">
        <v>39</v>
      </c>
      <c r="O246" s="57"/>
      <c r="P246" s="152">
        <f>O246*H246</f>
        <v>0</v>
      </c>
      <c r="Q246" s="152">
        <v>0</v>
      </c>
      <c r="R246" s="152">
        <f>Q246*H246</f>
        <v>0</v>
      </c>
      <c r="S246" s="152">
        <v>0</v>
      </c>
      <c r="T246" s="15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4" t="s">
        <v>124</v>
      </c>
      <c r="AT246" s="154" t="s">
        <v>119</v>
      </c>
      <c r="AU246" s="154" t="s">
        <v>84</v>
      </c>
      <c r="AY246" s="16" t="s">
        <v>116</v>
      </c>
      <c r="BE246" s="155">
        <f>IF(N246="základní",J246,0)</f>
        <v>0</v>
      </c>
      <c r="BF246" s="155">
        <f>IF(N246="snížená",J246,0)</f>
        <v>0</v>
      </c>
      <c r="BG246" s="155">
        <f>IF(N246="zákl. přenesená",J246,0)</f>
        <v>0</v>
      </c>
      <c r="BH246" s="155">
        <f>IF(N246="sníž. přenesená",J246,0)</f>
        <v>0</v>
      </c>
      <c r="BI246" s="155">
        <f>IF(N246="nulová",J246,0)</f>
        <v>0</v>
      </c>
      <c r="BJ246" s="16" t="s">
        <v>82</v>
      </c>
      <c r="BK246" s="155">
        <f>ROUND(I246*H246,2)</f>
        <v>0</v>
      </c>
      <c r="BL246" s="16" t="s">
        <v>124</v>
      </c>
      <c r="BM246" s="154" t="s">
        <v>384</v>
      </c>
    </row>
    <row r="247" spans="1:65" s="2" customFormat="1" ht="29.25">
      <c r="A247" s="31"/>
      <c r="B247" s="32"/>
      <c r="C247" s="31"/>
      <c r="D247" s="156" t="s">
        <v>125</v>
      </c>
      <c r="E247" s="31"/>
      <c r="F247" s="157" t="s">
        <v>385</v>
      </c>
      <c r="G247" s="31"/>
      <c r="H247" s="31"/>
      <c r="I247" s="158"/>
      <c r="J247" s="31"/>
      <c r="K247" s="31"/>
      <c r="L247" s="32"/>
      <c r="M247" s="159"/>
      <c r="N247" s="160"/>
      <c r="O247" s="57"/>
      <c r="P247" s="57"/>
      <c r="Q247" s="57"/>
      <c r="R247" s="57"/>
      <c r="S247" s="57"/>
      <c r="T247" s="58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6" t="s">
        <v>125</v>
      </c>
      <c r="AU247" s="16" t="s">
        <v>84</v>
      </c>
    </row>
    <row r="248" spans="1:65" s="2" customFormat="1" ht="11.25">
      <c r="A248" s="31"/>
      <c r="B248" s="32"/>
      <c r="C248" s="31"/>
      <c r="D248" s="166" t="s">
        <v>201</v>
      </c>
      <c r="E248" s="31"/>
      <c r="F248" s="167" t="s">
        <v>386</v>
      </c>
      <c r="G248" s="31"/>
      <c r="H248" s="31"/>
      <c r="I248" s="158"/>
      <c r="J248" s="31"/>
      <c r="K248" s="31"/>
      <c r="L248" s="32"/>
      <c r="M248" s="159"/>
      <c r="N248" s="160"/>
      <c r="O248" s="57"/>
      <c r="P248" s="57"/>
      <c r="Q248" s="57"/>
      <c r="R248" s="57"/>
      <c r="S248" s="57"/>
      <c r="T248" s="58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6" t="s">
        <v>201</v>
      </c>
      <c r="AU248" s="16" t="s">
        <v>84</v>
      </c>
    </row>
    <row r="249" spans="1:65" s="2" customFormat="1" ht="39">
      <c r="A249" s="31"/>
      <c r="B249" s="32"/>
      <c r="C249" s="31"/>
      <c r="D249" s="156" t="s">
        <v>127</v>
      </c>
      <c r="E249" s="31"/>
      <c r="F249" s="161" t="s">
        <v>370</v>
      </c>
      <c r="G249" s="31"/>
      <c r="H249" s="31"/>
      <c r="I249" s="158"/>
      <c r="J249" s="31"/>
      <c r="K249" s="31"/>
      <c r="L249" s="32"/>
      <c r="M249" s="159"/>
      <c r="N249" s="160"/>
      <c r="O249" s="57"/>
      <c r="P249" s="57"/>
      <c r="Q249" s="57"/>
      <c r="R249" s="57"/>
      <c r="S249" s="57"/>
      <c r="T249" s="58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6" t="s">
        <v>127</v>
      </c>
      <c r="AU249" s="16" t="s">
        <v>84</v>
      </c>
    </row>
    <row r="250" spans="1:65" s="2" customFormat="1" ht="37.9" customHeight="1">
      <c r="A250" s="31"/>
      <c r="B250" s="142"/>
      <c r="C250" s="143" t="s">
        <v>387</v>
      </c>
      <c r="D250" s="143" t="s">
        <v>119</v>
      </c>
      <c r="E250" s="144" t="s">
        <v>388</v>
      </c>
      <c r="F250" s="145" t="s">
        <v>389</v>
      </c>
      <c r="G250" s="146" t="s">
        <v>122</v>
      </c>
      <c r="H250" s="147">
        <v>90</v>
      </c>
      <c r="I250" s="148"/>
      <c r="J250" s="149">
        <f>ROUND(I250*H250,2)</f>
        <v>0</v>
      </c>
      <c r="K250" s="145" t="s">
        <v>199</v>
      </c>
      <c r="L250" s="32"/>
      <c r="M250" s="150" t="s">
        <v>1</v>
      </c>
      <c r="N250" s="151" t="s">
        <v>39</v>
      </c>
      <c r="O250" s="57"/>
      <c r="P250" s="152">
        <f>O250*H250</f>
        <v>0</v>
      </c>
      <c r="Q250" s="152">
        <v>0</v>
      </c>
      <c r="R250" s="152">
        <f>Q250*H250</f>
        <v>0</v>
      </c>
      <c r="S250" s="152">
        <v>0</v>
      </c>
      <c r="T250" s="15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54" t="s">
        <v>124</v>
      </c>
      <c r="AT250" s="154" t="s">
        <v>119</v>
      </c>
      <c r="AU250" s="154" t="s">
        <v>84</v>
      </c>
      <c r="AY250" s="16" t="s">
        <v>116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6" t="s">
        <v>82</v>
      </c>
      <c r="BK250" s="155">
        <f>ROUND(I250*H250,2)</f>
        <v>0</v>
      </c>
      <c r="BL250" s="16" t="s">
        <v>124</v>
      </c>
      <c r="BM250" s="154" t="s">
        <v>390</v>
      </c>
    </row>
    <row r="251" spans="1:65" s="2" customFormat="1" ht="29.25">
      <c r="A251" s="31"/>
      <c r="B251" s="32"/>
      <c r="C251" s="31"/>
      <c r="D251" s="156" t="s">
        <v>125</v>
      </c>
      <c r="E251" s="31"/>
      <c r="F251" s="157" t="s">
        <v>391</v>
      </c>
      <c r="G251" s="31"/>
      <c r="H251" s="31"/>
      <c r="I251" s="158"/>
      <c r="J251" s="31"/>
      <c r="K251" s="31"/>
      <c r="L251" s="32"/>
      <c r="M251" s="159"/>
      <c r="N251" s="160"/>
      <c r="O251" s="57"/>
      <c r="P251" s="57"/>
      <c r="Q251" s="57"/>
      <c r="R251" s="57"/>
      <c r="S251" s="57"/>
      <c r="T251" s="58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6" t="s">
        <v>125</v>
      </c>
      <c r="AU251" s="16" t="s">
        <v>84</v>
      </c>
    </row>
    <row r="252" spans="1:65" s="2" customFormat="1" ht="11.25">
      <c r="A252" s="31"/>
      <c r="B252" s="32"/>
      <c r="C252" s="31"/>
      <c r="D252" s="166" t="s">
        <v>201</v>
      </c>
      <c r="E252" s="31"/>
      <c r="F252" s="167" t="s">
        <v>392</v>
      </c>
      <c r="G252" s="31"/>
      <c r="H252" s="31"/>
      <c r="I252" s="158"/>
      <c r="J252" s="31"/>
      <c r="K252" s="31"/>
      <c r="L252" s="32"/>
      <c r="M252" s="159"/>
      <c r="N252" s="160"/>
      <c r="O252" s="57"/>
      <c r="P252" s="57"/>
      <c r="Q252" s="57"/>
      <c r="R252" s="57"/>
      <c r="S252" s="57"/>
      <c r="T252" s="58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6" t="s">
        <v>201</v>
      </c>
      <c r="AU252" s="16" t="s">
        <v>84</v>
      </c>
    </row>
    <row r="253" spans="1:65" s="2" customFormat="1" ht="87.75">
      <c r="A253" s="31"/>
      <c r="B253" s="32"/>
      <c r="C253" s="31"/>
      <c r="D253" s="156" t="s">
        <v>127</v>
      </c>
      <c r="E253" s="31"/>
      <c r="F253" s="161" t="s">
        <v>393</v>
      </c>
      <c r="G253" s="31"/>
      <c r="H253" s="31"/>
      <c r="I253" s="158"/>
      <c r="J253" s="31"/>
      <c r="K253" s="31"/>
      <c r="L253" s="32"/>
      <c r="M253" s="159"/>
      <c r="N253" s="160"/>
      <c r="O253" s="57"/>
      <c r="P253" s="57"/>
      <c r="Q253" s="57"/>
      <c r="R253" s="57"/>
      <c r="S253" s="57"/>
      <c r="T253" s="58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127</v>
      </c>
      <c r="AU253" s="16" t="s">
        <v>84</v>
      </c>
    </row>
    <row r="254" spans="1:65" s="2" customFormat="1" ht="37.9" customHeight="1">
      <c r="A254" s="31"/>
      <c r="B254" s="142"/>
      <c r="C254" s="143" t="s">
        <v>287</v>
      </c>
      <c r="D254" s="143" t="s">
        <v>119</v>
      </c>
      <c r="E254" s="144" t="s">
        <v>394</v>
      </c>
      <c r="F254" s="145" t="s">
        <v>395</v>
      </c>
      <c r="G254" s="146" t="s">
        <v>122</v>
      </c>
      <c r="H254" s="147">
        <v>90</v>
      </c>
      <c r="I254" s="148"/>
      <c r="J254" s="149">
        <f>ROUND(I254*H254,2)</f>
        <v>0</v>
      </c>
      <c r="K254" s="145" t="s">
        <v>199</v>
      </c>
      <c r="L254" s="32"/>
      <c r="M254" s="150" t="s">
        <v>1</v>
      </c>
      <c r="N254" s="151" t="s">
        <v>39</v>
      </c>
      <c r="O254" s="57"/>
      <c r="P254" s="152">
        <f>O254*H254</f>
        <v>0</v>
      </c>
      <c r="Q254" s="152">
        <v>0</v>
      </c>
      <c r="R254" s="152">
        <f>Q254*H254</f>
        <v>0</v>
      </c>
      <c r="S254" s="152">
        <v>0</v>
      </c>
      <c r="T254" s="15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4" t="s">
        <v>124</v>
      </c>
      <c r="AT254" s="154" t="s">
        <v>119</v>
      </c>
      <c r="AU254" s="154" t="s">
        <v>84</v>
      </c>
      <c r="AY254" s="16" t="s">
        <v>116</v>
      </c>
      <c r="BE254" s="155">
        <f>IF(N254="základní",J254,0)</f>
        <v>0</v>
      </c>
      <c r="BF254" s="155">
        <f>IF(N254="snížená",J254,0)</f>
        <v>0</v>
      </c>
      <c r="BG254" s="155">
        <f>IF(N254="zákl. přenesená",J254,0)</f>
        <v>0</v>
      </c>
      <c r="BH254" s="155">
        <f>IF(N254="sníž. přenesená",J254,0)</f>
        <v>0</v>
      </c>
      <c r="BI254" s="155">
        <f>IF(N254="nulová",J254,0)</f>
        <v>0</v>
      </c>
      <c r="BJ254" s="16" t="s">
        <v>82</v>
      </c>
      <c r="BK254" s="155">
        <f>ROUND(I254*H254,2)</f>
        <v>0</v>
      </c>
      <c r="BL254" s="16" t="s">
        <v>124</v>
      </c>
      <c r="BM254" s="154" t="s">
        <v>396</v>
      </c>
    </row>
    <row r="255" spans="1:65" s="2" customFormat="1" ht="29.25">
      <c r="A255" s="31"/>
      <c r="B255" s="32"/>
      <c r="C255" s="31"/>
      <c r="D255" s="156" t="s">
        <v>125</v>
      </c>
      <c r="E255" s="31"/>
      <c r="F255" s="157" t="s">
        <v>397</v>
      </c>
      <c r="G255" s="31"/>
      <c r="H255" s="31"/>
      <c r="I255" s="158"/>
      <c r="J255" s="31"/>
      <c r="K255" s="31"/>
      <c r="L255" s="32"/>
      <c r="M255" s="159"/>
      <c r="N255" s="160"/>
      <c r="O255" s="57"/>
      <c r="P255" s="57"/>
      <c r="Q255" s="57"/>
      <c r="R255" s="57"/>
      <c r="S255" s="57"/>
      <c r="T255" s="58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6" t="s">
        <v>125</v>
      </c>
      <c r="AU255" s="16" t="s">
        <v>84</v>
      </c>
    </row>
    <row r="256" spans="1:65" s="2" customFormat="1" ht="11.25">
      <c r="A256" s="31"/>
      <c r="B256" s="32"/>
      <c r="C256" s="31"/>
      <c r="D256" s="166" t="s">
        <v>201</v>
      </c>
      <c r="E256" s="31"/>
      <c r="F256" s="167" t="s">
        <v>398</v>
      </c>
      <c r="G256" s="31"/>
      <c r="H256" s="31"/>
      <c r="I256" s="158"/>
      <c r="J256" s="31"/>
      <c r="K256" s="31"/>
      <c r="L256" s="32"/>
      <c r="M256" s="159"/>
      <c r="N256" s="160"/>
      <c r="O256" s="57"/>
      <c r="P256" s="57"/>
      <c r="Q256" s="57"/>
      <c r="R256" s="57"/>
      <c r="S256" s="57"/>
      <c r="T256" s="58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6" t="s">
        <v>201</v>
      </c>
      <c r="AU256" s="16" t="s">
        <v>84</v>
      </c>
    </row>
    <row r="257" spans="1:65" s="2" customFormat="1" ht="87.75">
      <c r="A257" s="31"/>
      <c r="B257" s="32"/>
      <c r="C257" s="31"/>
      <c r="D257" s="156" t="s">
        <v>127</v>
      </c>
      <c r="E257" s="31"/>
      <c r="F257" s="161" t="s">
        <v>393</v>
      </c>
      <c r="G257" s="31"/>
      <c r="H257" s="31"/>
      <c r="I257" s="158"/>
      <c r="J257" s="31"/>
      <c r="K257" s="31"/>
      <c r="L257" s="32"/>
      <c r="M257" s="159"/>
      <c r="N257" s="160"/>
      <c r="O257" s="57"/>
      <c r="P257" s="57"/>
      <c r="Q257" s="57"/>
      <c r="R257" s="57"/>
      <c r="S257" s="57"/>
      <c r="T257" s="58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6" t="s">
        <v>127</v>
      </c>
      <c r="AU257" s="16" t="s">
        <v>84</v>
      </c>
    </row>
    <row r="258" spans="1:65" s="2" customFormat="1" ht="37.9" customHeight="1">
      <c r="A258" s="31"/>
      <c r="B258" s="142"/>
      <c r="C258" s="143" t="s">
        <v>399</v>
      </c>
      <c r="D258" s="143" t="s">
        <v>119</v>
      </c>
      <c r="E258" s="144" t="s">
        <v>400</v>
      </c>
      <c r="F258" s="145" t="s">
        <v>401</v>
      </c>
      <c r="G258" s="146" t="s">
        <v>122</v>
      </c>
      <c r="H258" s="147">
        <v>90</v>
      </c>
      <c r="I258" s="148"/>
      <c r="J258" s="149">
        <f>ROUND(I258*H258,2)</f>
        <v>0</v>
      </c>
      <c r="K258" s="145" t="s">
        <v>199</v>
      </c>
      <c r="L258" s="32"/>
      <c r="M258" s="150" t="s">
        <v>1</v>
      </c>
      <c r="N258" s="151" t="s">
        <v>39</v>
      </c>
      <c r="O258" s="57"/>
      <c r="P258" s="152">
        <f>O258*H258</f>
        <v>0</v>
      </c>
      <c r="Q258" s="152">
        <v>0</v>
      </c>
      <c r="R258" s="152">
        <f>Q258*H258</f>
        <v>0</v>
      </c>
      <c r="S258" s="152">
        <v>0</v>
      </c>
      <c r="T258" s="15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4" t="s">
        <v>124</v>
      </c>
      <c r="AT258" s="154" t="s">
        <v>119</v>
      </c>
      <c r="AU258" s="154" t="s">
        <v>84</v>
      </c>
      <c r="AY258" s="16" t="s">
        <v>116</v>
      </c>
      <c r="BE258" s="155">
        <f>IF(N258="základní",J258,0)</f>
        <v>0</v>
      </c>
      <c r="BF258" s="155">
        <f>IF(N258="snížená",J258,0)</f>
        <v>0</v>
      </c>
      <c r="BG258" s="155">
        <f>IF(N258="zákl. přenesená",J258,0)</f>
        <v>0</v>
      </c>
      <c r="BH258" s="155">
        <f>IF(N258="sníž. přenesená",J258,0)</f>
        <v>0</v>
      </c>
      <c r="BI258" s="155">
        <f>IF(N258="nulová",J258,0)</f>
        <v>0</v>
      </c>
      <c r="BJ258" s="16" t="s">
        <v>82</v>
      </c>
      <c r="BK258" s="155">
        <f>ROUND(I258*H258,2)</f>
        <v>0</v>
      </c>
      <c r="BL258" s="16" t="s">
        <v>124</v>
      </c>
      <c r="BM258" s="154" t="s">
        <v>402</v>
      </c>
    </row>
    <row r="259" spans="1:65" s="2" customFormat="1" ht="29.25">
      <c r="A259" s="31"/>
      <c r="B259" s="32"/>
      <c r="C259" s="31"/>
      <c r="D259" s="156" t="s">
        <v>125</v>
      </c>
      <c r="E259" s="31"/>
      <c r="F259" s="157" t="s">
        <v>403</v>
      </c>
      <c r="G259" s="31"/>
      <c r="H259" s="31"/>
      <c r="I259" s="158"/>
      <c r="J259" s="31"/>
      <c r="K259" s="31"/>
      <c r="L259" s="32"/>
      <c r="M259" s="159"/>
      <c r="N259" s="160"/>
      <c r="O259" s="57"/>
      <c r="P259" s="57"/>
      <c r="Q259" s="57"/>
      <c r="R259" s="57"/>
      <c r="S259" s="57"/>
      <c r="T259" s="58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6" t="s">
        <v>125</v>
      </c>
      <c r="AU259" s="16" t="s">
        <v>84</v>
      </c>
    </row>
    <row r="260" spans="1:65" s="2" customFormat="1" ht="11.25">
      <c r="A260" s="31"/>
      <c r="B260" s="32"/>
      <c r="C260" s="31"/>
      <c r="D260" s="166" t="s">
        <v>201</v>
      </c>
      <c r="E260" s="31"/>
      <c r="F260" s="167" t="s">
        <v>404</v>
      </c>
      <c r="G260" s="31"/>
      <c r="H260" s="31"/>
      <c r="I260" s="158"/>
      <c r="J260" s="31"/>
      <c r="K260" s="31"/>
      <c r="L260" s="32"/>
      <c r="M260" s="159"/>
      <c r="N260" s="160"/>
      <c r="O260" s="57"/>
      <c r="P260" s="57"/>
      <c r="Q260" s="57"/>
      <c r="R260" s="57"/>
      <c r="S260" s="57"/>
      <c r="T260" s="58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6" t="s">
        <v>201</v>
      </c>
      <c r="AU260" s="16" t="s">
        <v>84</v>
      </c>
    </row>
    <row r="261" spans="1:65" s="2" customFormat="1" ht="87.75">
      <c r="A261" s="31"/>
      <c r="B261" s="32"/>
      <c r="C261" s="31"/>
      <c r="D261" s="156" t="s">
        <v>127</v>
      </c>
      <c r="E261" s="31"/>
      <c r="F261" s="161" t="s">
        <v>393</v>
      </c>
      <c r="G261" s="31"/>
      <c r="H261" s="31"/>
      <c r="I261" s="158"/>
      <c r="J261" s="31"/>
      <c r="K261" s="31"/>
      <c r="L261" s="32"/>
      <c r="M261" s="159"/>
      <c r="N261" s="160"/>
      <c r="O261" s="57"/>
      <c r="P261" s="57"/>
      <c r="Q261" s="57"/>
      <c r="R261" s="57"/>
      <c r="S261" s="57"/>
      <c r="T261" s="58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6" t="s">
        <v>127</v>
      </c>
      <c r="AU261" s="16" t="s">
        <v>84</v>
      </c>
    </row>
    <row r="262" spans="1:65" s="2" customFormat="1" ht="37.9" customHeight="1">
      <c r="A262" s="31"/>
      <c r="B262" s="142"/>
      <c r="C262" s="143" t="s">
        <v>293</v>
      </c>
      <c r="D262" s="143" t="s">
        <v>119</v>
      </c>
      <c r="E262" s="144" t="s">
        <v>405</v>
      </c>
      <c r="F262" s="145" t="s">
        <v>406</v>
      </c>
      <c r="G262" s="146" t="s">
        <v>122</v>
      </c>
      <c r="H262" s="147">
        <v>180</v>
      </c>
      <c r="I262" s="148"/>
      <c r="J262" s="149">
        <f>ROUND(I262*H262,2)</f>
        <v>0</v>
      </c>
      <c r="K262" s="145" t="s">
        <v>199</v>
      </c>
      <c r="L262" s="32"/>
      <c r="M262" s="150" t="s">
        <v>1</v>
      </c>
      <c r="N262" s="151" t="s">
        <v>39</v>
      </c>
      <c r="O262" s="57"/>
      <c r="P262" s="152">
        <f>O262*H262</f>
        <v>0</v>
      </c>
      <c r="Q262" s="152">
        <v>0</v>
      </c>
      <c r="R262" s="152">
        <f>Q262*H262</f>
        <v>0</v>
      </c>
      <c r="S262" s="152">
        <v>0</v>
      </c>
      <c r="T262" s="15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4" t="s">
        <v>124</v>
      </c>
      <c r="AT262" s="154" t="s">
        <v>119</v>
      </c>
      <c r="AU262" s="154" t="s">
        <v>84</v>
      </c>
      <c r="AY262" s="16" t="s">
        <v>116</v>
      </c>
      <c r="BE262" s="155">
        <f>IF(N262="základní",J262,0)</f>
        <v>0</v>
      </c>
      <c r="BF262" s="155">
        <f>IF(N262="snížená",J262,0)</f>
        <v>0</v>
      </c>
      <c r="BG262" s="155">
        <f>IF(N262="zákl. přenesená",J262,0)</f>
        <v>0</v>
      </c>
      <c r="BH262" s="155">
        <f>IF(N262="sníž. přenesená",J262,0)</f>
        <v>0</v>
      </c>
      <c r="BI262" s="155">
        <f>IF(N262="nulová",J262,0)</f>
        <v>0</v>
      </c>
      <c r="BJ262" s="16" t="s">
        <v>82</v>
      </c>
      <c r="BK262" s="155">
        <f>ROUND(I262*H262,2)</f>
        <v>0</v>
      </c>
      <c r="BL262" s="16" t="s">
        <v>124</v>
      </c>
      <c r="BM262" s="154" t="s">
        <v>407</v>
      </c>
    </row>
    <row r="263" spans="1:65" s="2" customFormat="1" ht="29.25">
      <c r="A263" s="31"/>
      <c r="B263" s="32"/>
      <c r="C263" s="31"/>
      <c r="D263" s="156" t="s">
        <v>125</v>
      </c>
      <c r="E263" s="31"/>
      <c r="F263" s="157" t="s">
        <v>408</v>
      </c>
      <c r="G263" s="31"/>
      <c r="H263" s="31"/>
      <c r="I263" s="158"/>
      <c r="J263" s="31"/>
      <c r="K263" s="31"/>
      <c r="L263" s="32"/>
      <c r="M263" s="159"/>
      <c r="N263" s="160"/>
      <c r="O263" s="57"/>
      <c r="P263" s="57"/>
      <c r="Q263" s="57"/>
      <c r="R263" s="57"/>
      <c r="S263" s="57"/>
      <c r="T263" s="58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6" t="s">
        <v>125</v>
      </c>
      <c r="AU263" s="16" t="s">
        <v>84</v>
      </c>
    </row>
    <row r="264" spans="1:65" s="2" customFormat="1" ht="11.25">
      <c r="A264" s="31"/>
      <c r="B264" s="32"/>
      <c r="C264" s="31"/>
      <c r="D264" s="166" t="s">
        <v>201</v>
      </c>
      <c r="E264" s="31"/>
      <c r="F264" s="167" t="s">
        <v>409</v>
      </c>
      <c r="G264" s="31"/>
      <c r="H264" s="31"/>
      <c r="I264" s="158"/>
      <c r="J264" s="31"/>
      <c r="K264" s="31"/>
      <c r="L264" s="32"/>
      <c r="M264" s="159"/>
      <c r="N264" s="160"/>
      <c r="O264" s="57"/>
      <c r="P264" s="57"/>
      <c r="Q264" s="57"/>
      <c r="R264" s="57"/>
      <c r="S264" s="57"/>
      <c r="T264" s="58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6" t="s">
        <v>201</v>
      </c>
      <c r="AU264" s="16" t="s">
        <v>84</v>
      </c>
    </row>
    <row r="265" spans="1:65" s="2" customFormat="1" ht="87.75">
      <c r="A265" s="31"/>
      <c r="B265" s="32"/>
      <c r="C265" s="31"/>
      <c r="D265" s="156" t="s">
        <v>127</v>
      </c>
      <c r="E265" s="31"/>
      <c r="F265" s="161" t="s">
        <v>393</v>
      </c>
      <c r="G265" s="31"/>
      <c r="H265" s="31"/>
      <c r="I265" s="158"/>
      <c r="J265" s="31"/>
      <c r="K265" s="31"/>
      <c r="L265" s="32"/>
      <c r="M265" s="159"/>
      <c r="N265" s="160"/>
      <c r="O265" s="57"/>
      <c r="P265" s="57"/>
      <c r="Q265" s="57"/>
      <c r="R265" s="57"/>
      <c r="S265" s="57"/>
      <c r="T265" s="58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6" t="s">
        <v>127</v>
      </c>
      <c r="AU265" s="16" t="s">
        <v>84</v>
      </c>
    </row>
    <row r="266" spans="1:65" s="2" customFormat="1" ht="33" customHeight="1">
      <c r="A266" s="31"/>
      <c r="B266" s="142"/>
      <c r="C266" s="143" t="s">
        <v>410</v>
      </c>
      <c r="D266" s="143" t="s">
        <v>119</v>
      </c>
      <c r="E266" s="144" t="s">
        <v>411</v>
      </c>
      <c r="F266" s="145" t="s">
        <v>412</v>
      </c>
      <c r="G266" s="146" t="s">
        <v>122</v>
      </c>
      <c r="H266" s="147">
        <v>90</v>
      </c>
      <c r="I266" s="148"/>
      <c r="J266" s="149">
        <f>ROUND(I266*H266,2)</f>
        <v>0</v>
      </c>
      <c r="K266" s="145" t="s">
        <v>199</v>
      </c>
      <c r="L266" s="32"/>
      <c r="M266" s="150" t="s">
        <v>1</v>
      </c>
      <c r="N266" s="151" t="s">
        <v>39</v>
      </c>
      <c r="O266" s="57"/>
      <c r="P266" s="152">
        <f>O266*H266</f>
        <v>0</v>
      </c>
      <c r="Q266" s="152">
        <v>0</v>
      </c>
      <c r="R266" s="152">
        <f>Q266*H266</f>
        <v>0</v>
      </c>
      <c r="S266" s="152">
        <v>0</v>
      </c>
      <c r="T266" s="15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4" t="s">
        <v>124</v>
      </c>
      <c r="AT266" s="154" t="s">
        <v>119</v>
      </c>
      <c r="AU266" s="154" t="s">
        <v>84</v>
      </c>
      <c r="AY266" s="16" t="s">
        <v>116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6" t="s">
        <v>82</v>
      </c>
      <c r="BK266" s="155">
        <f>ROUND(I266*H266,2)</f>
        <v>0</v>
      </c>
      <c r="BL266" s="16" t="s">
        <v>124</v>
      </c>
      <c r="BM266" s="154" t="s">
        <v>413</v>
      </c>
    </row>
    <row r="267" spans="1:65" s="2" customFormat="1" ht="29.25">
      <c r="A267" s="31"/>
      <c r="B267" s="32"/>
      <c r="C267" s="31"/>
      <c r="D267" s="156" t="s">
        <v>125</v>
      </c>
      <c r="E267" s="31"/>
      <c r="F267" s="157" t="s">
        <v>414</v>
      </c>
      <c r="G267" s="31"/>
      <c r="H267" s="31"/>
      <c r="I267" s="158"/>
      <c r="J267" s="31"/>
      <c r="K267" s="31"/>
      <c r="L267" s="32"/>
      <c r="M267" s="159"/>
      <c r="N267" s="160"/>
      <c r="O267" s="57"/>
      <c r="P267" s="57"/>
      <c r="Q267" s="57"/>
      <c r="R267" s="57"/>
      <c r="S267" s="57"/>
      <c r="T267" s="58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6" t="s">
        <v>125</v>
      </c>
      <c r="AU267" s="16" t="s">
        <v>84</v>
      </c>
    </row>
    <row r="268" spans="1:65" s="2" customFormat="1" ht="11.25">
      <c r="A268" s="31"/>
      <c r="B268" s="32"/>
      <c r="C268" s="31"/>
      <c r="D268" s="166" t="s">
        <v>201</v>
      </c>
      <c r="E268" s="31"/>
      <c r="F268" s="167" t="s">
        <v>415</v>
      </c>
      <c r="G268" s="31"/>
      <c r="H268" s="31"/>
      <c r="I268" s="158"/>
      <c r="J268" s="31"/>
      <c r="K268" s="31"/>
      <c r="L268" s="32"/>
      <c r="M268" s="159"/>
      <c r="N268" s="160"/>
      <c r="O268" s="57"/>
      <c r="P268" s="57"/>
      <c r="Q268" s="57"/>
      <c r="R268" s="57"/>
      <c r="S268" s="57"/>
      <c r="T268" s="58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6" t="s">
        <v>201</v>
      </c>
      <c r="AU268" s="16" t="s">
        <v>84</v>
      </c>
    </row>
    <row r="269" spans="1:65" s="2" customFormat="1" ht="87.75">
      <c r="A269" s="31"/>
      <c r="B269" s="32"/>
      <c r="C269" s="31"/>
      <c r="D269" s="156" t="s">
        <v>127</v>
      </c>
      <c r="E269" s="31"/>
      <c r="F269" s="161" t="s">
        <v>393</v>
      </c>
      <c r="G269" s="31"/>
      <c r="H269" s="31"/>
      <c r="I269" s="158"/>
      <c r="J269" s="31"/>
      <c r="K269" s="31"/>
      <c r="L269" s="32"/>
      <c r="M269" s="159"/>
      <c r="N269" s="160"/>
      <c r="O269" s="57"/>
      <c r="P269" s="57"/>
      <c r="Q269" s="57"/>
      <c r="R269" s="57"/>
      <c r="S269" s="57"/>
      <c r="T269" s="58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6" t="s">
        <v>127</v>
      </c>
      <c r="AU269" s="16" t="s">
        <v>84</v>
      </c>
    </row>
    <row r="270" spans="1:65" s="2" customFormat="1" ht="33" customHeight="1">
      <c r="A270" s="31"/>
      <c r="B270" s="142"/>
      <c r="C270" s="143" t="s">
        <v>298</v>
      </c>
      <c r="D270" s="143" t="s">
        <v>119</v>
      </c>
      <c r="E270" s="144" t="s">
        <v>416</v>
      </c>
      <c r="F270" s="145" t="s">
        <v>417</v>
      </c>
      <c r="G270" s="146" t="s">
        <v>122</v>
      </c>
      <c r="H270" s="147">
        <v>180</v>
      </c>
      <c r="I270" s="148"/>
      <c r="J270" s="149">
        <f>ROUND(I270*H270,2)</f>
        <v>0</v>
      </c>
      <c r="K270" s="145" t="s">
        <v>199</v>
      </c>
      <c r="L270" s="32"/>
      <c r="M270" s="150" t="s">
        <v>1</v>
      </c>
      <c r="N270" s="151" t="s">
        <v>39</v>
      </c>
      <c r="O270" s="57"/>
      <c r="P270" s="152">
        <f>O270*H270</f>
        <v>0</v>
      </c>
      <c r="Q270" s="152">
        <v>0</v>
      </c>
      <c r="R270" s="152">
        <f>Q270*H270</f>
        <v>0</v>
      </c>
      <c r="S270" s="152">
        <v>0</v>
      </c>
      <c r="T270" s="153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4" t="s">
        <v>124</v>
      </c>
      <c r="AT270" s="154" t="s">
        <v>119</v>
      </c>
      <c r="AU270" s="154" t="s">
        <v>84</v>
      </c>
      <c r="AY270" s="16" t="s">
        <v>116</v>
      </c>
      <c r="BE270" s="155">
        <f>IF(N270="základní",J270,0)</f>
        <v>0</v>
      </c>
      <c r="BF270" s="155">
        <f>IF(N270="snížená",J270,0)</f>
        <v>0</v>
      </c>
      <c r="BG270" s="155">
        <f>IF(N270="zákl. přenesená",J270,0)</f>
        <v>0</v>
      </c>
      <c r="BH270" s="155">
        <f>IF(N270="sníž. přenesená",J270,0)</f>
        <v>0</v>
      </c>
      <c r="BI270" s="155">
        <f>IF(N270="nulová",J270,0)</f>
        <v>0</v>
      </c>
      <c r="BJ270" s="16" t="s">
        <v>82</v>
      </c>
      <c r="BK270" s="155">
        <f>ROUND(I270*H270,2)</f>
        <v>0</v>
      </c>
      <c r="BL270" s="16" t="s">
        <v>124</v>
      </c>
      <c r="BM270" s="154" t="s">
        <v>418</v>
      </c>
    </row>
    <row r="271" spans="1:65" s="2" customFormat="1" ht="29.25">
      <c r="A271" s="31"/>
      <c r="B271" s="32"/>
      <c r="C271" s="31"/>
      <c r="D271" s="156" t="s">
        <v>125</v>
      </c>
      <c r="E271" s="31"/>
      <c r="F271" s="157" t="s">
        <v>419</v>
      </c>
      <c r="G271" s="31"/>
      <c r="H271" s="31"/>
      <c r="I271" s="158"/>
      <c r="J271" s="31"/>
      <c r="K271" s="31"/>
      <c r="L271" s="32"/>
      <c r="M271" s="159"/>
      <c r="N271" s="160"/>
      <c r="O271" s="57"/>
      <c r="P271" s="57"/>
      <c r="Q271" s="57"/>
      <c r="R271" s="57"/>
      <c r="S271" s="57"/>
      <c r="T271" s="58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6" t="s">
        <v>125</v>
      </c>
      <c r="AU271" s="16" t="s">
        <v>84</v>
      </c>
    </row>
    <row r="272" spans="1:65" s="2" customFormat="1" ht="11.25">
      <c r="A272" s="31"/>
      <c r="B272" s="32"/>
      <c r="C272" s="31"/>
      <c r="D272" s="166" t="s">
        <v>201</v>
      </c>
      <c r="E272" s="31"/>
      <c r="F272" s="167" t="s">
        <v>420</v>
      </c>
      <c r="G272" s="31"/>
      <c r="H272" s="31"/>
      <c r="I272" s="158"/>
      <c r="J272" s="31"/>
      <c r="K272" s="31"/>
      <c r="L272" s="32"/>
      <c r="M272" s="159"/>
      <c r="N272" s="160"/>
      <c r="O272" s="57"/>
      <c r="P272" s="57"/>
      <c r="Q272" s="57"/>
      <c r="R272" s="57"/>
      <c r="S272" s="57"/>
      <c r="T272" s="58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6" t="s">
        <v>201</v>
      </c>
      <c r="AU272" s="16" t="s">
        <v>84</v>
      </c>
    </row>
    <row r="273" spans="1:65" s="2" customFormat="1" ht="87.75">
      <c r="A273" s="31"/>
      <c r="B273" s="32"/>
      <c r="C273" s="31"/>
      <c r="D273" s="156" t="s">
        <v>127</v>
      </c>
      <c r="E273" s="31"/>
      <c r="F273" s="161" t="s">
        <v>393</v>
      </c>
      <c r="G273" s="31"/>
      <c r="H273" s="31"/>
      <c r="I273" s="158"/>
      <c r="J273" s="31"/>
      <c r="K273" s="31"/>
      <c r="L273" s="32"/>
      <c r="M273" s="159"/>
      <c r="N273" s="160"/>
      <c r="O273" s="57"/>
      <c r="P273" s="57"/>
      <c r="Q273" s="57"/>
      <c r="R273" s="57"/>
      <c r="S273" s="57"/>
      <c r="T273" s="58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6" t="s">
        <v>127</v>
      </c>
      <c r="AU273" s="16" t="s">
        <v>84</v>
      </c>
    </row>
    <row r="274" spans="1:65" s="2" customFormat="1" ht="37.9" customHeight="1">
      <c r="A274" s="31"/>
      <c r="B274" s="142"/>
      <c r="C274" s="143" t="s">
        <v>421</v>
      </c>
      <c r="D274" s="143" t="s">
        <v>119</v>
      </c>
      <c r="E274" s="144" t="s">
        <v>422</v>
      </c>
      <c r="F274" s="145" t="s">
        <v>423</v>
      </c>
      <c r="G274" s="146" t="s">
        <v>122</v>
      </c>
      <c r="H274" s="147">
        <v>90</v>
      </c>
      <c r="I274" s="148"/>
      <c r="J274" s="149">
        <f>ROUND(I274*H274,2)</f>
        <v>0</v>
      </c>
      <c r="K274" s="145" t="s">
        <v>199</v>
      </c>
      <c r="L274" s="32"/>
      <c r="M274" s="150" t="s">
        <v>1</v>
      </c>
      <c r="N274" s="151" t="s">
        <v>39</v>
      </c>
      <c r="O274" s="57"/>
      <c r="P274" s="152">
        <f>O274*H274</f>
        <v>0</v>
      </c>
      <c r="Q274" s="152">
        <v>0</v>
      </c>
      <c r="R274" s="152">
        <f>Q274*H274</f>
        <v>0</v>
      </c>
      <c r="S274" s="152">
        <v>0</v>
      </c>
      <c r="T274" s="15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4" t="s">
        <v>124</v>
      </c>
      <c r="AT274" s="154" t="s">
        <v>119</v>
      </c>
      <c r="AU274" s="154" t="s">
        <v>84</v>
      </c>
      <c r="AY274" s="16" t="s">
        <v>116</v>
      </c>
      <c r="BE274" s="155">
        <f>IF(N274="základní",J274,0)</f>
        <v>0</v>
      </c>
      <c r="BF274" s="155">
        <f>IF(N274="snížená",J274,0)</f>
        <v>0</v>
      </c>
      <c r="BG274" s="155">
        <f>IF(N274="zákl. přenesená",J274,0)</f>
        <v>0</v>
      </c>
      <c r="BH274" s="155">
        <f>IF(N274="sníž. přenesená",J274,0)</f>
        <v>0</v>
      </c>
      <c r="BI274" s="155">
        <f>IF(N274="nulová",J274,0)</f>
        <v>0</v>
      </c>
      <c r="BJ274" s="16" t="s">
        <v>82</v>
      </c>
      <c r="BK274" s="155">
        <f>ROUND(I274*H274,2)</f>
        <v>0</v>
      </c>
      <c r="BL274" s="16" t="s">
        <v>124</v>
      </c>
      <c r="BM274" s="154" t="s">
        <v>424</v>
      </c>
    </row>
    <row r="275" spans="1:65" s="2" customFormat="1" ht="39">
      <c r="A275" s="31"/>
      <c r="B275" s="32"/>
      <c r="C275" s="31"/>
      <c r="D275" s="156" t="s">
        <v>125</v>
      </c>
      <c r="E275" s="31"/>
      <c r="F275" s="157" t="s">
        <v>425</v>
      </c>
      <c r="G275" s="31"/>
      <c r="H275" s="31"/>
      <c r="I275" s="158"/>
      <c r="J275" s="31"/>
      <c r="K275" s="31"/>
      <c r="L275" s="32"/>
      <c r="M275" s="159"/>
      <c r="N275" s="160"/>
      <c r="O275" s="57"/>
      <c r="P275" s="57"/>
      <c r="Q275" s="57"/>
      <c r="R275" s="57"/>
      <c r="S275" s="57"/>
      <c r="T275" s="58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6" t="s">
        <v>125</v>
      </c>
      <c r="AU275" s="16" t="s">
        <v>84</v>
      </c>
    </row>
    <row r="276" spans="1:65" s="2" customFormat="1" ht="11.25">
      <c r="A276" s="31"/>
      <c r="B276" s="32"/>
      <c r="C276" s="31"/>
      <c r="D276" s="166" t="s">
        <v>201</v>
      </c>
      <c r="E276" s="31"/>
      <c r="F276" s="167" t="s">
        <v>426</v>
      </c>
      <c r="G276" s="31"/>
      <c r="H276" s="31"/>
      <c r="I276" s="158"/>
      <c r="J276" s="31"/>
      <c r="K276" s="31"/>
      <c r="L276" s="32"/>
      <c r="M276" s="159"/>
      <c r="N276" s="160"/>
      <c r="O276" s="57"/>
      <c r="P276" s="57"/>
      <c r="Q276" s="57"/>
      <c r="R276" s="57"/>
      <c r="S276" s="57"/>
      <c r="T276" s="58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6" t="s">
        <v>201</v>
      </c>
      <c r="AU276" s="16" t="s">
        <v>84</v>
      </c>
    </row>
    <row r="277" spans="1:65" s="2" customFormat="1" ht="87.75">
      <c r="A277" s="31"/>
      <c r="B277" s="32"/>
      <c r="C277" s="31"/>
      <c r="D277" s="156" t="s">
        <v>127</v>
      </c>
      <c r="E277" s="31"/>
      <c r="F277" s="161" t="s">
        <v>393</v>
      </c>
      <c r="G277" s="31"/>
      <c r="H277" s="31"/>
      <c r="I277" s="158"/>
      <c r="J277" s="31"/>
      <c r="K277" s="31"/>
      <c r="L277" s="32"/>
      <c r="M277" s="159"/>
      <c r="N277" s="160"/>
      <c r="O277" s="57"/>
      <c r="P277" s="57"/>
      <c r="Q277" s="57"/>
      <c r="R277" s="57"/>
      <c r="S277" s="57"/>
      <c r="T277" s="58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6" t="s">
        <v>127</v>
      </c>
      <c r="AU277" s="16" t="s">
        <v>84</v>
      </c>
    </row>
    <row r="278" spans="1:65" s="2" customFormat="1" ht="37.9" customHeight="1">
      <c r="A278" s="31"/>
      <c r="B278" s="142"/>
      <c r="C278" s="143" t="s">
        <v>303</v>
      </c>
      <c r="D278" s="143" t="s">
        <v>119</v>
      </c>
      <c r="E278" s="144" t="s">
        <v>427</v>
      </c>
      <c r="F278" s="145" t="s">
        <v>428</v>
      </c>
      <c r="G278" s="146" t="s">
        <v>122</v>
      </c>
      <c r="H278" s="147">
        <v>90</v>
      </c>
      <c r="I278" s="148"/>
      <c r="J278" s="149">
        <f>ROUND(I278*H278,2)</f>
        <v>0</v>
      </c>
      <c r="K278" s="145" t="s">
        <v>199</v>
      </c>
      <c r="L278" s="32"/>
      <c r="M278" s="150" t="s">
        <v>1</v>
      </c>
      <c r="N278" s="151" t="s">
        <v>39</v>
      </c>
      <c r="O278" s="57"/>
      <c r="P278" s="152">
        <f>O278*H278</f>
        <v>0</v>
      </c>
      <c r="Q278" s="152">
        <v>0</v>
      </c>
      <c r="R278" s="152">
        <f>Q278*H278</f>
        <v>0</v>
      </c>
      <c r="S278" s="152">
        <v>0</v>
      </c>
      <c r="T278" s="153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4" t="s">
        <v>124</v>
      </c>
      <c r="AT278" s="154" t="s">
        <v>119</v>
      </c>
      <c r="AU278" s="154" t="s">
        <v>84</v>
      </c>
      <c r="AY278" s="16" t="s">
        <v>116</v>
      </c>
      <c r="BE278" s="155">
        <f>IF(N278="základní",J278,0)</f>
        <v>0</v>
      </c>
      <c r="BF278" s="155">
        <f>IF(N278="snížená",J278,0)</f>
        <v>0</v>
      </c>
      <c r="BG278" s="155">
        <f>IF(N278="zákl. přenesená",J278,0)</f>
        <v>0</v>
      </c>
      <c r="BH278" s="155">
        <f>IF(N278="sníž. přenesená",J278,0)</f>
        <v>0</v>
      </c>
      <c r="BI278" s="155">
        <f>IF(N278="nulová",J278,0)</f>
        <v>0</v>
      </c>
      <c r="BJ278" s="16" t="s">
        <v>82</v>
      </c>
      <c r="BK278" s="155">
        <f>ROUND(I278*H278,2)</f>
        <v>0</v>
      </c>
      <c r="BL278" s="16" t="s">
        <v>124</v>
      </c>
      <c r="BM278" s="154" t="s">
        <v>429</v>
      </c>
    </row>
    <row r="279" spans="1:65" s="2" customFormat="1" ht="39">
      <c r="A279" s="31"/>
      <c r="B279" s="32"/>
      <c r="C279" s="31"/>
      <c r="D279" s="156" t="s">
        <v>125</v>
      </c>
      <c r="E279" s="31"/>
      <c r="F279" s="157" t="s">
        <v>430</v>
      </c>
      <c r="G279" s="31"/>
      <c r="H279" s="31"/>
      <c r="I279" s="158"/>
      <c r="J279" s="31"/>
      <c r="K279" s="31"/>
      <c r="L279" s="32"/>
      <c r="M279" s="159"/>
      <c r="N279" s="160"/>
      <c r="O279" s="57"/>
      <c r="P279" s="57"/>
      <c r="Q279" s="57"/>
      <c r="R279" s="57"/>
      <c r="S279" s="57"/>
      <c r="T279" s="58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6" t="s">
        <v>125</v>
      </c>
      <c r="AU279" s="16" t="s">
        <v>84</v>
      </c>
    </row>
    <row r="280" spans="1:65" s="2" customFormat="1" ht="11.25">
      <c r="A280" s="31"/>
      <c r="B280" s="32"/>
      <c r="C280" s="31"/>
      <c r="D280" s="166" t="s">
        <v>201</v>
      </c>
      <c r="E280" s="31"/>
      <c r="F280" s="167" t="s">
        <v>431</v>
      </c>
      <c r="G280" s="31"/>
      <c r="H280" s="31"/>
      <c r="I280" s="158"/>
      <c r="J280" s="31"/>
      <c r="K280" s="31"/>
      <c r="L280" s="32"/>
      <c r="M280" s="159"/>
      <c r="N280" s="160"/>
      <c r="O280" s="57"/>
      <c r="P280" s="57"/>
      <c r="Q280" s="57"/>
      <c r="R280" s="57"/>
      <c r="S280" s="57"/>
      <c r="T280" s="58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6" t="s">
        <v>201</v>
      </c>
      <c r="AU280" s="16" t="s">
        <v>84</v>
      </c>
    </row>
    <row r="281" spans="1:65" s="2" customFormat="1" ht="87.75">
      <c r="A281" s="31"/>
      <c r="B281" s="32"/>
      <c r="C281" s="31"/>
      <c r="D281" s="156" t="s">
        <v>127</v>
      </c>
      <c r="E281" s="31"/>
      <c r="F281" s="161" t="s">
        <v>393</v>
      </c>
      <c r="G281" s="31"/>
      <c r="H281" s="31"/>
      <c r="I281" s="158"/>
      <c r="J281" s="31"/>
      <c r="K281" s="31"/>
      <c r="L281" s="32"/>
      <c r="M281" s="159"/>
      <c r="N281" s="160"/>
      <c r="O281" s="57"/>
      <c r="P281" s="57"/>
      <c r="Q281" s="57"/>
      <c r="R281" s="57"/>
      <c r="S281" s="57"/>
      <c r="T281" s="58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6" t="s">
        <v>127</v>
      </c>
      <c r="AU281" s="16" t="s">
        <v>84</v>
      </c>
    </row>
    <row r="282" spans="1:65" s="2" customFormat="1" ht="37.9" customHeight="1">
      <c r="A282" s="31"/>
      <c r="B282" s="142"/>
      <c r="C282" s="143" t="s">
        <v>432</v>
      </c>
      <c r="D282" s="143" t="s">
        <v>119</v>
      </c>
      <c r="E282" s="144" t="s">
        <v>433</v>
      </c>
      <c r="F282" s="145" t="s">
        <v>434</v>
      </c>
      <c r="G282" s="146" t="s">
        <v>122</v>
      </c>
      <c r="H282" s="147">
        <v>90</v>
      </c>
      <c r="I282" s="148"/>
      <c r="J282" s="149">
        <f>ROUND(I282*H282,2)</f>
        <v>0</v>
      </c>
      <c r="K282" s="145" t="s">
        <v>199</v>
      </c>
      <c r="L282" s="32"/>
      <c r="M282" s="150" t="s">
        <v>1</v>
      </c>
      <c r="N282" s="151" t="s">
        <v>39</v>
      </c>
      <c r="O282" s="57"/>
      <c r="P282" s="152">
        <f>O282*H282</f>
        <v>0</v>
      </c>
      <c r="Q282" s="152">
        <v>0</v>
      </c>
      <c r="R282" s="152">
        <f>Q282*H282</f>
        <v>0</v>
      </c>
      <c r="S282" s="152">
        <v>0</v>
      </c>
      <c r="T282" s="15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4" t="s">
        <v>124</v>
      </c>
      <c r="AT282" s="154" t="s">
        <v>119</v>
      </c>
      <c r="AU282" s="154" t="s">
        <v>84</v>
      </c>
      <c r="AY282" s="16" t="s">
        <v>116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6" t="s">
        <v>82</v>
      </c>
      <c r="BK282" s="155">
        <f>ROUND(I282*H282,2)</f>
        <v>0</v>
      </c>
      <c r="BL282" s="16" t="s">
        <v>124</v>
      </c>
      <c r="BM282" s="154" t="s">
        <v>435</v>
      </c>
    </row>
    <row r="283" spans="1:65" s="2" customFormat="1" ht="39">
      <c r="A283" s="31"/>
      <c r="B283" s="32"/>
      <c r="C283" s="31"/>
      <c r="D283" s="156" t="s">
        <v>125</v>
      </c>
      <c r="E283" s="31"/>
      <c r="F283" s="157" t="s">
        <v>436</v>
      </c>
      <c r="G283" s="31"/>
      <c r="H283" s="31"/>
      <c r="I283" s="158"/>
      <c r="J283" s="31"/>
      <c r="K283" s="31"/>
      <c r="L283" s="32"/>
      <c r="M283" s="159"/>
      <c r="N283" s="160"/>
      <c r="O283" s="57"/>
      <c r="P283" s="57"/>
      <c r="Q283" s="57"/>
      <c r="R283" s="57"/>
      <c r="S283" s="57"/>
      <c r="T283" s="58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6" t="s">
        <v>125</v>
      </c>
      <c r="AU283" s="16" t="s">
        <v>84</v>
      </c>
    </row>
    <row r="284" spans="1:65" s="2" customFormat="1" ht="11.25">
      <c r="A284" s="31"/>
      <c r="B284" s="32"/>
      <c r="C284" s="31"/>
      <c r="D284" s="166" t="s">
        <v>201</v>
      </c>
      <c r="E284" s="31"/>
      <c r="F284" s="167" t="s">
        <v>437</v>
      </c>
      <c r="G284" s="31"/>
      <c r="H284" s="31"/>
      <c r="I284" s="158"/>
      <c r="J284" s="31"/>
      <c r="K284" s="31"/>
      <c r="L284" s="32"/>
      <c r="M284" s="159"/>
      <c r="N284" s="160"/>
      <c r="O284" s="57"/>
      <c r="P284" s="57"/>
      <c r="Q284" s="57"/>
      <c r="R284" s="57"/>
      <c r="S284" s="57"/>
      <c r="T284" s="58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6" t="s">
        <v>201</v>
      </c>
      <c r="AU284" s="16" t="s">
        <v>84</v>
      </c>
    </row>
    <row r="285" spans="1:65" s="2" customFormat="1" ht="87.75">
      <c r="A285" s="31"/>
      <c r="B285" s="32"/>
      <c r="C285" s="31"/>
      <c r="D285" s="156" t="s">
        <v>127</v>
      </c>
      <c r="E285" s="31"/>
      <c r="F285" s="161" t="s">
        <v>393</v>
      </c>
      <c r="G285" s="31"/>
      <c r="H285" s="31"/>
      <c r="I285" s="158"/>
      <c r="J285" s="31"/>
      <c r="K285" s="31"/>
      <c r="L285" s="32"/>
      <c r="M285" s="159"/>
      <c r="N285" s="160"/>
      <c r="O285" s="57"/>
      <c r="P285" s="57"/>
      <c r="Q285" s="57"/>
      <c r="R285" s="57"/>
      <c r="S285" s="57"/>
      <c r="T285" s="58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6" t="s">
        <v>127</v>
      </c>
      <c r="AU285" s="16" t="s">
        <v>84</v>
      </c>
    </row>
    <row r="286" spans="1:65" s="2" customFormat="1" ht="33" customHeight="1">
      <c r="A286" s="31"/>
      <c r="B286" s="142"/>
      <c r="C286" s="143" t="s">
        <v>310</v>
      </c>
      <c r="D286" s="143" t="s">
        <v>119</v>
      </c>
      <c r="E286" s="144" t="s">
        <v>438</v>
      </c>
      <c r="F286" s="145" t="s">
        <v>439</v>
      </c>
      <c r="G286" s="146" t="s">
        <v>122</v>
      </c>
      <c r="H286" s="147">
        <v>90</v>
      </c>
      <c r="I286" s="148"/>
      <c r="J286" s="149">
        <f>ROUND(I286*H286,2)</f>
        <v>0</v>
      </c>
      <c r="K286" s="145" t="s">
        <v>199</v>
      </c>
      <c r="L286" s="32"/>
      <c r="M286" s="150" t="s">
        <v>1</v>
      </c>
      <c r="N286" s="151" t="s">
        <v>39</v>
      </c>
      <c r="O286" s="57"/>
      <c r="P286" s="152">
        <f>O286*H286</f>
        <v>0</v>
      </c>
      <c r="Q286" s="152">
        <v>0</v>
      </c>
      <c r="R286" s="152">
        <f>Q286*H286</f>
        <v>0</v>
      </c>
      <c r="S286" s="152">
        <v>0</v>
      </c>
      <c r="T286" s="15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4" t="s">
        <v>124</v>
      </c>
      <c r="AT286" s="154" t="s">
        <v>119</v>
      </c>
      <c r="AU286" s="154" t="s">
        <v>84</v>
      </c>
      <c r="AY286" s="16" t="s">
        <v>116</v>
      </c>
      <c r="BE286" s="155">
        <f>IF(N286="základní",J286,0)</f>
        <v>0</v>
      </c>
      <c r="BF286" s="155">
        <f>IF(N286="snížená",J286,0)</f>
        <v>0</v>
      </c>
      <c r="BG286" s="155">
        <f>IF(N286="zákl. přenesená",J286,0)</f>
        <v>0</v>
      </c>
      <c r="BH286" s="155">
        <f>IF(N286="sníž. přenesená",J286,0)</f>
        <v>0</v>
      </c>
      <c r="BI286" s="155">
        <f>IF(N286="nulová",J286,0)</f>
        <v>0</v>
      </c>
      <c r="BJ286" s="16" t="s">
        <v>82</v>
      </c>
      <c r="BK286" s="155">
        <f>ROUND(I286*H286,2)</f>
        <v>0</v>
      </c>
      <c r="BL286" s="16" t="s">
        <v>124</v>
      </c>
      <c r="BM286" s="154" t="s">
        <v>440</v>
      </c>
    </row>
    <row r="287" spans="1:65" s="2" customFormat="1" ht="39">
      <c r="A287" s="31"/>
      <c r="B287" s="32"/>
      <c r="C287" s="31"/>
      <c r="D287" s="156" t="s">
        <v>125</v>
      </c>
      <c r="E287" s="31"/>
      <c r="F287" s="157" t="s">
        <v>441</v>
      </c>
      <c r="G287" s="31"/>
      <c r="H287" s="31"/>
      <c r="I287" s="158"/>
      <c r="J287" s="31"/>
      <c r="K287" s="31"/>
      <c r="L287" s="32"/>
      <c r="M287" s="159"/>
      <c r="N287" s="160"/>
      <c r="O287" s="57"/>
      <c r="P287" s="57"/>
      <c r="Q287" s="57"/>
      <c r="R287" s="57"/>
      <c r="S287" s="57"/>
      <c r="T287" s="58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6" t="s">
        <v>125</v>
      </c>
      <c r="AU287" s="16" t="s">
        <v>84</v>
      </c>
    </row>
    <row r="288" spans="1:65" s="2" customFormat="1" ht="11.25">
      <c r="A288" s="31"/>
      <c r="B288" s="32"/>
      <c r="C288" s="31"/>
      <c r="D288" s="166" t="s">
        <v>201</v>
      </c>
      <c r="E288" s="31"/>
      <c r="F288" s="167" t="s">
        <v>442</v>
      </c>
      <c r="G288" s="31"/>
      <c r="H288" s="31"/>
      <c r="I288" s="158"/>
      <c r="J288" s="31"/>
      <c r="K288" s="31"/>
      <c r="L288" s="32"/>
      <c r="M288" s="159"/>
      <c r="N288" s="160"/>
      <c r="O288" s="57"/>
      <c r="P288" s="57"/>
      <c r="Q288" s="57"/>
      <c r="R288" s="57"/>
      <c r="S288" s="57"/>
      <c r="T288" s="58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6" t="s">
        <v>201</v>
      </c>
      <c r="AU288" s="16" t="s">
        <v>84</v>
      </c>
    </row>
    <row r="289" spans="1:65" s="2" customFormat="1" ht="87.75">
      <c r="A289" s="31"/>
      <c r="B289" s="32"/>
      <c r="C289" s="31"/>
      <c r="D289" s="156" t="s">
        <v>127</v>
      </c>
      <c r="E289" s="31"/>
      <c r="F289" s="161" t="s">
        <v>393</v>
      </c>
      <c r="G289" s="31"/>
      <c r="H289" s="31"/>
      <c r="I289" s="158"/>
      <c r="J289" s="31"/>
      <c r="K289" s="31"/>
      <c r="L289" s="32"/>
      <c r="M289" s="159"/>
      <c r="N289" s="160"/>
      <c r="O289" s="57"/>
      <c r="P289" s="57"/>
      <c r="Q289" s="57"/>
      <c r="R289" s="57"/>
      <c r="S289" s="57"/>
      <c r="T289" s="58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127</v>
      </c>
      <c r="AU289" s="16" t="s">
        <v>84</v>
      </c>
    </row>
    <row r="290" spans="1:65" s="2" customFormat="1" ht="33" customHeight="1">
      <c r="A290" s="31"/>
      <c r="B290" s="142"/>
      <c r="C290" s="143" t="s">
        <v>443</v>
      </c>
      <c r="D290" s="143" t="s">
        <v>119</v>
      </c>
      <c r="E290" s="144" t="s">
        <v>444</v>
      </c>
      <c r="F290" s="145" t="s">
        <v>445</v>
      </c>
      <c r="G290" s="146" t="s">
        <v>122</v>
      </c>
      <c r="H290" s="147">
        <v>90</v>
      </c>
      <c r="I290" s="148"/>
      <c r="J290" s="149">
        <f>ROUND(I290*H290,2)</f>
        <v>0</v>
      </c>
      <c r="K290" s="145" t="s">
        <v>199</v>
      </c>
      <c r="L290" s="32"/>
      <c r="M290" s="150" t="s">
        <v>1</v>
      </c>
      <c r="N290" s="151" t="s">
        <v>39</v>
      </c>
      <c r="O290" s="57"/>
      <c r="P290" s="152">
        <f>O290*H290</f>
        <v>0</v>
      </c>
      <c r="Q290" s="152">
        <v>0</v>
      </c>
      <c r="R290" s="152">
        <f>Q290*H290</f>
        <v>0</v>
      </c>
      <c r="S290" s="152">
        <v>0</v>
      </c>
      <c r="T290" s="153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54" t="s">
        <v>124</v>
      </c>
      <c r="AT290" s="154" t="s">
        <v>119</v>
      </c>
      <c r="AU290" s="154" t="s">
        <v>84</v>
      </c>
      <c r="AY290" s="16" t="s">
        <v>116</v>
      </c>
      <c r="BE290" s="155">
        <f>IF(N290="základní",J290,0)</f>
        <v>0</v>
      </c>
      <c r="BF290" s="155">
        <f>IF(N290="snížená",J290,0)</f>
        <v>0</v>
      </c>
      <c r="BG290" s="155">
        <f>IF(N290="zákl. přenesená",J290,0)</f>
        <v>0</v>
      </c>
      <c r="BH290" s="155">
        <f>IF(N290="sníž. přenesená",J290,0)</f>
        <v>0</v>
      </c>
      <c r="BI290" s="155">
        <f>IF(N290="nulová",J290,0)</f>
        <v>0</v>
      </c>
      <c r="BJ290" s="16" t="s">
        <v>82</v>
      </c>
      <c r="BK290" s="155">
        <f>ROUND(I290*H290,2)</f>
        <v>0</v>
      </c>
      <c r="BL290" s="16" t="s">
        <v>124</v>
      </c>
      <c r="BM290" s="154" t="s">
        <v>446</v>
      </c>
    </row>
    <row r="291" spans="1:65" s="2" customFormat="1" ht="39">
      <c r="A291" s="31"/>
      <c r="B291" s="32"/>
      <c r="C291" s="31"/>
      <c r="D291" s="156" t="s">
        <v>125</v>
      </c>
      <c r="E291" s="31"/>
      <c r="F291" s="157" t="s">
        <v>447</v>
      </c>
      <c r="G291" s="31"/>
      <c r="H291" s="31"/>
      <c r="I291" s="158"/>
      <c r="J291" s="31"/>
      <c r="K291" s="31"/>
      <c r="L291" s="32"/>
      <c r="M291" s="159"/>
      <c r="N291" s="160"/>
      <c r="O291" s="57"/>
      <c r="P291" s="57"/>
      <c r="Q291" s="57"/>
      <c r="R291" s="57"/>
      <c r="S291" s="57"/>
      <c r="T291" s="58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6" t="s">
        <v>125</v>
      </c>
      <c r="AU291" s="16" t="s">
        <v>84</v>
      </c>
    </row>
    <row r="292" spans="1:65" s="2" customFormat="1" ht="11.25">
      <c r="A292" s="31"/>
      <c r="B292" s="32"/>
      <c r="C292" s="31"/>
      <c r="D292" s="166" t="s">
        <v>201</v>
      </c>
      <c r="E292" s="31"/>
      <c r="F292" s="167" t="s">
        <v>448</v>
      </c>
      <c r="G292" s="31"/>
      <c r="H292" s="31"/>
      <c r="I292" s="158"/>
      <c r="J292" s="31"/>
      <c r="K292" s="31"/>
      <c r="L292" s="32"/>
      <c r="M292" s="159"/>
      <c r="N292" s="160"/>
      <c r="O292" s="57"/>
      <c r="P292" s="57"/>
      <c r="Q292" s="57"/>
      <c r="R292" s="57"/>
      <c r="S292" s="57"/>
      <c r="T292" s="58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6" t="s">
        <v>201</v>
      </c>
      <c r="AU292" s="16" t="s">
        <v>84</v>
      </c>
    </row>
    <row r="293" spans="1:65" s="2" customFormat="1" ht="87.75">
      <c r="A293" s="31"/>
      <c r="B293" s="32"/>
      <c r="C293" s="31"/>
      <c r="D293" s="156" t="s">
        <v>127</v>
      </c>
      <c r="E293" s="31"/>
      <c r="F293" s="161" t="s">
        <v>393</v>
      </c>
      <c r="G293" s="31"/>
      <c r="H293" s="31"/>
      <c r="I293" s="158"/>
      <c r="J293" s="31"/>
      <c r="K293" s="31"/>
      <c r="L293" s="32"/>
      <c r="M293" s="159"/>
      <c r="N293" s="160"/>
      <c r="O293" s="57"/>
      <c r="P293" s="57"/>
      <c r="Q293" s="57"/>
      <c r="R293" s="57"/>
      <c r="S293" s="57"/>
      <c r="T293" s="58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6" t="s">
        <v>127</v>
      </c>
      <c r="AU293" s="16" t="s">
        <v>84</v>
      </c>
    </row>
    <row r="294" spans="1:65" s="2" customFormat="1" ht="37.9" customHeight="1">
      <c r="A294" s="31"/>
      <c r="B294" s="142"/>
      <c r="C294" s="143" t="s">
        <v>315</v>
      </c>
      <c r="D294" s="143" t="s">
        <v>119</v>
      </c>
      <c r="E294" s="144" t="s">
        <v>449</v>
      </c>
      <c r="F294" s="145" t="s">
        <v>450</v>
      </c>
      <c r="G294" s="146" t="s">
        <v>122</v>
      </c>
      <c r="H294" s="147">
        <v>90</v>
      </c>
      <c r="I294" s="148"/>
      <c r="J294" s="149">
        <f>ROUND(I294*H294,2)</f>
        <v>0</v>
      </c>
      <c r="K294" s="145" t="s">
        <v>199</v>
      </c>
      <c r="L294" s="32"/>
      <c r="M294" s="150" t="s">
        <v>1</v>
      </c>
      <c r="N294" s="151" t="s">
        <v>39</v>
      </c>
      <c r="O294" s="57"/>
      <c r="P294" s="152">
        <f>O294*H294</f>
        <v>0</v>
      </c>
      <c r="Q294" s="152">
        <v>0</v>
      </c>
      <c r="R294" s="152">
        <f>Q294*H294</f>
        <v>0</v>
      </c>
      <c r="S294" s="152">
        <v>0</v>
      </c>
      <c r="T294" s="15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4" t="s">
        <v>124</v>
      </c>
      <c r="AT294" s="154" t="s">
        <v>119</v>
      </c>
      <c r="AU294" s="154" t="s">
        <v>84</v>
      </c>
      <c r="AY294" s="16" t="s">
        <v>116</v>
      </c>
      <c r="BE294" s="155">
        <f>IF(N294="základní",J294,0)</f>
        <v>0</v>
      </c>
      <c r="BF294" s="155">
        <f>IF(N294="snížená",J294,0)</f>
        <v>0</v>
      </c>
      <c r="BG294" s="155">
        <f>IF(N294="zákl. přenesená",J294,0)</f>
        <v>0</v>
      </c>
      <c r="BH294" s="155">
        <f>IF(N294="sníž. přenesená",J294,0)</f>
        <v>0</v>
      </c>
      <c r="BI294" s="155">
        <f>IF(N294="nulová",J294,0)</f>
        <v>0</v>
      </c>
      <c r="BJ294" s="16" t="s">
        <v>82</v>
      </c>
      <c r="BK294" s="155">
        <f>ROUND(I294*H294,2)</f>
        <v>0</v>
      </c>
      <c r="BL294" s="16" t="s">
        <v>124</v>
      </c>
      <c r="BM294" s="154" t="s">
        <v>451</v>
      </c>
    </row>
    <row r="295" spans="1:65" s="2" customFormat="1" ht="39">
      <c r="A295" s="31"/>
      <c r="B295" s="32"/>
      <c r="C295" s="31"/>
      <c r="D295" s="156" t="s">
        <v>125</v>
      </c>
      <c r="E295" s="31"/>
      <c r="F295" s="157" t="s">
        <v>452</v>
      </c>
      <c r="G295" s="31"/>
      <c r="H295" s="31"/>
      <c r="I295" s="158"/>
      <c r="J295" s="31"/>
      <c r="K295" s="31"/>
      <c r="L295" s="32"/>
      <c r="M295" s="159"/>
      <c r="N295" s="160"/>
      <c r="O295" s="57"/>
      <c r="P295" s="57"/>
      <c r="Q295" s="57"/>
      <c r="R295" s="57"/>
      <c r="S295" s="57"/>
      <c r="T295" s="58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6" t="s">
        <v>125</v>
      </c>
      <c r="AU295" s="16" t="s">
        <v>84</v>
      </c>
    </row>
    <row r="296" spans="1:65" s="2" customFormat="1" ht="11.25">
      <c r="A296" s="31"/>
      <c r="B296" s="32"/>
      <c r="C296" s="31"/>
      <c r="D296" s="166" t="s">
        <v>201</v>
      </c>
      <c r="E296" s="31"/>
      <c r="F296" s="167" t="s">
        <v>453</v>
      </c>
      <c r="G296" s="31"/>
      <c r="H296" s="31"/>
      <c r="I296" s="158"/>
      <c r="J296" s="31"/>
      <c r="K296" s="31"/>
      <c r="L296" s="32"/>
      <c r="M296" s="159"/>
      <c r="N296" s="160"/>
      <c r="O296" s="57"/>
      <c r="P296" s="57"/>
      <c r="Q296" s="57"/>
      <c r="R296" s="57"/>
      <c r="S296" s="57"/>
      <c r="T296" s="58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6" t="s">
        <v>201</v>
      </c>
      <c r="AU296" s="16" t="s">
        <v>84</v>
      </c>
    </row>
    <row r="297" spans="1:65" s="2" customFormat="1" ht="87.75">
      <c r="A297" s="31"/>
      <c r="B297" s="32"/>
      <c r="C297" s="31"/>
      <c r="D297" s="156" t="s">
        <v>127</v>
      </c>
      <c r="E297" s="31"/>
      <c r="F297" s="161" t="s">
        <v>393</v>
      </c>
      <c r="G297" s="31"/>
      <c r="H297" s="31"/>
      <c r="I297" s="158"/>
      <c r="J297" s="31"/>
      <c r="K297" s="31"/>
      <c r="L297" s="32"/>
      <c r="M297" s="159"/>
      <c r="N297" s="160"/>
      <c r="O297" s="57"/>
      <c r="P297" s="57"/>
      <c r="Q297" s="57"/>
      <c r="R297" s="57"/>
      <c r="S297" s="57"/>
      <c r="T297" s="58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6" t="s">
        <v>127</v>
      </c>
      <c r="AU297" s="16" t="s">
        <v>84</v>
      </c>
    </row>
    <row r="298" spans="1:65" s="2" customFormat="1" ht="37.9" customHeight="1">
      <c r="A298" s="31"/>
      <c r="B298" s="142"/>
      <c r="C298" s="143" t="s">
        <v>454</v>
      </c>
      <c r="D298" s="143" t="s">
        <v>119</v>
      </c>
      <c r="E298" s="144" t="s">
        <v>455</v>
      </c>
      <c r="F298" s="145" t="s">
        <v>456</v>
      </c>
      <c r="G298" s="146" t="s">
        <v>122</v>
      </c>
      <c r="H298" s="147">
        <v>150</v>
      </c>
      <c r="I298" s="148"/>
      <c r="J298" s="149">
        <f>ROUND(I298*H298,2)</f>
        <v>0</v>
      </c>
      <c r="K298" s="145" t="s">
        <v>199</v>
      </c>
      <c r="L298" s="32"/>
      <c r="M298" s="150" t="s">
        <v>1</v>
      </c>
      <c r="N298" s="151" t="s">
        <v>39</v>
      </c>
      <c r="O298" s="57"/>
      <c r="P298" s="152">
        <f>O298*H298</f>
        <v>0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4" t="s">
        <v>124</v>
      </c>
      <c r="AT298" s="154" t="s">
        <v>119</v>
      </c>
      <c r="AU298" s="154" t="s">
        <v>84</v>
      </c>
      <c r="AY298" s="16" t="s">
        <v>116</v>
      </c>
      <c r="BE298" s="155">
        <f>IF(N298="základní",J298,0)</f>
        <v>0</v>
      </c>
      <c r="BF298" s="155">
        <f>IF(N298="snížená",J298,0)</f>
        <v>0</v>
      </c>
      <c r="BG298" s="155">
        <f>IF(N298="zákl. přenesená",J298,0)</f>
        <v>0</v>
      </c>
      <c r="BH298" s="155">
        <f>IF(N298="sníž. přenesená",J298,0)</f>
        <v>0</v>
      </c>
      <c r="BI298" s="155">
        <f>IF(N298="nulová",J298,0)</f>
        <v>0</v>
      </c>
      <c r="BJ298" s="16" t="s">
        <v>82</v>
      </c>
      <c r="BK298" s="155">
        <f>ROUND(I298*H298,2)</f>
        <v>0</v>
      </c>
      <c r="BL298" s="16" t="s">
        <v>124</v>
      </c>
      <c r="BM298" s="154" t="s">
        <v>457</v>
      </c>
    </row>
    <row r="299" spans="1:65" s="2" customFormat="1" ht="39">
      <c r="A299" s="31"/>
      <c r="B299" s="32"/>
      <c r="C299" s="31"/>
      <c r="D299" s="156" t="s">
        <v>125</v>
      </c>
      <c r="E299" s="31"/>
      <c r="F299" s="157" t="s">
        <v>458</v>
      </c>
      <c r="G299" s="31"/>
      <c r="H299" s="31"/>
      <c r="I299" s="158"/>
      <c r="J299" s="31"/>
      <c r="K299" s="31"/>
      <c r="L299" s="32"/>
      <c r="M299" s="159"/>
      <c r="N299" s="160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125</v>
      </c>
      <c r="AU299" s="16" t="s">
        <v>84</v>
      </c>
    </row>
    <row r="300" spans="1:65" s="2" customFormat="1" ht="11.25">
      <c r="A300" s="31"/>
      <c r="B300" s="32"/>
      <c r="C300" s="31"/>
      <c r="D300" s="166" t="s">
        <v>201</v>
      </c>
      <c r="E300" s="31"/>
      <c r="F300" s="167" t="s">
        <v>459</v>
      </c>
      <c r="G300" s="31"/>
      <c r="H300" s="31"/>
      <c r="I300" s="158"/>
      <c r="J300" s="31"/>
      <c r="K300" s="31"/>
      <c r="L300" s="32"/>
      <c r="M300" s="159"/>
      <c r="N300" s="160"/>
      <c r="O300" s="57"/>
      <c r="P300" s="57"/>
      <c r="Q300" s="57"/>
      <c r="R300" s="57"/>
      <c r="S300" s="57"/>
      <c r="T300" s="58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6" t="s">
        <v>201</v>
      </c>
      <c r="AU300" s="16" t="s">
        <v>84</v>
      </c>
    </row>
    <row r="301" spans="1:65" s="2" customFormat="1" ht="87.75">
      <c r="A301" s="31"/>
      <c r="B301" s="32"/>
      <c r="C301" s="31"/>
      <c r="D301" s="156" t="s">
        <v>127</v>
      </c>
      <c r="E301" s="31"/>
      <c r="F301" s="161" t="s">
        <v>393</v>
      </c>
      <c r="G301" s="31"/>
      <c r="H301" s="31"/>
      <c r="I301" s="158"/>
      <c r="J301" s="31"/>
      <c r="K301" s="31"/>
      <c r="L301" s="32"/>
      <c r="M301" s="159"/>
      <c r="N301" s="160"/>
      <c r="O301" s="57"/>
      <c r="P301" s="57"/>
      <c r="Q301" s="57"/>
      <c r="R301" s="57"/>
      <c r="S301" s="57"/>
      <c r="T301" s="58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6" t="s">
        <v>127</v>
      </c>
      <c r="AU301" s="16" t="s">
        <v>84</v>
      </c>
    </row>
    <row r="302" spans="1:65" s="2" customFormat="1" ht="37.9" customHeight="1">
      <c r="A302" s="31"/>
      <c r="B302" s="142"/>
      <c r="C302" s="143" t="s">
        <v>321</v>
      </c>
      <c r="D302" s="143" t="s">
        <v>119</v>
      </c>
      <c r="E302" s="144" t="s">
        <v>460</v>
      </c>
      <c r="F302" s="145" t="s">
        <v>461</v>
      </c>
      <c r="G302" s="146" t="s">
        <v>122</v>
      </c>
      <c r="H302" s="147">
        <v>150</v>
      </c>
      <c r="I302" s="148"/>
      <c r="J302" s="149">
        <f>ROUND(I302*H302,2)</f>
        <v>0</v>
      </c>
      <c r="K302" s="145" t="s">
        <v>199</v>
      </c>
      <c r="L302" s="32"/>
      <c r="M302" s="150" t="s">
        <v>1</v>
      </c>
      <c r="N302" s="151" t="s">
        <v>39</v>
      </c>
      <c r="O302" s="57"/>
      <c r="P302" s="152">
        <f>O302*H302</f>
        <v>0</v>
      </c>
      <c r="Q302" s="152">
        <v>0</v>
      </c>
      <c r="R302" s="152">
        <f>Q302*H302</f>
        <v>0</v>
      </c>
      <c r="S302" s="152">
        <v>0</v>
      </c>
      <c r="T302" s="153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4" t="s">
        <v>124</v>
      </c>
      <c r="AT302" s="154" t="s">
        <v>119</v>
      </c>
      <c r="AU302" s="154" t="s">
        <v>84</v>
      </c>
      <c r="AY302" s="16" t="s">
        <v>116</v>
      </c>
      <c r="BE302" s="155">
        <f>IF(N302="základní",J302,0)</f>
        <v>0</v>
      </c>
      <c r="BF302" s="155">
        <f>IF(N302="snížená",J302,0)</f>
        <v>0</v>
      </c>
      <c r="BG302" s="155">
        <f>IF(N302="zákl. přenesená",J302,0)</f>
        <v>0</v>
      </c>
      <c r="BH302" s="155">
        <f>IF(N302="sníž. přenesená",J302,0)</f>
        <v>0</v>
      </c>
      <c r="BI302" s="155">
        <f>IF(N302="nulová",J302,0)</f>
        <v>0</v>
      </c>
      <c r="BJ302" s="16" t="s">
        <v>82</v>
      </c>
      <c r="BK302" s="155">
        <f>ROUND(I302*H302,2)</f>
        <v>0</v>
      </c>
      <c r="BL302" s="16" t="s">
        <v>124</v>
      </c>
      <c r="BM302" s="154" t="s">
        <v>462</v>
      </c>
    </row>
    <row r="303" spans="1:65" s="2" customFormat="1" ht="39">
      <c r="A303" s="31"/>
      <c r="B303" s="32"/>
      <c r="C303" s="31"/>
      <c r="D303" s="156" t="s">
        <v>125</v>
      </c>
      <c r="E303" s="31"/>
      <c r="F303" s="157" t="s">
        <v>463</v>
      </c>
      <c r="G303" s="31"/>
      <c r="H303" s="31"/>
      <c r="I303" s="158"/>
      <c r="J303" s="31"/>
      <c r="K303" s="31"/>
      <c r="L303" s="32"/>
      <c r="M303" s="159"/>
      <c r="N303" s="160"/>
      <c r="O303" s="57"/>
      <c r="P303" s="57"/>
      <c r="Q303" s="57"/>
      <c r="R303" s="57"/>
      <c r="S303" s="57"/>
      <c r="T303" s="58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6" t="s">
        <v>125</v>
      </c>
      <c r="AU303" s="16" t="s">
        <v>84</v>
      </c>
    </row>
    <row r="304" spans="1:65" s="2" customFormat="1" ht="11.25">
      <c r="A304" s="31"/>
      <c r="B304" s="32"/>
      <c r="C304" s="31"/>
      <c r="D304" s="166" t="s">
        <v>201</v>
      </c>
      <c r="E304" s="31"/>
      <c r="F304" s="167" t="s">
        <v>464</v>
      </c>
      <c r="G304" s="31"/>
      <c r="H304" s="31"/>
      <c r="I304" s="158"/>
      <c r="J304" s="31"/>
      <c r="K304" s="31"/>
      <c r="L304" s="32"/>
      <c r="M304" s="159"/>
      <c r="N304" s="160"/>
      <c r="O304" s="57"/>
      <c r="P304" s="57"/>
      <c r="Q304" s="57"/>
      <c r="R304" s="57"/>
      <c r="S304" s="57"/>
      <c r="T304" s="58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6" t="s">
        <v>201</v>
      </c>
      <c r="AU304" s="16" t="s">
        <v>84</v>
      </c>
    </row>
    <row r="305" spans="1:65" s="2" customFormat="1" ht="87.75">
      <c r="A305" s="31"/>
      <c r="B305" s="32"/>
      <c r="C305" s="31"/>
      <c r="D305" s="156" t="s">
        <v>127</v>
      </c>
      <c r="E305" s="31"/>
      <c r="F305" s="161" t="s">
        <v>393</v>
      </c>
      <c r="G305" s="31"/>
      <c r="H305" s="31"/>
      <c r="I305" s="158"/>
      <c r="J305" s="31"/>
      <c r="K305" s="31"/>
      <c r="L305" s="32"/>
      <c r="M305" s="159"/>
      <c r="N305" s="160"/>
      <c r="O305" s="57"/>
      <c r="P305" s="57"/>
      <c r="Q305" s="57"/>
      <c r="R305" s="57"/>
      <c r="S305" s="57"/>
      <c r="T305" s="58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6" t="s">
        <v>127</v>
      </c>
      <c r="AU305" s="16" t="s">
        <v>84</v>
      </c>
    </row>
    <row r="306" spans="1:65" s="2" customFormat="1" ht="33" customHeight="1">
      <c r="A306" s="31"/>
      <c r="B306" s="142"/>
      <c r="C306" s="143" t="s">
        <v>465</v>
      </c>
      <c r="D306" s="143" t="s">
        <v>119</v>
      </c>
      <c r="E306" s="144" t="s">
        <v>466</v>
      </c>
      <c r="F306" s="145" t="s">
        <v>467</v>
      </c>
      <c r="G306" s="146" t="s">
        <v>122</v>
      </c>
      <c r="H306" s="147">
        <v>100</v>
      </c>
      <c r="I306" s="148"/>
      <c r="J306" s="149">
        <f>ROUND(I306*H306,2)</f>
        <v>0</v>
      </c>
      <c r="K306" s="145" t="s">
        <v>199</v>
      </c>
      <c r="L306" s="32"/>
      <c r="M306" s="150" t="s">
        <v>1</v>
      </c>
      <c r="N306" s="151" t="s">
        <v>39</v>
      </c>
      <c r="O306" s="57"/>
      <c r="P306" s="152">
        <f>O306*H306</f>
        <v>0</v>
      </c>
      <c r="Q306" s="152">
        <v>0</v>
      </c>
      <c r="R306" s="152">
        <f>Q306*H306</f>
        <v>0</v>
      </c>
      <c r="S306" s="152">
        <v>0</v>
      </c>
      <c r="T306" s="153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54" t="s">
        <v>124</v>
      </c>
      <c r="AT306" s="154" t="s">
        <v>119</v>
      </c>
      <c r="AU306" s="154" t="s">
        <v>84</v>
      </c>
      <c r="AY306" s="16" t="s">
        <v>116</v>
      </c>
      <c r="BE306" s="155">
        <f>IF(N306="základní",J306,0)</f>
        <v>0</v>
      </c>
      <c r="BF306" s="155">
        <f>IF(N306="snížená",J306,0)</f>
        <v>0</v>
      </c>
      <c r="BG306" s="155">
        <f>IF(N306="zákl. přenesená",J306,0)</f>
        <v>0</v>
      </c>
      <c r="BH306" s="155">
        <f>IF(N306="sníž. přenesená",J306,0)</f>
        <v>0</v>
      </c>
      <c r="BI306" s="155">
        <f>IF(N306="nulová",J306,0)</f>
        <v>0</v>
      </c>
      <c r="BJ306" s="16" t="s">
        <v>82</v>
      </c>
      <c r="BK306" s="155">
        <f>ROUND(I306*H306,2)</f>
        <v>0</v>
      </c>
      <c r="BL306" s="16" t="s">
        <v>124</v>
      </c>
      <c r="BM306" s="154" t="s">
        <v>468</v>
      </c>
    </row>
    <row r="307" spans="1:65" s="2" customFormat="1" ht="39">
      <c r="A307" s="31"/>
      <c r="B307" s="32"/>
      <c r="C307" s="31"/>
      <c r="D307" s="156" t="s">
        <v>125</v>
      </c>
      <c r="E307" s="31"/>
      <c r="F307" s="157" t="s">
        <v>469</v>
      </c>
      <c r="G307" s="31"/>
      <c r="H307" s="31"/>
      <c r="I307" s="158"/>
      <c r="J307" s="31"/>
      <c r="K307" s="31"/>
      <c r="L307" s="32"/>
      <c r="M307" s="159"/>
      <c r="N307" s="160"/>
      <c r="O307" s="57"/>
      <c r="P307" s="57"/>
      <c r="Q307" s="57"/>
      <c r="R307" s="57"/>
      <c r="S307" s="57"/>
      <c r="T307" s="58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6" t="s">
        <v>125</v>
      </c>
      <c r="AU307" s="16" t="s">
        <v>84</v>
      </c>
    </row>
    <row r="308" spans="1:65" s="2" customFormat="1" ht="11.25">
      <c r="A308" s="31"/>
      <c r="B308" s="32"/>
      <c r="C308" s="31"/>
      <c r="D308" s="166" t="s">
        <v>201</v>
      </c>
      <c r="E308" s="31"/>
      <c r="F308" s="167" t="s">
        <v>470</v>
      </c>
      <c r="G308" s="31"/>
      <c r="H308" s="31"/>
      <c r="I308" s="158"/>
      <c r="J308" s="31"/>
      <c r="K308" s="31"/>
      <c r="L308" s="32"/>
      <c r="M308" s="159"/>
      <c r="N308" s="160"/>
      <c r="O308" s="57"/>
      <c r="P308" s="57"/>
      <c r="Q308" s="57"/>
      <c r="R308" s="57"/>
      <c r="S308" s="57"/>
      <c r="T308" s="58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6" t="s">
        <v>201</v>
      </c>
      <c r="AU308" s="16" t="s">
        <v>84</v>
      </c>
    </row>
    <row r="309" spans="1:65" s="2" customFormat="1" ht="87.75">
      <c r="A309" s="31"/>
      <c r="B309" s="32"/>
      <c r="C309" s="31"/>
      <c r="D309" s="156" t="s">
        <v>127</v>
      </c>
      <c r="E309" s="31"/>
      <c r="F309" s="161" t="s">
        <v>393</v>
      </c>
      <c r="G309" s="31"/>
      <c r="H309" s="31"/>
      <c r="I309" s="158"/>
      <c r="J309" s="31"/>
      <c r="K309" s="31"/>
      <c r="L309" s="32"/>
      <c r="M309" s="159"/>
      <c r="N309" s="160"/>
      <c r="O309" s="57"/>
      <c r="P309" s="57"/>
      <c r="Q309" s="57"/>
      <c r="R309" s="57"/>
      <c r="S309" s="57"/>
      <c r="T309" s="58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6" t="s">
        <v>127</v>
      </c>
      <c r="AU309" s="16" t="s">
        <v>84</v>
      </c>
    </row>
    <row r="310" spans="1:65" s="2" customFormat="1" ht="24.2" customHeight="1">
      <c r="A310" s="31"/>
      <c r="B310" s="142"/>
      <c r="C310" s="143" t="s">
        <v>327</v>
      </c>
      <c r="D310" s="143" t="s">
        <v>119</v>
      </c>
      <c r="E310" s="144" t="s">
        <v>471</v>
      </c>
      <c r="F310" s="145" t="s">
        <v>472</v>
      </c>
      <c r="G310" s="146" t="s">
        <v>122</v>
      </c>
      <c r="H310" s="147">
        <v>75</v>
      </c>
      <c r="I310" s="148"/>
      <c r="J310" s="149">
        <f>ROUND(I310*H310,2)</f>
        <v>0</v>
      </c>
      <c r="K310" s="145" t="s">
        <v>199</v>
      </c>
      <c r="L310" s="32"/>
      <c r="M310" s="150" t="s">
        <v>1</v>
      </c>
      <c r="N310" s="151" t="s">
        <v>39</v>
      </c>
      <c r="O310" s="57"/>
      <c r="P310" s="152">
        <f>O310*H310</f>
        <v>0</v>
      </c>
      <c r="Q310" s="152">
        <v>0</v>
      </c>
      <c r="R310" s="152">
        <f>Q310*H310</f>
        <v>0</v>
      </c>
      <c r="S310" s="152">
        <v>0</v>
      </c>
      <c r="T310" s="15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54" t="s">
        <v>124</v>
      </c>
      <c r="AT310" s="154" t="s">
        <v>119</v>
      </c>
      <c r="AU310" s="154" t="s">
        <v>84</v>
      </c>
      <c r="AY310" s="16" t="s">
        <v>116</v>
      </c>
      <c r="BE310" s="155">
        <f>IF(N310="základní",J310,0)</f>
        <v>0</v>
      </c>
      <c r="BF310" s="155">
        <f>IF(N310="snížená",J310,0)</f>
        <v>0</v>
      </c>
      <c r="BG310" s="155">
        <f>IF(N310="zákl. přenesená",J310,0)</f>
        <v>0</v>
      </c>
      <c r="BH310" s="155">
        <f>IF(N310="sníž. přenesená",J310,0)</f>
        <v>0</v>
      </c>
      <c r="BI310" s="155">
        <f>IF(N310="nulová",J310,0)</f>
        <v>0</v>
      </c>
      <c r="BJ310" s="16" t="s">
        <v>82</v>
      </c>
      <c r="BK310" s="155">
        <f>ROUND(I310*H310,2)</f>
        <v>0</v>
      </c>
      <c r="BL310" s="16" t="s">
        <v>124</v>
      </c>
      <c r="BM310" s="154" t="s">
        <v>473</v>
      </c>
    </row>
    <row r="311" spans="1:65" s="2" customFormat="1" ht="39">
      <c r="A311" s="31"/>
      <c r="B311" s="32"/>
      <c r="C311" s="31"/>
      <c r="D311" s="156" t="s">
        <v>125</v>
      </c>
      <c r="E311" s="31"/>
      <c r="F311" s="157" t="s">
        <v>474</v>
      </c>
      <c r="G311" s="31"/>
      <c r="H311" s="31"/>
      <c r="I311" s="158"/>
      <c r="J311" s="31"/>
      <c r="K311" s="31"/>
      <c r="L311" s="32"/>
      <c r="M311" s="159"/>
      <c r="N311" s="160"/>
      <c r="O311" s="57"/>
      <c r="P311" s="57"/>
      <c r="Q311" s="57"/>
      <c r="R311" s="57"/>
      <c r="S311" s="57"/>
      <c r="T311" s="58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6" t="s">
        <v>125</v>
      </c>
      <c r="AU311" s="16" t="s">
        <v>84</v>
      </c>
    </row>
    <row r="312" spans="1:65" s="2" customFormat="1" ht="11.25">
      <c r="A312" s="31"/>
      <c r="B312" s="32"/>
      <c r="C312" s="31"/>
      <c r="D312" s="166" t="s">
        <v>201</v>
      </c>
      <c r="E312" s="31"/>
      <c r="F312" s="167" t="s">
        <v>475</v>
      </c>
      <c r="G312" s="31"/>
      <c r="H312" s="31"/>
      <c r="I312" s="158"/>
      <c r="J312" s="31"/>
      <c r="K312" s="31"/>
      <c r="L312" s="32"/>
      <c r="M312" s="159"/>
      <c r="N312" s="160"/>
      <c r="O312" s="57"/>
      <c r="P312" s="57"/>
      <c r="Q312" s="57"/>
      <c r="R312" s="57"/>
      <c r="S312" s="57"/>
      <c r="T312" s="58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6" t="s">
        <v>201</v>
      </c>
      <c r="AU312" s="16" t="s">
        <v>84</v>
      </c>
    </row>
    <row r="313" spans="1:65" s="2" customFormat="1" ht="48.75">
      <c r="A313" s="31"/>
      <c r="B313" s="32"/>
      <c r="C313" s="31"/>
      <c r="D313" s="156" t="s">
        <v>127</v>
      </c>
      <c r="E313" s="31"/>
      <c r="F313" s="161" t="s">
        <v>476</v>
      </c>
      <c r="G313" s="31"/>
      <c r="H313" s="31"/>
      <c r="I313" s="158"/>
      <c r="J313" s="31"/>
      <c r="K313" s="31"/>
      <c r="L313" s="32"/>
      <c r="M313" s="159"/>
      <c r="N313" s="160"/>
      <c r="O313" s="57"/>
      <c r="P313" s="57"/>
      <c r="Q313" s="57"/>
      <c r="R313" s="57"/>
      <c r="S313" s="57"/>
      <c r="T313" s="58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6" t="s">
        <v>127</v>
      </c>
      <c r="AU313" s="16" t="s">
        <v>84</v>
      </c>
    </row>
    <row r="314" spans="1:65" s="2" customFormat="1" ht="24.2" customHeight="1">
      <c r="A314" s="31"/>
      <c r="B314" s="142"/>
      <c r="C314" s="143" t="s">
        <v>477</v>
      </c>
      <c r="D314" s="143" t="s">
        <v>119</v>
      </c>
      <c r="E314" s="144" t="s">
        <v>478</v>
      </c>
      <c r="F314" s="145" t="s">
        <v>479</v>
      </c>
      <c r="G314" s="146" t="s">
        <v>122</v>
      </c>
      <c r="H314" s="147">
        <v>130</v>
      </c>
      <c r="I314" s="148"/>
      <c r="J314" s="149">
        <f>ROUND(I314*H314,2)</f>
        <v>0</v>
      </c>
      <c r="K314" s="145" t="s">
        <v>199</v>
      </c>
      <c r="L314" s="32"/>
      <c r="M314" s="150" t="s">
        <v>1</v>
      </c>
      <c r="N314" s="151" t="s">
        <v>39</v>
      </c>
      <c r="O314" s="57"/>
      <c r="P314" s="152">
        <f>O314*H314</f>
        <v>0</v>
      </c>
      <c r="Q314" s="152">
        <v>0</v>
      </c>
      <c r="R314" s="152">
        <f>Q314*H314</f>
        <v>0</v>
      </c>
      <c r="S314" s="152">
        <v>0</v>
      </c>
      <c r="T314" s="153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4" t="s">
        <v>124</v>
      </c>
      <c r="AT314" s="154" t="s">
        <v>119</v>
      </c>
      <c r="AU314" s="154" t="s">
        <v>84</v>
      </c>
      <c r="AY314" s="16" t="s">
        <v>116</v>
      </c>
      <c r="BE314" s="155">
        <f>IF(N314="základní",J314,0)</f>
        <v>0</v>
      </c>
      <c r="BF314" s="155">
        <f>IF(N314="snížená",J314,0)</f>
        <v>0</v>
      </c>
      <c r="BG314" s="155">
        <f>IF(N314="zákl. přenesená",J314,0)</f>
        <v>0</v>
      </c>
      <c r="BH314" s="155">
        <f>IF(N314="sníž. přenesená",J314,0)</f>
        <v>0</v>
      </c>
      <c r="BI314" s="155">
        <f>IF(N314="nulová",J314,0)</f>
        <v>0</v>
      </c>
      <c r="BJ314" s="16" t="s">
        <v>82</v>
      </c>
      <c r="BK314" s="155">
        <f>ROUND(I314*H314,2)</f>
        <v>0</v>
      </c>
      <c r="BL314" s="16" t="s">
        <v>124</v>
      </c>
      <c r="BM314" s="154" t="s">
        <v>480</v>
      </c>
    </row>
    <row r="315" spans="1:65" s="2" customFormat="1" ht="39">
      <c r="A315" s="31"/>
      <c r="B315" s="32"/>
      <c r="C315" s="31"/>
      <c r="D315" s="156" t="s">
        <v>125</v>
      </c>
      <c r="E315" s="31"/>
      <c r="F315" s="157" t="s">
        <v>481</v>
      </c>
      <c r="G315" s="31"/>
      <c r="H315" s="31"/>
      <c r="I315" s="158"/>
      <c r="J315" s="31"/>
      <c r="K315" s="31"/>
      <c r="L315" s="32"/>
      <c r="M315" s="159"/>
      <c r="N315" s="160"/>
      <c r="O315" s="57"/>
      <c r="P315" s="57"/>
      <c r="Q315" s="57"/>
      <c r="R315" s="57"/>
      <c r="S315" s="57"/>
      <c r="T315" s="58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6" t="s">
        <v>125</v>
      </c>
      <c r="AU315" s="16" t="s">
        <v>84</v>
      </c>
    </row>
    <row r="316" spans="1:65" s="2" customFormat="1" ht="11.25">
      <c r="A316" s="31"/>
      <c r="B316" s="32"/>
      <c r="C316" s="31"/>
      <c r="D316" s="166" t="s">
        <v>201</v>
      </c>
      <c r="E316" s="31"/>
      <c r="F316" s="167" t="s">
        <v>482</v>
      </c>
      <c r="G316" s="31"/>
      <c r="H316" s="31"/>
      <c r="I316" s="158"/>
      <c r="J316" s="31"/>
      <c r="K316" s="31"/>
      <c r="L316" s="32"/>
      <c r="M316" s="159"/>
      <c r="N316" s="160"/>
      <c r="O316" s="57"/>
      <c r="P316" s="57"/>
      <c r="Q316" s="57"/>
      <c r="R316" s="57"/>
      <c r="S316" s="57"/>
      <c r="T316" s="58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6" t="s">
        <v>201</v>
      </c>
      <c r="AU316" s="16" t="s">
        <v>84</v>
      </c>
    </row>
    <row r="317" spans="1:65" s="2" customFormat="1" ht="48.75">
      <c r="A317" s="31"/>
      <c r="B317" s="32"/>
      <c r="C317" s="31"/>
      <c r="D317" s="156" t="s">
        <v>127</v>
      </c>
      <c r="E317" s="31"/>
      <c r="F317" s="161" t="s">
        <v>476</v>
      </c>
      <c r="G317" s="31"/>
      <c r="H317" s="31"/>
      <c r="I317" s="158"/>
      <c r="J317" s="31"/>
      <c r="K317" s="31"/>
      <c r="L317" s="32"/>
      <c r="M317" s="159"/>
      <c r="N317" s="160"/>
      <c r="O317" s="57"/>
      <c r="P317" s="57"/>
      <c r="Q317" s="57"/>
      <c r="R317" s="57"/>
      <c r="S317" s="57"/>
      <c r="T317" s="58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6" t="s">
        <v>127</v>
      </c>
      <c r="AU317" s="16" t="s">
        <v>84</v>
      </c>
    </row>
    <row r="318" spans="1:65" s="2" customFormat="1" ht="24.2" customHeight="1">
      <c r="A318" s="31"/>
      <c r="B318" s="142"/>
      <c r="C318" s="143" t="s">
        <v>333</v>
      </c>
      <c r="D318" s="143" t="s">
        <v>119</v>
      </c>
      <c r="E318" s="144" t="s">
        <v>483</v>
      </c>
      <c r="F318" s="145" t="s">
        <v>484</v>
      </c>
      <c r="G318" s="146" t="s">
        <v>122</v>
      </c>
      <c r="H318" s="147">
        <v>54</v>
      </c>
      <c r="I318" s="148"/>
      <c r="J318" s="149">
        <f>ROUND(I318*H318,2)</f>
        <v>0</v>
      </c>
      <c r="K318" s="145" t="s">
        <v>199</v>
      </c>
      <c r="L318" s="32"/>
      <c r="M318" s="150" t="s">
        <v>1</v>
      </c>
      <c r="N318" s="151" t="s">
        <v>39</v>
      </c>
      <c r="O318" s="57"/>
      <c r="P318" s="152">
        <f>O318*H318</f>
        <v>0</v>
      </c>
      <c r="Q318" s="152">
        <v>0</v>
      </c>
      <c r="R318" s="152">
        <f>Q318*H318</f>
        <v>0</v>
      </c>
      <c r="S318" s="152">
        <v>0</v>
      </c>
      <c r="T318" s="15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4" t="s">
        <v>124</v>
      </c>
      <c r="AT318" s="154" t="s">
        <v>119</v>
      </c>
      <c r="AU318" s="154" t="s">
        <v>84</v>
      </c>
      <c r="AY318" s="16" t="s">
        <v>116</v>
      </c>
      <c r="BE318" s="155">
        <f>IF(N318="základní",J318,0)</f>
        <v>0</v>
      </c>
      <c r="BF318" s="155">
        <f>IF(N318="snížená",J318,0)</f>
        <v>0</v>
      </c>
      <c r="BG318" s="155">
        <f>IF(N318="zákl. přenesená",J318,0)</f>
        <v>0</v>
      </c>
      <c r="BH318" s="155">
        <f>IF(N318="sníž. přenesená",J318,0)</f>
        <v>0</v>
      </c>
      <c r="BI318" s="155">
        <f>IF(N318="nulová",J318,0)</f>
        <v>0</v>
      </c>
      <c r="BJ318" s="16" t="s">
        <v>82</v>
      </c>
      <c r="BK318" s="155">
        <f>ROUND(I318*H318,2)</f>
        <v>0</v>
      </c>
      <c r="BL318" s="16" t="s">
        <v>124</v>
      </c>
      <c r="BM318" s="154" t="s">
        <v>485</v>
      </c>
    </row>
    <row r="319" spans="1:65" s="2" customFormat="1" ht="39">
      <c r="A319" s="31"/>
      <c r="B319" s="32"/>
      <c r="C319" s="31"/>
      <c r="D319" s="156" t="s">
        <v>125</v>
      </c>
      <c r="E319" s="31"/>
      <c r="F319" s="157" t="s">
        <v>486</v>
      </c>
      <c r="G319" s="31"/>
      <c r="H319" s="31"/>
      <c r="I319" s="158"/>
      <c r="J319" s="31"/>
      <c r="K319" s="31"/>
      <c r="L319" s="32"/>
      <c r="M319" s="159"/>
      <c r="N319" s="160"/>
      <c r="O319" s="57"/>
      <c r="P319" s="57"/>
      <c r="Q319" s="57"/>
      <c r="R319" s="57"/>
      <c r="S319" s="57"/>
      <c r="T319" s="58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6" t="s">
        <v>125</v>
      </c>
      <c r="AU319" s="16" t="s">
        <v>84</v>
      </c>
    </row>
    <row r="320" spans="1:65" s="2" customFormat="1" ht="11.25">
      <c r="A320" s="31"/>
      <c r="B320" s="32"/>
      <c r="C320" s="31"/>
      <c r="D320" s="166" t="s">
        <v>201</v>
      </c>
      <c r="E320" s="31"/>
      <c r="F320" s="167" t="s">
        <v>487</v>
      </c>
      <c r="G320" s="31"/>
      <c r="H320" s="31"/>
      <c r="I320" s="158"/>
      <c r="J320" s="31"/>
      <c r="K320" s="31"/>
      <c r="L320" s="32"/>
      <c r="M320" s="159"/>
      <c r="N320" s="160"/>
      <c r="O320" s="57"/>
      <c r="P320" s="57"/>
      <c r="Q320" s="57"/>
      <c r="R320" s="57"/>
      <c r="S320" s="57"/>
      <c r="T320" s="58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6" t="s">
        <v>201</v>
      </c>
      <c r="AU320" s="16" t="s">
        <v>84</v>
      </c>
    </row>
    <row r="321" spans="1:65" s="2" customFormat="1" ht="48.75">
      <c r="A321" s="31"/>
      <c r="B321" s="32"/>
      <c r="C321" s="31"/>
      <c r="D321" s="156" t="s">
        <v>127</v>
      </c>
      <c r="E321" s="31"/>
      <c r="F321" s="161" t="s">
        <v>476</v>
      </c>
      <c r="G321" s="31"/>
      <c r="H321" s="31"/>
      <c r="I321" s="158"/>
      <c r="J321" s="31"/>
      <c r="K321" s="31"/>
      <c r="L321" s="32"/>
      <c r="M321" s="159"/>
      <c r="N321" s="160"/>
      <c r="O321" s="57"/>
      <c r="P321" s="57"/>
      <c r="Q321" s="57"/>
      <c r="R321" s="57"/>
      <c r="S321" s="57"/>
      <c r="T321" s="58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6" t="s">
        <v>127</v>
      </c>
      <c r="AU321" s="16" t="s">
        <v>84</v>
      </c>
    </row>
    <row r="322" spans="1:65" s="2" customFormat="1" ht="24.2" customHeight="1">
      <c r="A322" s="31"/>
      <c r="B322" s="142"/>
      <c r="C322" s="143" t="s">
        <v>488</v>
      </c>
      <c r="D322" s="143" t="s">
        <v>119</v>
      </c>
      <c r="E322" s="144" t="s">
        <v>489</v>
      </c>
      <c r="F322" s="145" t="s">
        <v>490</v>
      </c>
      <c r="G322" s="146" t="s">
        <v>122</v>
      </c>
      <c r="H322" s="147">
        <v>150</v>
      </c>
      <c r="I322" s="148"/>
      <c r="J322" s="149">
        <f>ROUND(I322*H322,2)</f>
        <v>0</v>
      </c>
      <c r="K322" s="145" t="s">
        <v>199</v>
      </c>
      <c r="L322" s="32"/>
      <c r="M322" s="150" t="s">
        <v>1</v>
      </c>
      <c r="N322" s="151" t="s">
        <v>39</v>
      </c>
      <c r="O322" s="57"/>
      <c r="P322" s="152">
        <f>O322*H322</f>
        <v>0</v>
      </c>
      <c r="Q322" s="152">
        <v>0</v>
      </c>
      <c r="R322" s="152">
        <f>Q322*H322</f>
        <v>0</v>
      </c>
      <c r="S322" s="152">
        <v>0</v>
      </c>
      <c r="T322" s="15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4" t="s">
        <v>124</v>
      </c>
      <c r="AT322" s="154" t="s">
        <v>119</v>
      </c>
      <c r="AU322" s="154" t="s">
        <v>84</v>
      </c>
      <c r="AY322" s="16" t="s">
        <v>116</v>
      </c>
      <c r="BE322" s="155">
        <f>IF(N322="základní",J322,0)</f>
        <v>0</v>
      </c>
      <c r="BF322" s="155">
        <f>IF(N322="snížená",J322,0)</f>
        <v>0</v>
      </c>
      <c r="BG322" s="155">
        <f>IF(N322="zákl. přenesená",J322,0)</f>
        <v>0</v>
      </c>
      <c r="BH322" s="155">
        <f>IF(N322="sníž. přenesená",J322,0)</f>
        <v>0</v>
      </c>
      <c r="BI322" s="155">
        <f>IF(N322="nulová",J322,0)</f>
        <v>0</v>
      </c>
      <c r="BJ322" s="16" t="s">
        <v>82</v>
      </c>
      <c r="BK322" s="155">
        <f>ROUND(I322*H322,2)</f>
        <v>0</v>
      </c>
      <c r="BL322" s="16" t="s">
        <v>124</v>
      </c>
      <c r="BM322" s="154" t="s">
        <v>491</v>
      </c>
    </row>
    <row r="323" spans="1:65" s="2" customFormat="1" ht="39">
      <c r="A323" s="31"/>
      <c r="B323" s="32"/>
      <c r="C323" s="31"/>
      <c r="D323" s="156" t="s">
        <v>125</v>
      </c>
      <c r="E323" s="31"/>
      <c r="F323" s="157" t="s">
        <v>492</v>
      </c>
      <c r="G323" s="31"/>
      <c r="H323" s="31"/>
      <c r="I323" s="158"/>
      <c r="J323" s="31"/>
      <c r="K323" s="31"/>
      <c r="L323" s="32"/>
      <c r="M323" s="159"/>
      <c r="N323" s="160"/>
      <c r="O323" s="57"/>
      <c r="P323" s="57"/>
      <c r="Q323" s="57"/>
      <c r="R323" s="57"/>
      <c r="S323" s="57"/>
      <c r="T323" s="58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6" t="s">
        <v>125</v>
      </c>
      <c r="AU323" s="16" t="s">
        <v>84</v>
      </c>
    </row>
    <row r="324" spans="1:65" s="2" customFormat="1" ht="11.25">
      <c r="A324" s="31"/>
      <c r="B324" s="32"/>
      <c r="C324" s="31"/>
      <c r="D324" s="166" t="s">
        <v>201</v>
      </c>
      <c r="E324" s="31"/>
      <c r="F324" s="167" t="s">
        <v>493</v>
      </c>
      <c r="G324" s="31"/>
      <c r="H324" s="31"/>
      <c r="I324" s="158"/>
      <c r="J324" s="31"/>
      <c r="K324" s="31"/>
      <c r="L324" s="32"/>
      <c r="M324" s="159"/>
      <c r="N324" s="160"/>
      <c r="O324" s="57"/>
      <c r="P324" s="57"/>
      <c r="Q324" s="57"/>
      <c r="R324" s="57"/>
      <c r="S324" s="57"/>
      <c r="T324" s="58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6" t="s">
        <v>201</v>
      </c>
      <c r="AU324" s="16" t="s">
        <v>84</v>
      </c>
    </row>
    <row r="325" spans="1:65" s="2" customFormat="1" ht="48.75">
      <c r="A325" s="31"/>
      <c r="B325" s="32"/>
      <c r="C325" s="31"/>
      <c r="D325" s="156" t="s">
        <v>127</v>
      </c>
      <c r="E325" s="31"/>
      <c r="F325" s="161" t="s">
        <v>476</v>
      </c>
      <c r="G325" s="31"/>
      <c r="H325" s="31"/>
      <c r="I325" s="158"/>
      <c r="J325" s="31"/>
      <c r="K325" s="31"/>
      <c r="L325" s="32"/>
      <c r="M325" s="159"/>
      <c r="N325" s="160"/>
      <c r="O325" s="57"/>
      <c r="P325" s="57"/>
      <c r="Q325" s="57"/>
      <c r="R325" s="57"/>
      <c r="S325" s="57"/>
      <c r="T325" s="58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6" t="s">
        <v>127</v>
      </c>
      <c r="AU325" s="16" t="s">
        <v>84</v>
      </c>
    </row>
    <row r="326" spans="1:65" s="2" customFormat="1" ht="24.2" customHeight="1">
      <c r="A326" s="31"/>
      <c r="B326" s="142"/>
      <c r="C326" s="143" t="s">
        <v>339</v>
      </c>
      <c r="D326" s="143" t="s">
        <v>119</v>
      </c>
      <c r="E326" s="144" t="s">
        <v>494</v>
      </c>
      <c r="F326" s="145" t="s">
        <v>495</v>
      </c>
      <c r="G326" s="146" t="s">
        <v>205</v>
      </c>
      <c r="H326" s="147">
        <v>2700</v>
      </c>
      <c r="I326" s="148"/>
      <c r="J326" s="149">
        <f>ROUND(I326*H326,2)</f>
        <v>0</v>
      </c>
      <c r="K326" s="145" t="s">
        <v>199</v>
      </c>
      <c r="L326" s="32"/>
      <c r="M326" s="150" t="s">
        <v>1</v>
      </c>
      <c r="N326" s="151" t="s">
        <v>39</v>
      </c>
      <c r="O326" s="57"/>
      <c r="P326" s="152">
        <f>O326*H326</f>
        <v>0</v>
      </c>
      <c r="Q326" s="152">
        <v>0</v>
      </c>
      <c r="R326" s="152">
        <f>Q326*H326</f>
        <v>0</v>
      </c>
      <c r="S326" s="152">
        <v>0</v>
      </c>
      <c r="T326" s="15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4" t="s">
        <v>124</v>
      </c>
      <c r="AT326" s="154" t="s">
        <v>119</v>
      </c>
      <c r="AU326" s="154" t="s">
        <v>84</v>
      </c>
      <c r="AY326" s="16" t="s">
        <v>116</v>
      </c>
      <c r="BE326" s="155">
        <f>IF(N326="základní",J326,0)</f>
        <v>0</v>
      </c>
      <c r="BF326" s="155">
        <f>IF(N326="snížená",J326,0)</f>
        <v>0</v>
      </c>
      <c r="BG326" s="155">
        <f>IF(N326="zákl. přenesená",J326,0)</f>
        <v>0</v>
      </c>
      <c r="BH326" s="155">
        <f>IF(N326="sníž. přenesená",J326,0)</f>
        <v>0</v>
      </c>
      <c r="BI326" s="155">
        <f>IF(N326="nulová",J326,0)</f>
        <v>0</v>
      </c>
      <c r="BJ326" s="16" t="s">
        <v>82</v>
      </c>
      <c r="BK326" s="155">
        <f>ROUND(I326*H326,2)</f>
        <v>0</v>
      </c>
      <c r="BL326" s="16" t="s">
        <v>124</v>
      </c>
      <c r="BM326" s="154" t="s">
        <v>496</v>
      </c>
    </row>
    <row r="327" spans="1:65" s="2" customFormat="1" ht="19.5">
      <c r="A327" s="31"/>
      <c r="B327" s="32"/>
      <c r="C327" s="31"/>
      <c r="D327" s="156" t="s">
        <v>125</v>
      </c>
      <c r="E327" s="31"/>
      <c r="F327" s="157" t="s">
        <v>497</v>
      </c>
      <c r="G327" s="31"/>
      <c r="H327" s="31"/>
      <c r="I327" s="158"/>
      <c r="J327" s="31"/>
      <c r="K327" s="31"/>
      <c r="L327" s="32"/>
      <c r="M327" s="159"/>
      <c r="N327" s="160"/>
      <c r="O327" s="57"/>
      <c r="P327" s="57"/>
      <c r="Q327" s="57"/>
      <c r="R327" s="57"/>
      <c r="S327" s="57"/>
      <c r="T327" s="58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6" t="s">
        <v>125</v>
      </c>
      <c r="AU327" s="16" t="s">
        <v>84</v>
      </c>
    </row>
    <row r="328" spans="1:65" s="2" customFormat="1" ht="11.25">
      <c r="A328" s="31"/>
      <c r="B328" s="32"/>
      <c r="C328" s="31"/>
      <c r="D328" s="166" t="s">
        <v>201</v>
      </c>
      <c r="E328" s="31"/>
      <c r="F328" s="167" t="s">
        <v>498</v>
      </c>
      <c r="G328" s="31"/>
      <c r="H328" s="31"/>
      <c r="I328" s="158"/>
      <c r="J328" s="31"/>
      <c r="K328" s="31"/>
      <c r="L328" s="32"/>
      <c r="M328" s="159"/>
      <c r="N328" s="160"/>
      <c r="O328" s="57"/>
      <c r="P328" s="57"/>
      <c r="Q328" s="57"/>
      <c r="R328" s="57"/>
      <c r="S328" s="57"/>
      <c r="T328" s="58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6" t="s">
        <v>201</v>
      </c>
      <c r="AU328" s="16" t="s">
        <v>84</v>
      </c>
    </row>
    <row r="329" spans="1:65" s="2" customFormat="1" ht="175.5">
      <c r="A329" s="31"/>
      <c r="B329" s="32"/>
      <c r="C329" s="31"/>
      <c r="D329" s="156" t="s">
        <v>127</v>
      </c>
      <c r="E329" s="31"/>
      <c r="F329" s="161" t="s">
        <v>499</v>
      </c>
      <c r="G329" s="31"/>
      <c r="H329" s="31"/>
      <c r="I329" s="158"/>
      <c r="J329" s="31"/>
      <c r="K329" s="31"/>
      <c r="L329" s="32"/>
      <c r="M329" s="159"/>
      <c r="N329" s="160"/>
      <c r="O329" s="57"/>
      <c r="P329" s="57"/>
      <c r="Q329" s="57"/>
      <c r="R329" s="57"/>
      <c r="S329" s="57"/>
      <c r="T329" s="58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T329" s="16" t="s">
        <v>127</v>
      </c>
      <c r="AU329" s="16" t="s">
        <v>84</v>
      </c>
    </row>
    <row r="330" spans="1:65" s="2" customFormat="1" ht="24.2" customHeight="1">
      <c r="A330" s="31"/>
      <c r="B330" s="142"/>
      <c r="C330" s="168" t="s">
        <v>500</v>
      </c>
      <c r="D330" s="168" t="s">
        <v>243</v>
      </c>
      <c r="E330" s="169" t="s">
        <v>501</v>
      </c>
      <c r="F330" s="170" t="s">
        <v>502</v>
      </c>
      <c r="G330" s="171" t="s">
        <v>205</v>
      </c>
      <c r="H330" s="172">
        <v>320</v>
      </c>
      <c r="I330" s="173"/>
      <c r="J330" s="174">
        <f>ROUND(I330*H330,2)</f>
        <v>0</v>
      </c>
      <c r="K330" s="170" t="s">
        <v>199</v>
      </c>
      <c r="L330" s="175"/>
      <c r="M330" s="176" t="s">
        <v>1</v>
      </c>
      <c r="N330" s="177" t="s">
        <v>39</v>
      </c>
      <c r="O330" s="57"/>
      <c r="P330" s="152">
        <f>O330*H330</f>
        <v>0</v>
      </c>
      <c r="Q330" s="152">
        <v>0</v>
      </c>
      <c r="R330" s="152">
        <f>Q330*H330</f>
        <v>0</v>
      </c>
      <c r="S330" s="152">
        <v>0</v>
      </c>
      <c r="T330" s="153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4" t="s">
        <v>139</v>
      </c>
      <c r="AT330" s="154" t="s">
        <v>243</v>
      </c>
      <c r="AU330" s="154" t="s">
        <v>84</v>
      </c>
      <c r="AY330" s="16" t="s">
        <v>116</v>
      </c>
      <c r="BE330" s="155">
        <f>IF(N330="základní",J330,0)</f>
        <v>0</v>
      </c>
      <c r="BF330" s="155">
        <f>IF(N330="snížená",J330,0)</f>
        <v>0</v>
      </c>
      <c r="BG330" s="155">
        <f>IF(N330="zákl. přenesená",J330,0)</f>
        <v>0</v>
      </c>
      <c r="BH330" s="155">
        <f>IF(N330="sníž. přenesená",J330,0)</f>
        <v>0</v>
      </c>
      <c r="BI330" s="155">
        <f>IF(N330="nulová",J330,0)</f>
        <v>0</v>
      </c>
      <c r="BJ330" s="16" t="s">
        <v>82</v>
      </c>
      <c r="BK330" s="155">
        <f>ROUND(I330*H330,2)</f>
        <v>0</v>
      </c>
      <c r="BL330" s="16" t="s">
        <v>124</v>
      </c>
      <c r="BM330" s="154" t="s">
        <v>503</v>
      </c>
    </row>
    <row r="331" spans="1:65" s="2" customFormat="1" ht="19.5">
      <c r="A331" s="31"/>
      <c r="B331" s="32"/>
      <c r="C331" s="31"/>
      <c r="D331" s="156" t="s">
        <v>125</v>
      </c>
      <c r="E331" s="31"/>
      <c r="F331" s="157" t="s">
        <v>502</v>
      </c>
      <c r="G331" s="31"/>
      <c r="H331" s="31"/>
      <c r="I331" s="158"/>
      <c r="J331" s="31"/>
      <c r="K331" s="31"/>
      <c r="L331" s="32"/>
      <c r="M331" s="159"/>
      <c r="N331" s="160"/>
      <c r="O331" s="57"/>
      <c r="P331" s="57"/>
      <c r="Q331" s="57"/>
      <c r="R331" s="57"/>
      <c r="S331" s="57"/>
      <c r="T331" s="58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6" t="s">
        <v>125</v>
      </c>
      <c r="AU331" s="16" t="s">
        <v>84</v>
      </c>
    </row>
    <row r="332" spans="1:65" s="13" customFormat="1" ht="11.25">
      <c r="B332" s="178"/>
      <c r="D332" s="156" t="s">
        <v>504</v>
      </c>
      <c r="E332" s="179" t="s">
        <v>1</v>
      </c>
      <c r="F332" s="180" t="s">
        <v>505</v>
      </c>
      <c r="H332" s="181">
        <v>320</v>
      </c>
      <c r="I332" s="182"/>
      <c r="L332" s="178"/>
      <c r="M332" s="183"/>
      <c r="N332" s="184"/>
      <c r="O332" s="184"/>
      <c r="P332" s="184"/>
      <c r="Q332" s="184"/>
      <c r="R332" s="184"/>
      <c r="S332" s="184"/>
      <c r="T332" s="185"/>
      <c r="AT332" s="179" t="s">
        <v>504</v>
      </c>
      <c r="AU332" s="179" t="s">
        <v>84</v>
      </c>
      <c r="AV332" s="13" t="s">
        <v>84</v>
      </c>
      <c r="AW332" s="13" t="s">
        <v>30</v>
      </c>
      <c r="AX332" s="13" t="s">
        <v>74</v>
      </c>
      <c r="AY332" s="179" t="s">
        <v>116</v>
      </c>
    </row>
    <row r="333" spans="1:65" s="14" customFormat="1" ht="11.25">
      <c r="B333" s="186"/>
      <c r="D333" s="156" t="s">
        <v>504</v>
      </c>
      <c r="E333" s="187" t="s">
        <v>1</v>
      </c>
      <c r="F333" s="188" t="s">
        <v>506</v>
      </c>
      <c r="H333" s="189">
        <v>320</v>
      </c>
      <c r="I333" s="190"/>
      <c r="L333" s="186"/>
      <c r="M333" s="191"/>
      <c r="N333" s="192"/>
      <c r="O333" s="192"/>
      <c r="P333" s="192"/>
      <c r="Q333" s="192"/>
      <c r="R333" s="192"/>
      <c r="S333" s="192"/>
      <c r="T333" s="193"/>
      <c r="AT333" s="187" t="s">
        <v>504</v>
      </c>
      <c r="AU333" s="187" t="s">
        <v>84</v>
      </c>
      <c r="AV333" s="14" t="s">
        <v>124</v>
      </c>
      <c r="AW333" s="14" t="s">
        <v>30</v>
      </c>
      <c r="AX333" s="14" t="s">
        <v>82</v>
      </c>
      <c r="AY333" s="187" t="s">
        <v>116</v>
      </c>
    </row>
    <row r="334" spans="1:65" s="2" customFormat="1" ht="24.2" customHeight="1">
      <c r="A334" s="31"/>
      <c r="B334" s="142"/>
      <c r="C334" s="168" t="s">
        <v>345</v>
      </c>
      <c r="D334" s="168" t="s">
        <v>243</v>
      </c>
      <c r="E334" s="169" t="s">
        <v>507</v>
      </c>
      <c r="F334" s="170" t="s">
        <v>508</v>
      </c>
      <c r="G334" s="171" t="s">
        <v>205</v>
      </c>
      <c r="H334" s="172">
        <v>320</v>
      </c>
      <c r="I334" s="173"/>
      <c r="J334" s="174">
        <f>ROUND(I334*H334,2)</f>
        <v>0</v>
      </c>
      <c r="K334" s="170" t="s">
        <v>199</v>
      </c>
      <c r="L334" s="175"/>
      <c r="M334" s="176" t="s">
        <v>1</v>
      </c>
      <c r="N334" s="177" t="s">
        <v>39</v>
      </c>
      <c r="O334" s="57"/>
      <c r="P334" s="152">
        <f>O334*H334</f>
        <v>0</v>
      </c>
      <c r="Q334" s="152">
        <v>0</v>
      </c>
      <c r="R334" s="152">
        <f>Q334*H334</f>
        <v>0</v>
      </c>
      <c r="S334" s="152">
        <v>0</v>
      </c>
      <c r="T334" s="153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54" t="s">
        <v>139</v>
      </c>
      <c r="AT334" s="154" t="s">
        <v>243</v>
      </c>
      <c r="AU334" s="154" t="s">
        <v>84</v>
      </c>
      <c r="AY334" s="16" t="s">
        <v>116</v>
      </c>
      <c r="BE334" s="155">
        <f>IF(N334="základní",J334,0)</f>
        <v>0</v>
      </c>
      <c r="BF334" s="155">
        <f>IF(N334="snížená",J334,0)</f>
        <v>0</v>
      </c>
      <c r="BG334" s="155">
        <f>IF(N334="zákl. přenesená",J334,0)</f>
        <v>0</v>
      </c>
      <c r="BH334" s="155">
        <f>IF(N334="sníž. přenesená",J334,0)</f>
        <v>0</v>
      </c>
      <c r="BI334" s="155">
        <f>IF(N334="nulová",J334,0)</f>
        <v>0</v>
      </c>
      <c r="BJ334" s="16" t="s">
        <v>82</v>
      </c>
      <c r="BK334" s="155">
        <f>ROUND(I334*H334,2)</f>
        <v>0</v>
      </c>
      <c r="BL334" s="16" t="s">
        <v>124</v>
      </c>
      <c r="BM334" s="154" t="s">
        <v>509</v>
      </c>
    </row>
    <row r="335" spans="1:65" s="2" customFormat="1" ht="19.5">
      <c r="A335" s="31"/>
      <c r="B335" s="32"/>
      <c r="C335" s="31"/>
      <c r="D335" s="156" t="s">
        <v>125</v>
      </c>
      <c r="E335" s="31"/>
      <c r="F335" s="157" t="s">
        <v>508</v>
      </c>
      <c r="G335" s="31"/>
      <c r="H335" s="31"/>
      <c r="I335" s="158"/>
      <c r="J335" s="31"/>
      <c r="K335" s="31"/>
      <c r="L335" s="32"/>
      <c r="M335" s="159"/>
      <c r="N335" s="160"/>
      <c r="O335" s="57"/>
      <c r="P335" s="57"/>
      <c r="Q335" s="57"/>
      <c r="R335" s="57"/>
      <c r="S335" s="57"/>
      <c r="T335" s="58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6" t="s">
        <v>125</v>
      </c>
      <c r="AU335" s="16" t="s">
        <v>84</v>
      </c>
    </row>
    <row r="336" spans="1:65" s="13" customFormat="1" ht="11.25">
      <c r="B336" s="178"/>
      <c r="D336" s="156" t="s">
        <v>504</v>
      </c>
      <c r="E336" s="179" t="s">
        <v>1</v>
      </c>
      <c r="F336" s="180" t="s">
        <v>505</v>
      </c>
      <c r="H336" s="181">
        <v>320</v>
      </c>
      <c r="I336" s="182"/>
      <c r="L336" s="178"/>
      <c r="M336" s="183"/>
      <c r="N336" s="184"/>
      <c r="O336" s="184"/>
      <c r="P336" s="184"/>
      <c r="Q336" s="184"/>
      <c r="R336" s="184"/>
      <c r="S336" s="184"/>
      <c r="T336" s="185"/>
      <c r="AT336" s="179" t="s">
        <v>504</v>
      </c>
      <c r="AU336" s="179" t="s">
        <v>84</v>
      </c>
      <c r="AV336" s="13" t="s">
        <v>84</v>
      </c>
      <c r="AW336" s="13" t="s">
        <v>30</v>
      </c>
      <c r="AX336" s="13" t="s">
        <v>74</v>
      </c>
      <c r="AY336" s="179" t="s">
        <v>116</v>
      </c>
    </row>
    <row r="337" spans="1:65" s="14" customFormat="1" ht="11.25">
      <c r="B337" s="186"/>
      <c r="D337" s="156" t="s">
        <v>504</v>
      </c>
      <c r="E337" s="187" t="s">
        <v>1</v>
      </c>
      <c r="F337" s="188" t="s">
        <v>506</v>
      </c>
      <c r="H337" s="189">
        <v>320</v>
      </c>
      <c r="I337" s="190"/>
      <c r="L337" s="186"/>
      <c r="M337" s="191"/>
      <c r="N337" s="192"/>
      <c r="O337" s="192"/>
      <c r="P337" s="192"/>
      <c r="Q337" s="192"/>
      <c r="R337" s="192"/>
      <c r="S337" s="192"/>
      <c r="T337" s="193"/>
      <c r="AT337" s="187" t="s">
        <v>504</v>
      </c>
      <c r="AU337" s="187" t="s">
        <v>84</v>
      </c>
      <c r="AV337" s="14" t="s">
        <v>124</v>
      </c>
      <c r="AW337" s="14" t="s">
        <v>30</v>
      </c>
      <c r="AX337" s="14" t="s">
        <v>82</v>
      </c>
      <c r="AY337" s="187" t="s">
        <v>116</v>
      </c>
    </row>
    <row r="338" spans="1:65" s="2" customFormat="1" ht="24.2" customHeight="1">
      <c r="A338" s="31"/>
      <c r="B338" s="142"/>
      <c r="C338" s="168" t="s">
        <v>510</v>
      </c>
      <c r="D338" s="168" t="s">
        <v>243</v>
      </c>
      <c r="E338" s="169" t="s">
        <v>511</v>
      </c>
      <c r="F338" s="170" t="s">
        <v>512</v>
      </c>
      <c r="G338" s="171" t="s">
        <v>205</v>
      </c>
      <c r="H338" s="172">
        <v>320</v>
      </c>
      <c r="I338" s="173"/>
      <c r="J338" s="174">
        <f>ROUND(I338*H338,2)</f>
        <v>0</v>
      </c>
      <c r="K338" s="170" t="s">
        <v>199</v>
      </c>
      <c r="L338" s="175"/>
      <c r="M338" s="176" t="s">
        <v>1</v>
      </c>
      <c r="N338" s="177" t="s">
        <v>39</v>
      </c>
      <c r="O338" s="57"/>
      <c r="P338" s="152">
        <f>O338*H338</f>
        <v>0</v>
      </c>
      <c r="Q338" s="152">
        <v>0</v>
      </c>
      <c r="R338" s="152">
        <f>Q338*H338</f>
        <v>0</v>
      </c>
      <c r="S338" s="152">
        <v>0</v>
      </c>
      <c r="T338" s="153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4" t="s">
        <v>139</v>
      </c>
      <c r="AT338" s="154" t="s">
        <v>243</v>
      </c>
      <c r="AU338" s="154" t="s">
        <v>84</v>
      </c>
      <c r="AY338" s="16" t="s">
        <v>116</v>
      </c>
      <c r="BE338" s="155">
        <f>IF(N338="základní",J338,0)</f>
        <v>0</v>
      </c>
      <c r="BF338" s="155">
        <f>IF(N338="snížená",J338,0)</f>
        <v>0</v>
      </c>
      <c r="BG338" s="155">
        <f>IF(N338="zákl. přenesená",J338,0)</f>
        <v>0</v>
      </c>
      <c r="BH338" s="155">
        <f>IF(N338="sníž. přenesená",J338,0)</f>
        <v>0</v>
      </c>
      <c r="BI338" s="155">
        <f>IF(N338="nulová",J338,0)</f>
        <v>0</v>
      </c>
      <c r="BJ338" s="16" t="s">
        <v>82</v>
      </c>
      <c r="BK338" s="155">
        <f>ROUND(I338*H338,2)</f>
        <v>0</v>
      </c>
      <c r="BL338" s="16" t="s">
        <v>124</v>
      </c>
      <c r="BM338" s="154" t="s">
        <v>513</v>
      </c>
    </row>
    <row r="339" spans="1:65" s="2" customFormat="1" ht="19.5">
      <c r="A339" s="31"/>
      <c r="B339" s="32"/>
      <c r="C339" s="31"/>
      <c r="D339" s="156" t="s">
        <v>125</v>
      </c>
      <c r="E339" s="31"/>
      <c r="F339" s="157" t="s">
        <v>512</v>
      </c>
      <c r="G339" s="31"/>
      <c r="H339" s="31"/>
      <c r="I339" s="158"/>
      <c r="J339" s="31"/>
      <c r="K339" s="31"/>
      <c r="L339" s="32"/>
      <c r="M339" s="159"/>
      <c r="N339" s="160"/>
      <c r="O339" s="57"/>
      <c r="P339" s="57"/>
      <c r="Q339" s="57"/>
      <c r="R339" s="57"/>
      <c r="S339" s="57"/>
      <c r="T339" s="58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6" t="s">
        <v>125</v>
      </c>
      <c r="AU339" s="16" t="s">
        <v>84</v>
      </c>
    </row>
    <row r="340" spans="1:65" s="13" customFormat="1" ht="11.25">
      <c r="B340" s="178"/>
      <c r="D340" s="156" t="s">
        <v>504</v>
      </c>
      <c r="E340" s="179" t="s">
        <v>1</v>
      </c>
      <c r="F340" s="180" t="s">
        <v>505</v>
      </c>
      <c r="H340" s="181">
        <v>320</v>
      </c>
      <c r="I340" s="182"/>
      <c r="L340" s="178"/>
      <c r="M340" s="183"/>
      <c r="N340" s="184"/>
      <c r="O340" s="184"/>
      <c r="P340" s="184"/>
      <c r="Q340" s="184"/>
      <c r="R340" s="184"/>
      <c r="S340" s="184"/>
      <c r="T340" s="185"/>
      <c r="AT340" s="179" t="s">
        <v>504</v>
      </c>
      <c r="AU340" s="179" t="s">
        <v>84</v>
      </c>
      <c r="AV340" s="13" t="s">
        <v>84</v>
      </c>
      <c r="AW340" s="13" t="s">
        <v>30</v>
      </c>
      <c r="AX340" s="13" t="s">
        <v>74</v>
      </c>
      <c r="AY340" s="179" t="s">
        <v>116</v>
      </c>
    </row>
    <row r="341" spans="1:65" s="14" customFormat="1" ht="11.25">
      <c r="B341" s="186"/>
      <c r="D341" s="156" t="s">
        <v>504</v>
      </c>
      <c r="E341" s="187" t="s">
        <v>1</v>
      </c>
      <c r="F341" s="188" t="s">
        <v>506</v>
      </c>
      <c r="H341" s="189">
        <v>320</v>
      </c>
      <c r="I341" s="190"/>
      <c r="L341" s="186"/>
      <c r="M341" s="191"/>
      <c r="N341" s="192"/>
      <c r="O341" s="192"/>
      <c r="P341" s="192"/>
      <c r="Q341" s="192"/>
      <c r="R341" s="192"/>
      <c r="S341" s="192"/>
      <c r="T341" s="193"/>
      <c r="AT341" s="187" t="s">
        <v>504</v>
      </c>
      <c r="AU341" s="187" t="s">
        <v>84</v>
      </c>
      <c r="AV341" s="14" t="s">
        <v>124</v>
      </c>
      <c r="AW341" s="14" t="s">
        <v>30</v>
      </c>
      <c r="AX341" s="14" t="s">
        <v>82</v>
      </c>
      <c r="AY341" s="187" t="s">
        <v>116</v>
      </c>
    </row>
    <row r="342" spans="1:65" s="2" customFormat="1" ht="24.2" customHeight="1">
      <c r="A342" s="31"/>
      <c r="B342" s="142"/>
      <c r="C342" s="168" t="s">
        <v>350</v>
      </c>
      <c r="D342" s="168" t="s">
        <v>243</v>
      </c>
      <c r="E342" s="169" t="s">
        <v>514</v>
      </c>
      <c r="F342" s="170" t="s">
        <v>515</v>
      </c>
      <c r="G342" s="171" t="s">
        <v>205</v>
      </c>
      <c r="H342" s="172">
        <v>320</v>
      </c>
      <c r="I342" s="173"/>
      <c r="J342" s="174">
        <f>ROUND(I342*H342,2)</f>
        <v>0</v>
      </c>
      <c r="K342" s="170" t="s">
        <v>199</v>
      </c>
      <c r="L342" s="175"/>
      <c r="M342" s="176" t="s">
        <v>1</v>
      </c>
      <c r="N342" s="177" t="s">
        <v>39</v>
      </c>
      <c r="O342" s="57"/>
      <c r="P342" s="152">
        <f>O342*H342</f>
        <v>0</v>
      </c>
      <c r="Q342" s="152">
        <v>0</v>
      </c>
      <c r="R342" s="152">
        <f>Q342*H342</f>
        <v>0</v>
      </c>
      <c r="S342" s="152">
        <v>0</v>
      </c>
      <c r="T342" s="153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54" t="s">
        <v>139</v>
      </c>
      <c r="AT342" s="154" t="s">
        <v>243</v>
      </c>
      <c r="AU342" s="154" t="s">
        <v>84</v>
      </c>
      <c r="AY342" s="16" t="s">
        <v>116</v>
      </c>
      <c r="BE342" s="155">
        <f>IF(N342="základní",J342,0)</f>
        <v>0</v>
      </c>
      <c r="BF342" s="155">
        <f>IF(N342="snížená",J342,0)</f>
        <v>0</v>
      </c>
      <c r="BG342" s="155">
        <f>IF(N342="zákl. přenesená",J342,0)</f>
        <v>0</v>
      </c>
      <c r="BH342" s="155">
        <f>IF(N342="sníž. přenesená",J342,0)</f>
        <v>0</v>
      </c>
      <c r="BI342" s="155">
        <f>IF(N342="nulová",J342,0)</f>
        <v>0</v>
      </c>
      <c r="BJ342" s="16" t="s">
        <v>82</v>
      </c>
      <c r="BK342" s="155">
        <f>ROUND(I342*H342,2)</f>
        <v>0</v>
      </c>
      <c r="BL342" s="16" t="s">
        <v>124</v>
      </c>
      <c r="BM342" s="154" t="s">
        <v>516</v>
      </c>
    </row>
    <row r="343" spans="1:65" s="2" customFormat="1" ht="19.5">
      <c r="A343" s="31"/>
      <c r="B343" s="32"/>
      <c r="C343" s="31"/>
      <c r="D343" s="156" t="s">
        <v>125</v>
      </c>
      <c r="E343" s="31"/>
      <c r="F343" s="157" t="s">
        <v>515</v>
      </c>
      <c r="G343" s="31"/>
      <c r="H343" s="31"/>
      <c r="I343" s="158"/>
      <c r="J343" s="31"/>
      <c r="K343" s="31"/>
      <c r="L343" s="32"/>
      <c r="M343" s="159"/>
      <c r="N343" s="160"/>
      <c r="O343" s="57"/>
      <c r="P343" s="57"/>
      <c r="Q343" s="57"/>
      <c r="R343" s="57"/>
      <c r="S343" s="57"/>
      <c r="T343" s="58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6" t="s">
        <v>125</v>
      </c>
      <c r="AU343" s="16" t="s">
        <v>84</v>
      </c>
    </row>
    <row r="344" spans="1:65" s="2" customFormat="1" ht="24.2" customHeight="1">
      <c r="A344" s="31"/>
      <c r="B344" s="142"/>
      <c r="C344" s="168" t="s">
        <v>517</v>
      </c>
      <c r="D344" s="168" t="s">
        <v>243</v>
      </c>
      <c r="E344" s="169" t="s">
        <v>518</v>
      </c>
      <c r="F344" s="170" t="s">
        <v>519</v>
      </c>
      <c r="G344" s="171" t="s">
        <v>205</v>
      </c>
      <c r="H344" s="172">
        <v>350</v>
      </c>
      <c r="I344" s="173"/>
      <c r="J344" s="174">
        <f>ROUND(I344*H344,2)</f>
        <v>0</v>
      </c>
      <c r="K344" s="170" t="s">
        <v>199</v>
      </c>
      <c r="L344" s="175"/>
      <c r="M344" s="176" t="s">
        <v>1</v>
      </c>
      <c r="N344" s="177" t="s">
        <v>39</v>
      </c>
      <c r="O344" s="57"/>
      <c r="P344" s="152">
        <f>O344*H344</f>
        <v>0</v>
      </c>
      <c r="Q344" s="152">
        <v>0</v>
      </c>
      <c r="R344" s="152">
        <f>Q344*H344</f>
        <v>0</v>
      </c>
      <c r="S344" s="152">
        <v>0</v>
      </c>
      <c r="T344" s="153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4" t="s">
        <v>139</v>
      </c>
      <c r="AT344" s="154" t="s">
        <v>243</v>
      </c>
      <c r="AU344" s="154" t="s">
        <v>84</v>
      </c>
      <c r="AY344" s="16" t="s">
        <v>116</v>
      </c>
      <c r="BE344" s="155">
        <f>IF(N344="základní",J344,0)</f>
        <v>0</v>
      </c>
      <c r="BF344" s="155">
        <f>IF(N344="snížená",J344,0)</f>
        <v>0</v>
      </c>
      <c r="BG344" s="155">
        <f>IF(N344="zákl. přenesená",J344,0)</f>
        <v>0</v>
      </c>
      <c r="BH344" s="155">
        <f>IF(N344="sníž. přenesená",J344,0)</f>
        <v>0</v>
      </c>
      <c r="BI344" s="155">
        <f>IF(N344="nulová",J344,0)</f>
        <v>0</v>
      </c>
      <c r="BJ344" s="16" t="s">
        <v>82</v>
      </c>
      <c r="BK344" s="155">
        <f>ROUND(I344*H344,2)</f>
        <v>0</v>
      </c>
      <c r="BL344" s="16" t="s">
        <v>124</v>
      </c>
      <c r="BM344" s="154" t="s">
        <v>520</v>
      </c>
    </row>
    <row r="345" spans="1:65" s="2" customFormat="1" ht="11.25">
      <c r="A345" s="31"/>
      <c r="B345" s="32"/>
      <c r="C345" s="31"/>
      <c r="D345" s="156" t="s">
        <v>125</v>
      </c>
      <c r="E345" s="31"/>
      <c r="F345" s="157" t="s">
        <v>519</v>
      </c>
      <c r="G345" s="31"/>
      <c r="H345" s="31"/>
      <c r="I345" s="158"/>
      <c r="J345" s="31"/>
      <c r="K345" s="31"/>
      <c r="L345" s="32"/>
      <c r="M345" s="159"/>
      <c r="N345" s="160"/>
      <c r="O345" s="57"/>
      <c r="P345" s="57"/>
      <c r="Q345" s="57"/>
      <c r="R345" s="57"/>
      <c r="S345" s="57"/>
      <c r="T345" s="58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6" t="s">
        <v>125</v>
      </c>
      <c r="AU345" s="16" t="s">
        <v>84</v>
      </c>
    </row>
    <row r="346" spans="1:65" s="2" customFormat="1" ht="24.2" customHeight="1">
      <c r="A346" s="31"/>
      <c r="B346" s="142"/>
      <c r="C346" s="168" t="s">
        <v>356</v>
      </c>
      <c r="D346" s="168" t="s">
        <v>243</v>
      </c>
      <c r="E346" s="169" t="s">
        <v>521</v>
      </c>
      <c r="F346" s="170" t="s">
        <v>522</v>
      </c>
      <c r="G346" s="171" t="s">
        <v>205</v>
      </c>
      <c r="H346" s="172">
        <v>320</v>
      </c>
      <c r="I346" s="173"/>
      <c r="J346" s="174">
        <f>ROUND(I346*H346,2)</f>
        <v>0</v>
      </c>
      <c r="K346" s="170" t="s">
        <v>199</v>
      </c>
      <c r="L346" s="175"/>
      <c r="M346" s="176" t="s">
        <v>1</v>
      </c>
      <c r="N346" s="177" t="s">
        <v>39</v>
      </c>
      <c r="O346" s="57"/>
      <c r="P346" s="152">
        <f>O346*H346</f>
        <v>0</v>
      </c>
      <c r="Q346" s="152">
        <v>0</v>
      </c>
      <c r="R346" s="152">
        <f>Q346*H346</f>
        <v>0</v>
      </c>
      <c r="S346" s="152">
        <v>0</v>
      </c>
      <c r="T346" s="15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54" t="s">
        <v>139</v>
      </c>
      <c r="AT346" s="154" t="s">
        <v>243</v>
      </c>
      <c r="AU346" s="154" t="s">
        <v>84</v>
      </c>
      <c r="AY346" s="16" t="s">
        <v>116</v>
      </c>
      <c r="BE346" s="155">
        <f>IF(N346="základní",J346,0)</f>
        <v>0</v>
      </c>
      <c r="BF346" s="155">
        <f>IF(N346="snížená",J346,0)</f>
        <v>0</v>
      </c>
      <c r="BG346" s="155">
        <f>IF(N346="zákl. přenesená",J346,0)</f>
        <v>0</v>
      </c>
      <c r="BH346" s="155">
        <f>IF(N346="sníž. přenesená",J346,0)</f>
        <v>0</v>
      </c>
      <c r="BI346" s="155">
        <f>IF(N346="nulová",J346,0)</f>
        <v>0</v>
      </c>
      <c r="BJ346" s="16" t="s">
        <v>82</v>
      </c>
      <c r="BK346" s="155">
        <f>ROUND(I346*H346,2)</f>
        <v>0</v>
      </c>
      <c r="BL346" s="16" t="s">
        <v>124</v>
      </c>
      <c r="BM346" s="154" t="s">
        <v>523</v>
      </c>
    </row>
    <row r="347" spans="1:65" s="2" customFormat="1" ht="19.5">
      <c r="A347" s="31"/>
      <c r="B347" s="32"/>
      <c r="C347" s="31"/>
      <c r="D347" s="156" t="s">
        <v>125</v>
      </c>
      <c r="E347" s="31"/>
      <c r="F347" s="157" t="s">
        <v>522</v>
      </c>
      <c r="G347" s="31"/>
      <c r="H347" s="31"/>
      <c r="I347" s="158"/>
      <c r="J347" s="31"/>
      <c r="K347" s="31"/>
      <c r="L347" s="32"/>
      <c r="M347" s="159"/>
      <c r="N347" s="160"/>
      <c r="O347" s="57"/>
      <c r="P347" s="57"/>
      <c r="Q347" s="57"/>
      <c r="R347" s="57"/>
      <c r="S347" s="57"/>
      <c r="T347" s="58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6" t="s">
        <v>125</v>
      </c>
      <c r="AU347" s="16" t="s">
        <v>84</v>
      </c>
    </row>
    <row r="348" spans="1:65" s="13" customFormat="1" ht="11.25">
      <c r="B348" s="178"/>
      <c r="D348" s="156" t="s">
        <v>504</v>
      </c>
      <c r="E348" s="179" t="s">
        <v>1</v>
      </c>
      <c r="F348" s="180" t="s">
        <v>505</v>
      </c>
      <c r="H348" s="181">
        <v>320</v>
      </c>
      <c r="I348" s="182"/>
      <c r="L348" s="178"/>
      <c r="M348" s="183"/>
      <c r="N348" s="184"/>
      <c r="O348" s="184"/>
      <c r="P348" s="184"/>
      <c r="Q348" s="184"/>
      <c r="R348" s="184"/>
      <c r="S348" s="184"/>
      <c r="T348" s="185"/>
      <c r="AT348" s="179" t="s">
        <v>504</v>
      </c>
      <c r="AU348" s="179" t="s">
        <v>84</v>
      </c>
      <c r="AV348" s="13" t="s">
        <v>84</v>
      </c>
      <c r="AW348" s="13" t="s">
        <v>30</v>
      </c>
      <c r="AX348" s="13" t="s">
        <v>74</v>
      </c>
      <c r="AY348" s="179" t="s">
        <v>116</v>
      </c>
    </row>
    <row r="349" spans="1:65" s="14" customFormat="1" ht="11.25">
      <c r="B349" s="186"/>
      <c r="D349" s="156" t="s">
        <v>504</v>
      </c>
      <c r="E349" s="187" t="s">
        <v>1</v>
      </c>
      <c r="F349" s="188" t="s">
        <v>506</v>
      </c>
      <c r="H349" s="189">
        <v>320</v>
      </c>
      <c r="I349" s="190"/>
      <c r="L349" s="186"/>
      <c r="M349" s="191"/>
      <c r="N349" s="192"/>
      <c r="O349" s="192"/>
      <c r="P349" s="192"/>
      <c r="Q349" s="192"/>
      <c r="R349" s="192"/>
      <c r="S349" s="192"/>
      <c r="T349" s="193"/>
      <c r="AT349" s="187" t="s">
        <v>504</v>
      </c>
      <c r="AU349" s="187" t="s">
        <v>84</v>
      </c>
      <c r="AV349" s="14" t="s">
        <v>124</v>
      </c>
      <c r="AW349" s="14" t="s">
        <v>30</v>
      </c>
      <c r="AX349" s="14" t="s">
        <v>82</v>
      </c>
      <c r="AY349" s="187" t="s">
        <v>116</v>
      </c>
    </row>
    <row r="350" spans="1:65" s="2" customFormat="1" ht="24.2" customHeight="1">
      <c r="A350" s="31"/>
      <c r="B350" s="142"/>
      <c r="C350" s="168" t="s">
        <v>524</v>
      </c>
      <c r="D350" s="168" t="s">
        <v>243</v>
      </c>
      <c r="E350" s="169" t="s">
        <v>525</v>
      </c>
      <c r="F350" s="170" t="s">
        <v>526</v>
      </c>
      <c r="G350" s="171" t="s">
        <v>205</v>
      </c>
      <c r="H350" s="172">
        <v>320</v>
      </c>
      <c r="I350" s="173"/>
      <c r="J350" s="174">
        <f>ROUND(I350*H350,2)</f>
        <v>0</v>
      </c>
      <c r="K350" s="170" t="s">
        <v>199</v>
      </c>
      <c r="L350" s="175"/>
      <c r="M350" s="176" t="s">
        <v>1</v>
      </c>
      <c r="N350" s="177" t="s">
        <v>39</v>
      </c>
      <c r="O350" s="57"/>
      <c r="P350" s="152">
        <f>O350*H350</f>
        <v>0</v>
      </c>
      <c r="Q350" s="152">
        <v>0</v>
      </c>
      <c r="R350" s="152">
        <f>Q350*H350</f>
        <v>0</v>
      </c>
      <c r="S350" s="152">
        <v>0</v>
      </c>
      <c r="T350" s="153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4" t="s">
        <v>139</v>
      </c>
      <c r="AT350" s="154" t="s">
        <v>243</v>
      </c>
      <c r="AU350" s="154" t="s">
        <v>84</v>
      </c>
      <c r="AY350" s="16" t="s">
        <v>116</v>
      </c>
      <c r="BE350" s="155">
        <f>IF(N350="základní",J350,0)</f>
        <v>0</v>
      </c>
      <c r="BF350" s="155">
        <f>IF(N350="snížená",J350,0)</f>
        <v>0</v>
      </c>
      <c r="BG350" s="155">
        <f>IF(N350="zákl. přenesená",J350,0)</f>
        <v>0</v>
      </c>
      <c r="BH350" s="155">
        <f>IF(N350="sníž. přenesená",J350,0)</f>
        <v>0</v>
      </c>
      <c r="BI350" s="155">
        <f>IF(N350="nulová",J350,0)</f>
        <v>0</v>
      </c>
      <c r="BJ350" s="16" t="s">
        <v>82</v>
      </c>
      <c r="BK350" s="155">
        <f>ROUND(I350*H350,2)</f>
        <v>0</v>
      </c>
      <c r="BL350" s="16" t="s">
        <v>124</v>
      </c>
      <c r="BM350" s="154" t="s">
        <v>527</v>
      </c>
    </row>
    <row r="351" spans="1:65" s="2" customFormat="1" ht="11.25">
      <c r="A351" s="31"/>
      <c r="B351" s="32"/>
      <c r="C351" s="31"/>
      <c r="D351" s="156" t="s">
        <v>125</v>
      </c>
      <c r="E351" s="31"/>
      <c r="F351" s="157" t="s">
        <v>526</v>
      </c>
      <c r="G351" s="31"/>
      <c r="H351" s="31"/>
      <c r="I351" s="158"/>
      <c r="J351" s="31"/>
      <c r="K351" s="31"/>
      <c r="L351" s="32"/>
      <c r="M351" s="159"/>
      <c r="N351" s="160"/>
      <c r="O351" s="57"/>
      <c r="P351" s="57"/>
      <c r="Q351" s="57"/>
      <c r="R351" s="57"/>
      <c r="S351" s="57"/>
      <c r="T351" s="58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6" t="s">
        <v>125</v>
      </c>
      <c r="AU351" s="16" t="s">
        <v>84</v>
      </c>
    </row>
    <row r="352" spans="1:65" s="2" customFormat="1" ht="24.2" customHeight="1">
      <c r="A352" s="31"/>
      <c r="B352" s="142"/>
      <c r="C352" s="168" t="s">
        <v>361</v>
      </c>
      <c r="D352" s="168" t="s">
        <v>243</v>
      </c>
      <c r="E352" s="169" t="s">
        <v>528</v>
      </c>
      <c r="F352" s="170" t="s">
        <v>529</v>
      </c>
      <c r="G352" s="171" t="s">
        <v>205</v>
      </c>
      <c r="H352" s="172">
        <v>320</v>
      </c>
      <c r="I352" s="173"/>
      <c r="J352" s="174">
        <f>ROUND(I352*H352,2)</f>
        <v>0</v>
      </c>
      <c r="K352" s="170" t="s">
        <v>199</v>
      </c>
      <c r="L352" s="175"/>
      <c r="M352" s="176" t="s">
        <v>1</v>
      </c>
      <c r="N352" s="177" t="s">
        <v>39</v>
      </c>
      <c r="O352" s="57"/>
      <c r="P352" s="152">
        <f>O352*H352</f>
        <v>0</v>
      </c>
      <c r="Q352" s="152">
        <v>0</v>
      </c>
      <c r="R352" s="152">
        <f>Q352*H352</f>
        <v>0</v>
      </c>
      <c r="S352" s="152">
        <v>0</v>
      </c>
      <c r="T352" s="15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54" t="s">
        <v>139</v>
      </c>
      <c r="AT352" s="154" t="s">
        <v>243</v>
      </c>
      <c r="AU352" s="154" t="s">
        <v>84</v>
      </c>
      <c r="AY352" s="16" t="s">
        <v>116</v>
      </c>
      <c r="BE352" s="155">
        <f>IF(N352="základní",J352,0)</f>
        <v>0</v>
      </c>
      <c r="BF352" s="155">
        <f>IF(N352="snížená",J352,0)</f>
        <v>0</v>
      </c>
      <c r="BG352" s="155">
        <f>IF(N352="zákl. přenesená",J352,0)</f>
        <v>0</v>
      </c>
      <c r="BH352" s="155">
        <f>IF(N352="sníž. přenesená",J352,0)</f>
        <v>0</v>
      </c>
      <c r="BI352" s="155">
        <f>IF(N352="nulová",J352,0)</f>
        <v>0</v>
      </c>
      <c r="BJ352" s="16" t="s">
        <v>82</v>
      </c>
      <c r="BK352" s="155">
        <f>ROUND(I352*H352,2)</f>
        <v>0</v>
      </c>
      <c r="BL352" s="16" t="s">
        <v>124</v>
      </c>
      <c r="BM352" s="154" t="s">
        <v>530</v>
      </c>
    </row>
    <row r="353" spans="1:65" s="2" customFormat="1" ht="19.5">
      <c r="A353" s="31"/>
      <c r="B353" s="32"/>
      <c r="C353" s="31"/>
      <c r="D353" s="156" t="s">
        <v>125</v>
      </c>
      <c r="E353" s="31"/>
      <c r="F353" s="157" t="s">
        <v>529</v>
      </c>
      <c r="G353" s="31"/>
      <c r="H353" s="31"/>
      <c r="I353" s="158"/>
      <c r="J353" s="31"/>
      <c r="K353" s="31"/>
      <c r="L353" s="32"/>
      <c r="M353" s="159"/>
      <c r="N353" s="160"/>
      <c r="O353" s="57"/>
      <c r="P353" s="57"/>
      <c r="Q353" s="57"/>
      <c r="R353" s="57"/>
      <c r="S353" s="57"/>
      <c r="T353" s="58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6" t="s">
        <v>125</v>
      </c>
      <c r="AU353" s="16" t="s">
        <v>84</v>
      </c>
    </row>
    <row r="354" spans="1:65" s="2" customFormat="1" ht="24.2" customHeight="1">
      <c r="A354" s="31"/>
      <c r="B354" s="142"/>
      <c r="C354" s="168" t="s">
        <v>531</v>
      </c>
      <c r="D354" s="168" t="s">
        <v>243</v>
      </c>
      <c r="E354" s="169" t="s">
        <v>532</v>
      </c>
      <c r="F354" s="170" t="s">
        <v>533</v>
      </c>
      <c r="G354" s="171" t="s">
        <v>205</v>
      </c>
      <c r="H354" s="172">
        <v>320</v>
      </c>
      <c r="I354" s="173"/>
      <c r="J354" s="174">
        <f>ROUND(I354*H354,2)</f>
        <v>0</v>
      </c>
      <c r="K354" s="170" t="s">
        <v>199</v>
      </c>
      <c r="L354" s="175"/>
      <c r="M354" s="176" t="s">
        <v>1</v>
      </c>
      <c r="N354" s="177" t="s">
        <v>39</v>
      </c>
      <c r="O354" s="57"/>
      <c r="P354" s="152">
        <f>O354*H354</f>
        <v>0</v>
      </c>
      <c r="Q354" s="152">
        <v>0</v>
      </c>
      <c r="R354" s="152">
        <f>Q354*H354</f>
        <v>0</v>
      </c>
      <c r="S354" s="152">
        <v>0</v>
      </c>
      <c r="T354" s="153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4" t="s">
        <v>139</v>
      </c>
      <c r="AT354" s="154" t="s">
        <v>243</v>
      </c>
      <c r="AU354" s="154" t="s">
        <v>84</v>
      </c>
      <c r="AY354" s="16" t="s">
        <v>116</v>
      </c>
      <c r="BE354" s="155">
        <f>IF(N354="základní",J354,0)</f>
        <v>0</v>
      </c>
      <c r="BF354" s="155">
        <f>IF(N354="snížená",J354,0)</f>
        <v>0</v>
      </c>
      <c r="BG354" s="155">
        <f>IF(N354="zákl. přenesená",J354,0)</f>
        <v>0</v>
      </c>
      <c r="BH354" s="155">
        <f>IF(N354="sníž. přenesená",J354,0)</f>
        <v>0</v>
      </c>
      <c r="BI354" s="155">
        <f>IF(N354="nulová",J354,0)</f>
        <v>0</v>
      </c>
      <c r="BJ354" s="16" t="s">
        <v>82</v>
      </c>
      <c r="BK354" s="155">
        <f>ROUND(I354*H354,2)</f>
        <v>0</v>
      </c>
      <c r="BL354" s="16" t="s">
        <v>124</v>
      </c>
      <c r="BM354" s="154" t="s">
        <v>534</v>
      </c>
    </row>
    <row r="355" spans="1:65" s="2" customFormat="1" ht="19.5">
      <c r="A355" s="31"/>
      <c r="B355" s="32"/>
      <c r="C355" s="31"/>
      <c r="D355" s="156" t="s">
        <v>125</v>
      </c>
      <c r="E355" s="31"/>
      <c r="F355" s="157" t="s">
        <v>533</v>
      </c>
      <c r="G355" s="31"/>
      <c r="H355" s="31"/>
      <c r="I355" s="158"/>
      <c r="J355" s="31"/>
      <c r="K355" s="31"/>
      <c r="L355" s="32"/>
      <c r="M355" s="159"/>
      <c r="N355" s="160"/>
      <c r="O355" s="57"/>
      <c r="P355" s="57"/>
      <c r="Q355" s="57"/>
      <c r="R355" s="57"/>
      <c r="S355" s="57"/>
      <c r="T355" s="58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6" t="s">
        <v>125</v>
      </c>
      <c r="AU355" s="16" t="s">
        <v>84</v>
      </c>
    </row>
    <row r="356" spans="1:65" s="2" customFormat="1" ht="24.2" customHeight="1">
      <c r="A356" s="31"/>
      <c r="B356" s="142"/>
      <c r="C356" s="168" t="s">
        <v>367</v>
      </c>
      <c r="D356" s="168" t="s">
        <v>243</v>
      </c>
      <c r="E356" s="169" t="s">
        <v>535</v>
      </c>
      <c r="F356" s="170" t="s">
        <v>536</v>
      </c>
      <c r="G356" s="171" t="s">
        <v>205</v>
      </c>
      <c r="H356" s="172">
        <v>320</v>
      </c>
      <c r="I356" s="173"/>
      <c r="J356" s="174">
        <f>ROUND(I356*H356,2)</f>
        <v>0</v>
      </c>
      <c r="K356" s="170" t="s">
        <v>199</v>
      </c>
      <c r="L356" s="175"/>
      <c r="M356" s="176" t="s">
        <v>1</v>
      </c>
      <c r="N356" s="177" t="s">
        <v>39</v>
      </c>
      <c r="O356" s="57"/>
      <c r="P356" s="152">
        <f>O356*H356</f>
        <v>0</v>
      </c>
      <c r="Q356" s="152">
        <v>0</v>
      </c>
      <c r="R356" s="152">
        <f>Q356*H356</f>
        <v>0</v>
      </c>
      <c r="S356" s="152">
        <v>0</v>
      </c>
      <c r="T356" s="153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54" t="s">
        <v>139</v>
      </c>
      <c r="AT356" s="154" t="s">
        <v>243</v>
      </c>
      <c r="AU356" s="154" t="s">
        <v>84</v>
      </c>
      <c r="AY356" s="16" t="s">
        <v>116</v>
      </c>
      <c r="BE356" s="155">
        <f>IF(N356="základní",J356,0)</f>
        <v>0</v>
      </c>
      <c r="BF356" s="155">
        <f>IF(N356="snížená",J356,0)</f>
        <v>0</v>
      </c>
      <c r="BG356" s="155">
        <f>IF(N356="zákl. přenesená",J356,0)</f>
        <v>0</v>
      </c>
      <c r="BH356" s="155">
        <f>IF(N356="sníž. přenesená",J356,0)</f>
        <v>0</v>
      </c>
      <c r="BI356" s="155">
        <f>IF(N356="nulová",J356,0)</f>
        <v>0</v>
      </c>
      <c r="BJ356" s="16" t="s">
        <v>82</v>
      </c>
      <c r="BK356" s="155">
        <f>ROUND(I356*H356,2)</f>
        <v>0</v>
      </c>
      <c r="BL356" s="16" t="s">
        <v>124</v>
      </c>
      <c r="BM356" s="154" t="s">
        <v>537</v>
      </c>
    </row>
    <row r="357" spans="1:65" s="2" customFormat="1" ht="19.5">
      <c r="A357" s="31"/>
      <c r="B357" s="32"/>
      <c r="C357" s="31"/>
      <c r="D357" s="156" t="s">
        <v>125</v>
      </c>
      <c r="E357" s="31"/>
      <c r="F357" s="157" t="s">
        <v>536</v>
      </c>
      <c r="G357" s="31"/>
      <c r="H357" s="31"/>
      <c r="I357" s="158"/>
      <c r="J357" s="31"/>
      <c r="K357" s="31"/>
      <c r="L357" s="32"/>
      <c r="M357" s="159"/>
      <c r="N357" s="160"/>
      <c r="O357" s="57"/>
      <c r="P357" s="57"/>
      <c r="Q357" s="57"/>
      <c r="R357" s="57"/>
      <c r="S357" s="57"/>
      <c r="T357" s="58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6" t="s">
        <v>125</v>
      </c>
      <c r="AU357" s="16" t="s">
        <v>84</v>
      </c>
    </row>
    <row r="358" spans="1:65" s="2" customFormat="1" ht="44.25" customHeight="1">
      <c r="A358" s="31"/>
      <c r="B358" s="142"/>
      <c r="C358" s="168" t="s">
        <v>538</v>
      </c>
      <c r="D358" s="168" t="s">
        <v>243</v>
      </c>
      <c r="E358" s="169" t="s">
        <v>539</v>
      </c>
      <c r="F358" s="170" t="s">
        <v>540</v>
      </c>
      <c r="G358" s="171" t="s">
        <v>205</v>
      </c>
      <c r="H358" s="172">
        <v>600</v>
      </c>
      <c r="I358" s="173"/>
      <c r="J358" s="174">
        <f>ROUND(I358*H358,2)</f>
        <v>0</v>
      </c>
      <c r="K358" s="170" t="s">
        <v>199</v>
      </c>
      <c r="L358" s="175"/>
      <c r="M358" s="176" t="s">
        <v>1</v>
      </c>
      <c r="N358" s="177" t="s">
        <v>39</v>
      </c>
      <c r="O358" s="57"/>
      <c r="P358" s="152">
        <f>O358*H358</f>
        <v>0</v>
      </c>
      <c r="Q358" s="152">
        <v>0</v>
      </c>
      <c r="R358" s="152">
        <f>Q358*H358</f>
        <v>0</v>
      </c>
      <c r="S358" s="152">
        <v>0</v>
      </c>
      <c r="T358" s="153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54" t="s">
        <v>139</v>
      </c>
      <c r="AT358" s="154" t="s">
        <v>243</v>
      </c>
      <c r="AU358" s="154" t="s">
        <v>84</v>
      </c>
      <c r="AY358" s="16" t="s">
        <v>116</v>
      </c>
      <c r="BE358" s="155">
        <f>IF(N358="základní",J358,0)</f>
        <v>0</v>
      </c>
      <c r="BF358" s="155">
        <f>IF(N358="snížená",J358,0)</f>
        <v>0</v>
      </c>
      <c r="BG358" s="155">
        <f>IF(N358="zákl. přenesená",J358,0)</f>
        <v>0</v>
      </c>
      <c r="BH358" s="155">
        <f>IF(N358="sníž. přenesená",J358,0)</f>
        <v>0</v>
      </c>
      <c r="BI358" s="155">
        <f>IF(N358="nulová",J358,0)</f>
        <v>0</v>
      </c>
      <c r="BJ358" s="16" t="s">
        <v>82</v>
      </c>
      <c r="BK358" s="155">
        <f>ROUND(I358*H358,2)</f>
        <v>0</v>
      </c>
      <c r="BL358" s="16" t="s">
        <v>124</v>
      </c>
      <c r="BM358" s="154" t="s">
        <v>541</v>
      </c>
    </row>
    <row r="359" spans="1:65" s="2" customFormat="1" ht="19.5">
      <c r="A359" s="31"/>
      <c r="B359" s="32"/>
      <c r="C359" s="31"/>
      <c r="D359" s="156" t="s">
        <v>125</v>
      </c>
      <c r="E359" s="31"/>
      <c r="F359" s="157" t="s">
        <v>540</v>
      </c>
      <c r="G359" s="31"/>
      <c r="H359" s="31"/>
      <c r="I359" s="158"/>
      <c r="J359" s="31"/>
      <c r="K359" s="31"/>
      <c r="L359" s="32"/>
      <c r="M359" s="159"/>
      <c r="N359" s="160"/>
      <c r="O359" s="57"/>
      <c r="P359" s="57"/>
      <c r="Q359" s="57"/>
      <c r="R359" s="57"/>
      <c r="S359" s="57"/>
      <c r="T359" s="58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6" t="s">
        <v>125</v>
      </c>
      <c r="AU359" s="16" t="s">
        <v>84</v>
      </c>
    </row>
    <row r="360" spans="1:65" s="2" customFormat="1" ht="48.75">
      <c r="A360" s="31"/>
      <c r="B360" s="32"/>
      <c r="C360" s="31"/>
      <c r="D360" s="156" t="s">
        <v>542</v>
      </c>
      <c r="E360" s="31"/>
      <c r="F360" s="161" t="s">
        <v>543</v>
      </c>
      <c r="G360" s="31"/>
      <c r="H360" s="31"/>
      <c r="I360" s="158"/>
      <c r="J360" s="31"/>
      <c r="K360" s="31"/>
      <c r="L360" s="32"/>
      <c r="M360" s="159"/>
      <c r="N360" s="160"/>
      <c r="O360" s="57"/>
      <c r="P360" s="57"/>
      <c r="Q360" s="57"/>
      <c r="R360" s="57"/>
      <c r="S360" s="57"/>
      <c r="T360" s="58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6" t="s">
        <v>542</v>
      </c>
      <c r="AU360" s="16" t="s">
        <v>84</v>
      </c>
    </row>
    <row r="361" spans="1:65" s="2" customFormat="1" ht="44.25" customHeight="1">
      <c r="A361" s="31"/>
      <c r="B361" s="142"/>
      <c r="C361" s="168" t="s">
        <v>373</v>
      </c>
      <c r="D361" s="168" t="s">
        <v>243</v>
      </c>
      <c r="E361" s="169" t="s">
        <v>544</v>
      </c>
      <c r="F361" s="170" t="s">
        <v>545</v>
      </c>
      <c r="G361" s="171" t="s">
        <v>205</v>
      </c>
      <c r="H361" s="172">
        <v>600</v>
      </c>
      <c r="I361" s="173"/>
      <c r="J361" s="174">
        <f>ROUND(I361*H361,2)</f>
        <v>0</v>
      </c>
      <c r="K361" s="170" t="s">
        <v>199</v>
      </c>
      <c r="L361" s="175"/>
      <c r="M361" s="176" t="s">
        <v>1</v>
      </c>
      <c r="N361" s="177" t="s">
        <v>39</v>
      </c>
      <c r="O361" s="57"/>
      <c r="P361" s="152">
        <f>O361*H361</f>
        <v>0</v>
      </c>
      <c r="Q361" s="152">
        <v>0</v>
      </c>
      <c r="R361" s="152">
        <f>Q361*H361</f>
        <v>0</v>
      </c>
      <c r="S361" s="152">
        <v>0</v>
      </c>
      <c r="T361" s="153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54" t="s">
        <v>139</v>
      </c>
      <c r="AT361" s="154" t="s">
        <v>243</v>
      </c>
      <c r="AU361" s="154" t="s">
        <v>84</v>
      </c>
      <c r="AY361" s="16" t="s">
        <v>116</v>
      </c>
      <c r="BE361" s="155">
        <f>IF(N361="základní",J361,0)</f>
        <v>0</v>
      </c>
      <c r="BF361" s="155">
        <f>IF(N361="snížená",J361,0)</f>
        <v>0</v>
      </c>
      <c r="BG361" s="155">
        <f>IF(N361="zákl. přenesená",J361,0)</f>
        <v>0</v>
      </c>
      <c r="BH361" s="155">
        <f>IF(N361="sníž. přenesená",J361,0)</f>
        <v>0</v>
      </c>
      <c r="BI361" s="155">
        <f>IF(N361="nulová",J361,0)</f>
        <v>0</v>
      </c>
      <c r="BJ361" s="16" t="s">
        <v>82</v>
      </c>
      <c r="BK361" s="155">
        <f>ROUND(I361*H361,2)</f>
        <v>0</v>
      </c>
      <c r="BL361" s="16" t="s">
        <v>124</v>
      </c>
      <c r="BM361" s="154" t="s">
        <v>546</v>
      </c>
    </row>
    <row r="362" spans="1:65" s="2" customFormat="1" ht="19.5">
      <c r="A362" s="31"/>
      <c r="B362" s="32"/>
      <c r="C362" s="31"/>
      <c r="D362" s="156" t="s">
        <v>125</v>
      </c>
      <c r="E362" s="31"/>
      <c r="F362" s="157" t="s">
        <v>545</v>
      </c>
      <c r="G362" s="31"/>
      <c r="H362" s="31"/>
      <c r="I362" s="158"/>
      <c r="J362" s="31"/>
      <c r="K362" s="31"/>
      <c r="L362" s="32"/>
      <c r="M362" s="159"/>
      <c r="N362" s="160"/>
      <c r="O362" s="57"/>
      <c r="P362" s="57"/>
      <c r="Q362" s="57"/>
      <c r="R362" s="57"/>
      <c r="S362" s="57"/>
      <c r="T362" s="58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6" t="s">
        <v>125</v>
      </c>
      <c r="AU362" s="16" t="s">
        <v>84</v>
      </c>
    </row>
    <row r="363" spans="1:65" s="2" customFormat="1" ht="48.75">
      <c r="A363" s="31"/>
      <c r="B363" s="32"/>
      <c r="C363" s="31"/>
      <c r="D363" s="156" t="s">
        <v>542</v>
      </c>
      <c r="E363" s="31"/>
      <c r="F363" s="161" t="s">
        <v>547</v>
      </c>
      <c r="G363" s="31"/>
      <c r="H363" s="31"/>
      <c r="I363" s="158"/>
      <c r="J363" s="31"/>
      <c r="K363" s="31"/>
      <c r="L363" s="32"/>
      <c r="M363" s="159"/>
      <c r="N363" s="160"/>
      <c r="O363" s="57"/>
      <c r="P363" s="57"/>
      <c r="Q363" s="57"/>
      <c r="R363" s="57"/>
      <c r="S363" s="57"/>
      <c r="T363" s="58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6" t="s">
        <v>542</v>
      </c>
      <c r="AU363" s="16" t="s">
        <v>84</v>
      </c>
    </row>
    <row r="364" spans="1:65" s="2" customFormat="1" ht="24.2" customHeight="1">
      <c r="A364" s="31"/>
      <c r="B364" s="142"/>
      <c r="C364" s="143" t="s">
        <v>548</v>
      </c>
      <c r="D364" s="143" t="s">
        <v>119</v>
      </c>
      <c r="E364" s="144" t="s">
        <v>549</v>
      </c>
      <c r="F364" s="145" t="s">
        <v>550</v>
      </c>
      <c r="G364" s="146" t="s">
        <v>205</v>
      </c>
      <c r="H364" s="147">
        <v>500</v>
      </c>
      <c r="I364" s="148"/>
      <c r="J364" s="149">
        <f>ROUND(I364*H364,2)</f>
        <v>0</v>
      </c>
      <c r="K364" s="145" t="s">
        <v>199</v>
      </c>
      <c r="L364" s="32"/>
      <c r="M364" s="150" t="s">
        <v>1</v>
      </c>
      <c r="N364" s="151" t="s">
        <v>39</v>
      </c>
      <c r="O364" s="57"/>
      <c r="P364" s="152">
        <f>O364*H364</f>
        <v>0</v>
      </c>
      <c r="Q364" s="152">
        <v>0</v>
      </c>
      <c r="R364" s="152">
        <f>Q364*H364</f>
        <v>0</v>
      </c>
      <c r="S364" s="152">
        <v>0</v>
      </c>
      <c r="T364" s="153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54" t="s">
        <v>124</v>
      </c>
      <c r="AT364" s="154" t="s">
        <v>119</v>
      </c>
      <c r="AU364" s="154" t="s">
        <v>84</v>
      </c>
      <c r="AY364" s="16" t="s">
        <v>116</v>
      </c>
      <c r="BE364" s="155">
        <f>IF(N364="základní",J364,0)</f>
        <v>0</v>
      </c>
      <c r="BF364" s="155">
        <f>IF(N364="snížená",J364,0)</f>
        <v>0</v>
      </c>
      <c r="BG364" s="155">
        <f>IF(N364="zákl. přenesená",J364,0)</f>
        <v>0</v>
      </c>
      <c r="BH364" s="155">
        <f>IF(N364="sníž. přenesená",J364,0)</f>
        <v>0</v>
      </c>
      <c r="BI364" s="155">
        <f>IF(N364="nulová",J364,0)</f>
        <v>0</v>
      </c>
      <c r="BJ364" s="16" t="s">
        <v>82</v>
      </c>
      <c r="BK364" s="155">
        <f>ROUND(I364*H364,2)</f>
        <v>0</v>
      </c>
      <c r="BL364" s="16" t="s">
        <v>124</v>
      </c>
      <c r="BM364" s="154" t="s">
        <v>551</v>
      </c>
    </row>
    <row r="365" spans="1:65" s="2" customFormat="1" ht="19.5">
      <c r="A365" s="31"/>
      <c r="B365" s="32"/>
      <c r="C365" s="31"/>
      <c r="D365" s="156" t="s">
        <v>125</v>
      </c>
      <c r="E365" s="31"/>
      <c r="F365" s="157" t="s">
        <v>552</v>
      </c>
      <c r="G365" s="31"/>
      <c r="H365" s="31"/>
      <c r="I365" s="158"/>
      <c r="J365" s="31"/>
      <c r="K365" s="31"/>
      <c r="L365" s="32"/>
      <c r="M365" s="159"/>
      <c r="N365" s="160"/>
      <c r="O365" s="57"/>
      <c r="P365" s="57"/>
      <c r="Q365" s="57"/>
      <c r="R365" s="57"/>
      <c r="S365" s="57"/>
      <c r="T365" s="58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T365" s="16" t="s">
        <v>125</v>
      </c>
      <c r="AU365" s="16" t="s">
        <v>84</v>
      </c>
    </row>
    <row r="366" spans="1:65" s="2" customFormat="1" ht="11.25">
      <c r="A366" s="31"/>
      <c r="B366" s="32"/>
      <c r="C366" s="31"/>
      <c r="D366" s="166" t="s">
        <v>201</v>
      </c>
      <c r="E366" s="31"/>
      <c r="F366" s="167" t="s">
        <v>553</v>
      </c>
      <c r="G366" s="31"/>
      <c r="H366" s="31"/>
      <c r="I366" s="158"/>
      <c r="J366" s="31"/>
      <c r="K366" s="31"/>
      <c r="L366" s="32"/>
      <c r="M366" s="159"/>
      <c r="N366" s="160"/>
      <c r="O366" s="57"/>
      <c r="P366" s="57"/>
      <c r="Q366" s="57"/>
      <c r="R366" s="57"/>
      <c r="S366" s="57"/>
      <c r="T366" s="58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6" t="s">
        <v>201</v>
      </c>
      <c r="AU366" s="16" t="s">
        <v>84</v>
      </c>
    </row>
    <row r="367" spans="1:65" s="2" customFormat="1" ht="175.5">
      <c r="A367" s="31"/>
      <c r="B367" s="32"/>
      <c r="C367" s="31"/>
      <c r="D367" s="156" t="s">
        <v>127</v>
      </c>
      <c r="E367" s="31"/>
      <c r="F367" s="161" t="s">
        <v>499</v>
      </c>
      <c r="G367" s="31"/>
      <c r="H367" s="31"/>
      <c r="I367" s="158"/>
      <c r="J367" s="31"/>
      <c r="K367" s="31"/>
      <c r="L367" s="32"/>
      <c r="M367" s="159"/>
      <c r="N367" s="160"/>
      <c r="O367" s="57"/>
      <c r="P367" s="57"/>
      <c r="Q367" s="57"/>
      <c r="R367" s="57"/>
      <c r="S367" s="57"/>
      <c r="T367" s="58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6" t="s">
        <v>127</v>
      </c>
      <c r="AU367" s="16" t="s">
        <v>84</v>
      </c>
    </row>
    <row r="368" spans="1:65" s="2" customFormat="1" ht="21.75" customHeight="1">
      <c r="A368" s="31"/>
      <c r="B368" s="142"/>
      <c r="C368" s="168" t="s">
        <v>379</v>
      </c>
      <c r="D368" s="168" t="s">
        <v>243</v>
      </c>
      <c r="E368" s="169" t="s">
        <v>554</v>
      </c>
      <c r="F368" s="170" t="s">
        <v>555</v>
      </c>
      <c r="G368" s="171" t="s">
        <v>205</v>
      </c>
      <c r="H368" s="172">
        <v>300</v>
      </c>
      <c r="I368" s="173"/>
      <c r="J368" s="174">
        <f>ROUND(I368*H368,2)</f>
        <v>0</v>
      </c>
      <c r="K368" s="170" t="s">
        <v>199</v>
      </c>
      <c r="L368" s="175"/>
      <c r="M368" s="176" t="s">
        <v>1</v>
      </c>
      <c r="N368" s="177" t="s">
        <v>39</v>
      </c>
      <c r="O368" s="57"/>
      <c r="P368" s="152">
        <f>O368*H368</f>
        <v>0</v>
      </c>
      <c r="Q368" s="152">
        <v>0</v>
      </c>
      <c r="R368" s="152">
        <f>Q368*H368</f>
        <v>0</v>
      </c>
      <c r="S368" s="152">
        <v>0</v>
      </c>
      <c r="T368" s="153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4" t="s">
        <v>139</v>
      </c>
      <c r="AT368" s="154" t="s">
        <v>243</v>
      </c>
      <c r="AU368" s="154" t="s">
        <v>84</v>
      </c>
      <c r="AY368" s="16" t="s">
        <v>116</v>
      </c>
      <c r="BE368" s="155">
        <f>IF(N368="základní",J368,0)</f>
        <v>0</v>
      </c>
      <c r="BF368" s="155">
        <f>IF(N368="snížená",J368,0)</f>
        <v>0</v>
      </c>
      <c r="BG368" s="155">
        <f>IF(N368="zákl. přenesená",J368,0)</f>
        <v>0</v>
      </c>
      <c r="BH368" s="155">
        <f>IF(N368="sníž. přenesená",J368,0)</f>
        <v>0</v>
      </c>
      <c r="BI368" s="155">
        <f>IF(N368="nulová",J368,0)</f>
        <v>0</v>
      </c>
      <c r="BJ368" s="16" t="s">
        <v>82</v>
      </c>
      <c r="BK368" s="155">
        <f>ROUND(I368*H368,2)</f>
        <v>0</v>
      </c>
      <c r="BL368" s="16" t="s">
        <v>124</v>
      </c>
      <c r="BM368" s="154" t="s">
        <v>556</v>
      </c>
    </row>
    <row r="369" spans="1:65" s="2" customFormat="1" ht="11.25">
      <c r="A369" s="31"/>
      <c r="B369" s="32"/>
      <c r="C369" s="31"/>
      <c r="D369" s="156" t="s">
        <v>125</v>
      </c>
      <c r="E369" s="31"/>
      <c r="F369" s="157" t="s">
        <v>555</v>
      </c>
      <c r="G369" s="31"/>
      <c r="H369" s="31"/>
      <c r="I369" s="158"/>
      <c r="J369" s="31"/>
      <c r="K369" s="31"/>
      <c r="L369" s="32"/>
      <c r="M369" s="159"/>
      <c r="N369" s="160"/>
      <c r="O369" s="57"/>
      <c r="P369" s="57"/>
      <c r="Q369" s="57"/>
      <c r="R369" s="57"/>
      <c r="S369" s="57"/>
      <c r="T369" s="58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6" t="s">
        <v>125</v>
      </c>
      <c r="AU369" s="16" t="s">
        <v>84</v>
      </c>
    </row>
    <row r="370" spans="1:65" s="13" customFormat="1" ht="11.25">
      <c r="B370" s="178"/>
      <c r="D370" s="156" t="s">
        <v>504</v>
      </c>
      <c r="E370" s="179" t="s">
        <v>1</v>
      </c>
      <c r="F370" s="180" t="s">
        <v>557</v>
      </c>
      <c r="H370" s="181">
        <v>300</v>
      </c>
      <c r="I370" s="182"/>
      <c r="L370" s="178"/>
      <c r="M370" s="183"/>
      <c r="N370" s="184"/>
      <c r="O370" s="184"/>
      <c r="P370" s="184"/>
      <c r="Q370" s="184"/>
      <c r="R370" s="184"/>
      <c r="S370" s="184"/>
      <c r="T370" s="185"/>
      <c r="AT370" s="179" t="s">
        <v>504</v>
      </c>
      <c r="AU370" s="179" t="s">
        <v>84</v>
      </c>
      <c r="AV370" s="13" t="s">
        <v>84</v>
      </c>
      <c r="AW370" s="13" t="s">
        <v>30</v>
      </c>
      <c r="AX370" s="13" t="s">
        <v>74</v>
      </c>
      <c r="AY370" s="179" t="s">
        <v>116</v>
      </c>
    </row>
    <row r="371" spans="1:65" s="14" customFormat="1" ht="11.25">
      <c r="B371" s="186"/>
      <c r="D371" s="156" t="s">
        <v>504</v>
      </c>
      <c r="E371" s="187" t="s">
        <v>1</v>
      </c>
      <c r="F371" s="188" t="s">
        <v>506</v>
      </c>
      <c r="H371" s="189">
        <v>300</v>
      </c>
      <c r="I371" s="190"/>
      <c r="L371" s="186"/>
      <c r="M371" s="191"/>
      <c r="N371" s="192"/>
      <c r="O371" s="192"/>
      <c r="P371" s="192"/>
      <c r="Q371" s="192"/>
      <c r="R371" s="192"/>
      <c r="S371" s="192"/>
      <c r="T371" s="193"/>
      <c r="AT371" s="187" t="s">
        <v>504</v>
      </c>
      <c r="AU371" s="187" t="s">
        <v>84</v>
      </c>
      <c r="AV371" s="14" t="s">
        <v>124</v>
      </c>
      <c r="AW371" s="14" t="s">
        <v>30</v>
      </c>
      <c r="AX371" s="14" t="s">
        <v>82</v>
      </c>
      <c r="AY371" s="187" t="s">
        <v>116</v>
      </c>
    </row>
    <row r="372" spans="1:65" s="2" customFormat="1" ht="21.75" customHeight="1">
      <c r="A372" s="31"/>
      <c r="B372" s="142"/>
      <c r="C372" s="168" t="s">
        <v>558</v>
      </c>
      <c r="D372" s="168" t="s">
        <v>243</v>
      </c>
      <c r="E372" s="169" t="s">
        <v>559</v>
      </c>
      <c r="F372" s="170" t="s">
        <v>560</v>
      </c>
      <c r="G372" s="171" t="s">
        <v>205</v>
      </c>
      <c r="H372" s="172">
        <v>300</v>
      </c>
      <c r="I372" s="173"/>
      <c r="J372" s="174">
        <f>ROUND(I372*H372,2)</f>
        <v>0</v>
      </c>
      <c r="K372" s="170" t="s">
        <v>199</v>
      </c>
      <c r="L372" s="175"/>
      <c r="M372" s="176" t="s">
        <v>1</v>
      </c>
      <c r="N372" s="177" t="s">
        <v>39</v>
      </c>
      <c r="O372" s="57"/>
      <c r="P372" s="152">
        <f>O372*H372</f>
        <v>0</v>
      </c>
      <c r="Q372" s="152">
        <v>0</v>
      </c>
      <c r="R372" s="152">
        <f>Q372*H372</f>
        <v>0</v>
      </c>
      <c r="S372" s="152">
        <v>0</v>
      </c>
      <c r="T372" s="15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4" t="s">
        <v>139</v>
      </c>
      <c r="AT372" s="154" t="s">
        <v>243</v>
      </c>
      <c r="AU372" s="154" t="s">
        <v>84</v>
      </c>
      <c r="AY372" s="16" t="s">
        <v>116</v>
      </c>
      <c r="BE372" s="155">
        <f>IF(N372="základní",J372,0)</f>
        <v>0</v>
      </c>
      <c r="BF372" s="155">
        <f>IF(N372="snížená",J372,0)</f>
        <v>0</v>
      </c>
      <c r="BG372" s="155">
        <f>IF(N372="zákl. přenesená",J372,0)</f>
        <v>0</v>
      </c>
      <c r="BH372" s="155">
        <f>IF(N372="sníž. přenesená",J372,0)</f>
        <v>0</v>
      </c>
      <c r="BI372" s="155">
        <f>IF(N372="nulová",J372,0)</f>
        <v>0</v>
      </c>
      <c r="BJ372" s="16" t="s">
        <v>82</v>
      </c>
      <c r="BK372" s="155">
        <f>ROUND(I372*H372,2)</f>
        <v>0</v>
      </c>
      <c r="BL372" s="16" t="s">
        <v>124</v>
      </c>
      <c r="BM372" s="154" t="s">
        <v>561</v>
      </c>
    </row>
    <row r="373" spans="1:65" s="2" customFormat="1" ht="11.25">
      <c r="A373" s="31"/>
      <c r="B373" s="32"/>
      <c r="C373" s="31"/>
      <c r="D373" s="156" t="s">
        <v>125</v>
      </c>
      <c r="E373" s="31"/>
      <c r="F373" s="157" t="s">
        <v>560</v>
      </c>
      <c r="G373" s="31"/>
      <c r="H373" s="31"/>
      <c r="I373" s="158"/>
      <c r="J373" s="31"/>
      <c r="K373" s="31"/>
      <c r="L373" s="32"/>
      <c r="M373" s="159"/>
      <c r="N373" s="160"/>
      <c r="O373" s="57"/>
      <c r="P373" s="57"/>
      <c r="Q373" s="57"/>
      <c r="R373" s="57"/>
      <c r="S373" s="57"/>
      <c r="T373" s="58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6" t="s">
        <v>125</v>
      </c>
      <c r="AU373" s="16" t="s">
        <v>84</v>
      </c>
    </row>
    <row r="374" spans="1:65" s="13" customFormat="1" ht="11.25">
      <c r="B374" s="178"/>
      <c r="D374" s="156" t="s">
        <v>504</v>
      </c>
      <c r="E374" s="179" t="s">
        <v>1</v>
      </c>
      <c r="F374" s="180" t="s">
        <v>557</v>
      </c>
      <c r="H374" s="181">
        <v>300</v>
      </c>
      <c r="I374" s="182"/>
      <c r="L374" s="178"/>
      <c r="M374" s="183"/>
      <c r="N374" s="184"/>
      <c r="O374" s="184"/>
      <c r="P374" s="184"/>
      <c r="Q374" s="184"/>
      <c r="R374" s="184"/>
      <c r="S374" s="184"/>
      <c r="T374" s="185"/>
      <c r="AT374" s="179" t="s">
        <v>504</v>
      </c>
      <c r="AU374" s="179" t="s">
        <v>84</v>
      </c>
      <c r="AV374" s="13" t="s">
        <v>84</v>
      </c>
      <c r="AW374" s="13" t="s">
        <v>30</v>
      </c>
      <c r="AX374" s="13" t="s">
        <v>74</v>
      </c>
      <c r="AY374" s="179" t="s">
        <v>116</v>
      </c>
    </row>
    <row r="375" spans="1:65" s="14" customFormat="1" ht="11.25">
      <c r="B375" s="186"/>
      <c r="D375" s="156" t="s">
        <v>504</v>
      </c>
      <c r="E375" s="187" t="s">
        <v>1</v>
      </c>
      <c r="F375" s="188" t="s">
        <v>506</v>
      </c>
      <c r="H375" s="189">
        <v>300</v>
      </c>
      <c r="I375" s="190"/>
      <c r="L375" s="186"/>
      <c r="M375" s="191"/>
      <c r="N375" s="192"/>
      <c r="O375" s="192"/>
      <c r="P375" s="192"/>
      <c r="Q375" s="192"/>
      <c r="R375" s="192"/>
      <c r="S375" s="192"/>
      <c r="T375" s="193"/>
      <c r="AT375" s="187" t="s">
        <v>504</v>
      </c>
      <c r="AU375" s="187" t="s">
        <v>84</v>
      </c>
      <c r="AV375" s="14" t="s">
        <v>124</v>
      </c>
      <c r="AW375" s="14" t="s">
        <v>30</v>
      </c>
      <c r="AX375" s="14" t="s">
        <v>82</v>
      </c>
      <c r="AY375" s="187" t="s">
        <v>116</v>
      </c>
    </row>
    <row r="376" spans="1:65" s="2" customFormat="1" ht="24.2" customHeight="1">
      <c r="A376" s="31"/>
      <c r="B376" s="142"/>
      <c r="C376" s="143" t="s">
        <v>384</v>
      </c>
      <c r="D376" s="143" t="s">
        <v>119</v>
      </c>
      <c r="E376" s="144" t="s">
        <v>562</v>
      </c>
      <c r="F376" s="145" t="s">
        <v>563</v>
      </c>
      <c r="G376" s="146" t="s">
        <v>269</v>
      </c>
      <c r="H376" s="147">
        <v>2000</v>
      </c>
      <c r="I376" s="148"/>
      <c r="J376" s="149">
        <f>ROUND(I376*H376,2)</f>
        <v>0</v>
      </c>
      <c r="K376" s="145" t="s">
        <v>199</v>
      </c>
      <c r="L376" s="32"/>
      <c r="M376" s="150" t="s">
        <v>1</v>
      </c>
      <c r="N376" s="151" t="s">
        <v>39</v>
      </c>
      <c r="O376" s="57"/>
      <c r="P376" s="152">
        <f>O376*H376</f>
        <v>0</v>
      </c>
      <c r="Q376" s="152">
        <v>0</v>
      </c>
      <c r="R376" s="152">
        <f>Q376*H376</f>
        <v>0</v>
      </c>
      <c r="S376" s="152">
        <v>0</v>
      </c>
      <c r="T376" s="153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54" t="s">
        <v>124</v>
      </c>
      <c r="AT376" s="154" t="s">
        <v>119</v>
      </c>
      <c r="AU376" s="154" t="s">
        <v>84</v>
      </c>
      <c r="AY376" s="16" t="s">
        <v>116</v>
      </c>
      <c r="BE376" s="155">
        <f>IF(N376="základní",J376,0)</f>
        <v>0</v>
      </c>
      <c r="BF376" s="155">
        <f>IF(N376="snížená",J376,0)</f>
        <v>0</v>
      </c>
      <c r="BG376" s="155">
        <f>IF(N376="zákl. přenesená",J376,0)</f>
        <v>0</v>
      </c>
      <c r="BH376" s="155">
        <f>IF(N376="sníž. přenesená",J376,0)</f>
        <v>0</v>
      </c>
      <c r="BI376" s="155">
        <f>IF(N376="nulová",J376,0)</f>
        <v>0</v>
      </c>
      <c r="BJ376" s="16" t="s">
        <v>82</v>
      </c>
      <c r="BK376" s="155">
        <f>ROUND(I376*H376,2)</f>
        <v>0</v>
      </c>
      <c r="BL376" s="16" t="s">
        <v>124</v>
      </c>
      <c r="BM376" s="154" t="s">
        <v>564</v>
      </c>
    </row>
    <row r="377" spans="1:65" s="2" customFormat="1" ht="19.5">
      <c r="A377" s="31"/>
      <c r="B377" s="32"/>
      <c r="C377" s="31"/>
      <c r="D377" s="156" t="s">
        <v>125</v>
      </c>
      <c r="E377" s="31"/>
      <c r="F377" s="157" t="s">
        <v>565</v>
      </c>
      <c r="G377" s="31"/>
      <c r="H377" s="31"/>
      <c r="I377" s="158"/>
      <c r="J377" s="31"/>
      <c r="K377" s="31"/>
      <c r="L377" s="32"/>
      <c r="M377" s="159"/>
      <c r="N377" s="160"/>
      <c r="O377" s="57"/>
      <c r="P377" s="57"/>
      <c r="Q377" s="57"/>
      <c r="R377" s="57"/>
      <c r="S377" s="57"/>
      <c r="T377" s="58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T377" s="16" t="s">
        <v>125</v>
      </c>
      <c r="AU377" s="16" t="s">
        <v>84</v>
      </c>
    </row>
    <row r="378" spans="1:65" s="2" customFormat="1" ht="11.25">
      <c r="A378" s="31"/>
      <c r="B378" s="32"/>
      <c r="C378" s="31"/>
      <c r="D378" s="166" t="s">
        <v>201</v>
      </c>
      <c r="E378" s="31"/>
      <c r="F378" s="167" t="s">
        <v>566</v>
      </c>
      <c r="G378" s="31"/>
      <c r="H378" s="31"/>
      <c r="I378" s="158"/>
      <c r="J378" s="31"/>
      <c r="K378" s="31"/>
      <c r="L378" s="32"/>
      <c r="M378" s="159"/>
      <c r="N378" s="160"/>
      <c r="O378" s="57"/>
      <c r="P378" s="57"/>
      <c r="Q378" s="57"/>
      <c r="R378" s="57"/>
      <c r="S378" s="57"/>
      <c r="T378" s="58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6" t="s">
        <v>201</v>
      </c>
      <c r="AU378" s="16" t="s">
        <v>84</v>
      </c>
    </row>
    <row r="379" spans="1:65" s="2" customFormat="1" ht="175.5">
      <c r="A379" s="31"/>
      <c r="B379" s="32"/>
      <c r="C379" s="31"/>
      <c r="D379" s="156" t="s">
        <v>127</v>
      </c>
      <c r="E379" s="31"/>
      <c r="F379" s="161" t="s">
        <v>499</v>
      </c>
      <c r="G379" s="31"/>
      <c r="H379" s="31"/>
      <c r="I379" s="158"/>
      <c r="J379" s="31"/>
      <c r="K379" s="31"/>
      <c r="L379" s="32"/>
      <c r="M379" s="159"/>
      <c r="N379" s="160"/>
      <c r="O379" s="57"/>
      <c r="P379" s="57"/>
      <c r="Q379" s="57"/>
      <c r="R379" s="57"/>
      <c r="S379" s="57"/>
      <c r="T379" s="58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6" t="s">
        <v>127</v>
      </c>
      <c r="AU379" s="16" t="s">
        <v>84</v>
      </c>
    </row>
    <row r="380" spans="1:65" s="2" customFormat="1" ht="24.2" customHeight="1">
      <c r="A380" s="31"/>
      <c r="B380" s="142"/>
      <c r="C380" s="168" t="s">
        <v>567</v>
      </c>
      <c r="D380" s="168" t="s">
        <v>243</v>
      </c>
      <c r="E380" s="169" t="s">
        <v>568</v>
      </c>
      <c r="F380" s="170" t="s">
        <v>569</v>
      </c>
      <c r="G380" s="171" t="s">
        <v>269</v>
      </c>
      <c r="H380" s="172">
        <v>900</v>
      </c>
      <c r="I380" s="173"/>
      <c r="J380" s="174">
        <f>ROUND(I380*H380,2)</f>
        <v>0</v>
      </c>
      <c r="K380" s="170" t="s">
        <v>199</v>
      </c>
      <c r="L380" s="175"/>
      <c r="M380" s="176" t="s">
        <v>1</v>
      </c>
      <c r="N380" s="177" t="s">
        <v>39</v>
      </c>
      <c r="O380" s="57"/>
      <c r="P380" s="152">
        <f>O380*H380</f>
        <v>0</v>
      </c>
      <c r="Q380" s="152">
        <v>0</v>
      </c>
      <c r="R380" s="152">
        <f>Q380*H380</f>
        <v>0</v>
      </c>
      <c r="S380" s="152">
        <v>0</v>
      </c>
      <c r="T380" s="153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54" t="s">
        <v>139</v>
      </c>
      <c r="AT380" s="154" t="s">
        <v>243</v>
      </c>
      <c r="AU380" s="154" t="s">
        <v>84</v>
      </c>
      <c r="AY380" s="16" t="s">
        <v>116</v>
      </c>
      <c r="BE380" s="155">
        <f>IF(N380="základní",J380,0)</f>
        <v>0</v>
      </c>
      <c r="BF380" s="155">
        <f>IF(N380="snížená",J380,0)</f>
        <v>0</v>
      </c>
      <c r="BG380" s="155">
        <f>IF(N380="zákl. přenesená",J380,0)</f>
        <v>0</v>
      </c>
      <c r="BH380" s="155">
        <f>IF(N380="sníž. přenesená",J380,0)</f>
        <v>0</v>
      </c>
      <c r="BI380" s="155">
        <f>IF(N380="nulová",J380,0)</f>
        <v>0</v>
      </c>
      <c r="BJ380" s="16" t="s">
        <v>82</v>
      </c>
      <c r="BK380" s="155">
        <f>ROUND(I380*H380,2)</f>
        <v>0</v>
      </c>
      <c r="BL380" s="16" t="s">
        <v>124</v>
      </c>
      <c r="BM380" s="154" t="s">
        <v>570</v>
      </c>
    </row>
    <row r="381" spans="1:65" s="2" customFormat="1" ht="11.25">
      <c r="A381" s="31"/>
      <c r="B381" s="32"/>
      <c r="C381" s="31"/>
      <c r="D381" s="156" t="s">
        <v>125</v>
      </c>
      <c r="E381" s="31"/>
      <c r="F381" s="157" t="s">
        <v>569</v>
      </c>
      <c r="G381" s="31"/>
      <c r="H381" s="31"/>
      <c r="I381" s="158"/>
      <c r="J381" s="31"/>
      <c r="K381" s="31"/>
      <c r="L381" s="32"/>
      <c r="M381" s="159"/>
      <c r="N381" s="160"/>
      <c r="O381" s="57"/>
      <c r="P381" s="57"/>
      <c r="Q381" s="57"/>
      <c r="R381" s="57"/>
      <c r="S381" s="57"/>
      <c r="T381" s="58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6" t="s">
        <v>125</v>
      </c>
      <c r="AU381" s="16" t="s">
        <v>84</v>
      </c>
    </row>
    <row r="382" spans="1:65" s="13" customFormat="1" ht="11.25">
      <c r="B382" s="178"/>
      <c r="D382" s="156" t="s">
        <v>504</v>
      </c>
      <c r="E382" s="179" t="s">
        <v>1</v>
      </c>
      <c r="F382" s="180" t="s">
        <v>571</v>
      </c>
      <c r="H382" s="181">
        <v>900</v>
      </c>
      <c r="I382" s="182"/>
      <c r="L382" s="178"/>
      <c r="M382" s="183"/>
      <c r="N382" s="184"/>
      <c r="O382" s="184"/>
      <c r="P382" s="184"/>
      <c r="Q382" s="184"/>
      <c r="R382" s="184"/>
      <c r="S382" s="184"/>
      <c r="T382" s="185"/>
      <c r="AT382" s="179" t="s">
        <v>504</v>
      </c>
      <c r="AU382" s="179" t="s">
        <v>84</v>
      </c>
      <c r="AV382" s="13" t="s">
        <v>84</v>
      </c>
      <c r="AW382" s="13" t="s">
        <v>30</v>
      </c>
      <c r="AX382" s="13" t="s">
        <v>74</v>
      </c>
      <c r="AY382" s="179" t="s">
        <v>116</v>
      </c>
    </row>
    <row r="383" spans="1:65" s="14" customFormat="1" ht="11.25">
      <c r="B383" s="186"/>
      <c r="D383" s="156" t="s">
        <v>504</v>
      </c>
      <c r="E383" s="187" t="s">
        <v>1</v>
      </c>
      <c r="F383" s="188" t="s">
        <v>506</v>
      </c>
      <c r="H383" s="189">
        <v>900</v>
      </c>
      <c r="I383" s="190"/>
      <c r="L383" s="186"/>
      <c r="M383" s="191"/>
      <c r="N383" s="192"/>
      <c r="O383" s="192"/>
      <c r="P383" s="192"/>
      <c r="Q383" s="192"/>
      <c r="R383" s="192"/>
      <c r="S383" s="192"/>
      <c r="T383" s="193"/>
      <c r="AT383" s="187" t="s">
        <v>504</v>
      </c>
      <c r="AU383" s="187" t="s">
        <v>84</v>
      </c>
      <c r="AV383" s="14" t="s">
        <v>124</v>
      </c>
      <c r="AW383" s="14" t="s">
        <v>30</v>
      </c>
      <c r="AX383" s="14" t="s">
        <v>82</v>
      </c>
      <c r="AY383" s="187" t="s">
        <v>116</v>
      </c>
    </row>
    <row r="384" spans="1:65" s="2" customFormat="1" ht="24.2" customHeight="1">
      <c r="A384" s="31"/>
      <c r="B384" s="142"/>
      <c r="C384" s="168" t="s">
        <v>390</v>
      </c>
      <c r="D384" s="168" t="s">
        <v>243</v>
      </c>
      <c r="E384" s="169" t="s">
        <v>572</v>
      </c>
      <c r="F384" s="170" t="s">
        <v>573</v>
      </c>
      <c r="G384" s="171" t="s">
        <v>269</v>
      </c>
      <c r="H384" s="172">
        <v>900</v>
      </c>
      <c r="I384" s="173"/>
      <c r="J384" s="174">
        <f>ROUND(I384*H384,2)</f>
        <v>0</v>
      </c>
      <c r="K384" s="170" t="s">
        <v>199</v>
      </c>
      <c r="L384" s="175"/>
      <c r="M384" s="176" t="s">
        <v>1</v>
      </c>
      <c r="N384" s="177" t="s">
        <v>39</v>
      </c>
      <c r="O384" s="57"/>
      <c r="P384" s="152">
        <f>O384*H384</f>
        <v>0</v>
      </c>
      <c r="Q384" s="152">
        <v>0</v>
      </c>
      <c r="R384" s="152">
        <f>Q384*H384</f>
        <v>0</v>
      </c>
      <c r="S384" s="152">
        <v>0</v>
      </c>
      <c r="T384" s="15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54" t="s">
        <v>139</v>
      </c>
      <c r="AT384" s="154" t="s">
        <v>243</v>
      </c>
      <c r="AU384" s="154" t="s">
        <v>84</v>
      </c>
      <c r="AY384" s="16" t="s">
        <v>116</v>
      </c>
      <c r="BE384" s="155">
        <f>IF(N384="základní",J384,0)</f>
        <v>0</v>
      </c>
      <c r="BF384" s="155">
        <f>IF(N384="snížená",J384,0)</f>
        <v>0</v>
      </c>
      <c r="BG384" s="155">
        <f>IF(N384="zákl. přenesená",J384,0)</f>
        <v>0</v>
      </c>
      <c r="BH384" s="155">
        <f>IF(N384="sníž. přenesená",J384,0)</f>
        <v>0</v>
      </c>
      <c r="BI384" s="155">
        <f>IF(N384="nulová",J384,0)</f>
        <v>0</v>
      </c>
      <c r="BJ384" s="16" t="s">
        <v>82</v>
      </c>
      <c r="BK384" s="155">
        <f>ROUND(I384*H384,2)</f>
        <v>0</v>
      </c>
      <c r="BL384" s="16" t="s">
        <v>124</v>
      </c>
      <c r="BM384" s="154" t="s">
        <v>574</v>
      </c>
    </row>
    <row r="385" spans="1:65" s="2" customFormat="1" ht="11.25">
      <c r="A385" s="31"/>
      <c r="B385" s="32"/>
      <c r="C385" s="31"/>
      <c r="D385" s="156" t="s">
        <v>125</v>
      </c>
      <c r="E385" s="31"/>
      <c r="F385" s="157" t="s">
        <v>573</v>
      </c>
      <c r="G385" s="31"/>
      <c r="H385" s="31"/>
      <c r="I385" s="158"/>
      <c r="J385" s="31"/>
      <c r="K385" s="31"/>
      <c r="L385" s="32"/>
      <c r="M385" s="159"/>
      <c r="N385" s="160"/>
      <c r="O385" s="57"/>
      <c r="P385" s="57"/>
      <c r="Q385" s="57"/>
      <c r="R385" s="57"/>
      <c r="S385" s="57"/>
      <c r="T385" s="58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6" t="s">
        <v>125</v>
      </c>
      <c r="AU385" s="16" t="s">
        <v>84</v>
      </c>
    </row>
    <row r="386" spans="1:65" s="13" customFormat="1" ht="11.25">
      <c r="B386" s="178"/>
      <c r="D386" s="156" t="s">
        <v>504</v>
      </c>
      <c r="E386" s="179" t="s">
        <v>1</v>
      </c>
      <c r="F386" s="180" t="s">
        <v>571</v>
      </c>
      <c r="H386" s="181">
        <v>900</v>
      </c>
      <c r="I386" s="182"/>
      <c r="L386" s="178"/>
      <c r="M386" s="183"/>
      <c r="N386" s="184"/>
      <c r="O386" s="184"/>
      <c r="P386" s="184"/>
      <c r="Q386" s="184"/>
      <c r="R386" s="184"/>
      <c r="S386" s="184"/>
      <c r="T386" s="185"/>
      <c r="AT386" s="179" t="s">
        <v>504</v>
      </c>
      <c r="AU386" s="179" t="s">
        <v>84</v>
      </c>
      <c r="AV386" s="13" t="s">
        <v>84</v>
      </c>
      <c r="AW386" s="13" t="s">
        <v>30</v>
      </c>
      <c r="AX386" s="13" t="s">
        <v>74</v>
      </c>
      <c r="AY386" s="179" t="s">
        <v>116</v>
      </c>
    </row>
    <row r="387" spans="1:65" s="14" customFormat="1" ht="11.25">
      <c r="B387" s="186"/>
      <c r="D387" s="156" t="s">
        <v>504</v>
      </c>
      <c r="E387" s="187" t="s">
        <v>1</v>
      </c>
      <c r="F387" s="188" t="s">
        <v>506</v>
      </c>
      <c r="H387" s="189">
        <v>900</v>
      </c>
      <c r="I387" s="190"/>
      <c r="L387" s="186"/>
      <c r="M387" s="191"/>
      <c r="N387" s="192"/>
      <c r="O387" s="192"/>
      <c r="P387" s="192"/>
      <c r="Q387" s="192"/>
      <c r="R387" s="192"/>
      <c r="S387" s="192"/>
      <c r="T387" s="193"/>
      <c r="AT387" s="187" t="s">
        <v>504</v>
      </c>
      <c r="AU387" s="187" t="s">
        <v>84</v>
      </c>
      <c r="AV387" s="14" t="s">
        <v>124</v>
      </c>
      <c r="AW387" s="14" t="s">
        <v>30</v>
      </c>
      <c r="AX387" s="14" t="s">
        <v>82</v>
      </c>
      <c r="AY387" s="187" t="s">
        <v>116</v>
      </c>
    </row>
    <row r="388" spans="1:65" s="2" customFormat="1" ht="24.2" customHeight="1">
      <c r="A388" s="31"/>
      <c r="B388" s="142"/>
      <c r="C388" s="143" t="s">
        <v>575</v>
      </c>
      <c r="D388" s="143" t="s">
        <v>119</v>
      </c>
      <c r="E388" s="144" t="s">
        <v>576</v>
      </c>
      <c r="F388" s="145" t="s">
        <v>577</v>
      </c>
      <c r="G388" s="146" t="s">
        <v>269</v>
      </c>
      <c r="H388" s="147">
        <v>2000</v>
      </c>
      <c r="I388" s="148"/>
      <c r="J388" s="149">
        <f>ROUND(I388*H388,2)</f>
        <v>0</v>
      </c>
      <c r="K388" s="145" t="s">
        <v>199</v>
      </c>
      <c r="L388" s="32"/>
      <c r="M388" s="150" t="s">
        <v>1</v>
      </c>
      <c r="N388" s="151" t="s">
        <v>39</v>
      </c>
      <c r="O388" s="57"/>
      <c r="P388" s="152">
        <f>O388*H388</f>
        <v>0</v>
      </c>
      <c r="Q388" s="152">
        <v>0</v>
      </c>
      <c r="R388" s="152">
        <f>Q388*H388</f>
        <v>0</v>
      </c>
      <c r="S388" s="152">
        <v>0</v>
      </c>
      <c r="T388" s="153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54" t="s">
        <v>124</v>
      </c>
      <c r="AT388" s="154" t="s">
        <v>119</v>
      </c>
      <c r="AU388" s="154" t="s">
        <v>84</v>
      </c>
      <c r="AY388" s="16" t="s">
        <v>116</v>
      </c>
      <c r="BE388" s="155">
        <f>IF(N388="základní",J388,0)</f>
        <v>0</v>
      </c>
      <c r="BF388" s="155">
        <f>IF(N388="snížená",J388,0)</f>
        <v>0</v>
      </c>
      <c r="BG388" s="155">
        <f>IF(N388="zákl. přenesená",J388,0)</f>
        <v>0</v>
      </c>
      <c r="BH388" s="155">
        <f>IF(N388="sníž. přenesená",J388,0)</f>
        <v>0</v>
      </c>
      <c r="BI388" s="155">
        <f>IF(N388="nulová",J388,0)</f>
        <v>0</v>
      </c>
      <c r="BJ388" s="16" t="s">
        <v>82</v>
      </c>
      <c r="BK388" s="155">
        <f>ROUND(I388*H388,2)</f>
        <v>0</v>
      </c>
      <c r="BL388" s="16" t="s">
        <v>124</v>
      </c>
      <c r="BM388" s="154" t="s">
        <v>578</v>
      </c>
    </row>
    <row r="389" spans="1:65" s="2" customFormat="1" ht="19.5">
      <c r="A389" s="31"/>
      <c r="B389" s="32"/>
      <c r="C389" s="31"/>
      <c r="D389" s="156" t="s">
        <v>125</v>
      </c>
      <c r="E389" s="31"/>
      <c r="F389" s="157" t="s">
        <v>579</v>
      </c>
      <c r="G389" s="31"/>
      <c r="H389" s="31"/>
      <c r="I389" s="158"/>
      <c r="J389" s="31"/>
      <c r="K389" s="31"/>
      <c r="L389" s="32"/>
      <c r="M389" s="159"/>
      <c r="N389" s="160"/>
      <c r="O389" s="57"/>
      <c r="P389" s="57"/>
      <c r="Q389" s="57"/>
      <c r="R389" s="57"/>
      <c r="S389" s="57"/>
      <c r="T389" s="58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6" t="s">
        <v>125</v>
      </c>
      <c r="AU389" s="16" t="s">
        <v>84</v>
      </c>
    </row>
    <row r="390" spans="1:65" s="2" customFormat="1" ht="11.25">
      <c r="A390" s="31"/>
      <c r="B390" s="32"/>
      <c r="C390" s="31"/>
      <c r="D390" s="166" t="s">
        <v>201</v>
      </c>
      <c r="E390" s="31"/>
      <c r="F390" s="167" t="s">
        <v>580</v>
      </c>
      <c r="G390" s="31"/>
      <c r="H390" s="31"/>
      <c r="I390" s="158"/>
      <c r="J390" s="31"/>
      <c r="K390" s="31"/>
      <c r="L390" s="32"/>
      <c r="M390" s="159"/>
      <c r="N390" s="160"/>
      <c r="O390" s="57"/>
      <c r="P390" s="57"/>
      <c r="Q390" s="57"/>
      <c r="R390" s="57"/>
      <c r="S390" s="57"/>
      <c r="T390" s="58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6" t="s">
        <v>201</v>
      </c>
      <c r="AU390" s="16" t="s">
        <v>84</v>
      </c>
    </row>
    <row r="391" spans="1:65" s="2" customFormat="1" ht="175.5">
      <c r="A391" s="31"/>
      <c r="B391" s="32"/>
      <c r="C391" s="31"/>
      <c r="D391" s="156" t="s">
        <v>127</v>
      </c>
      <c r="E391" s="31"/>
      <c r="F391" s="161" t="s">
        <v>499</v>
      </c>
      <c r="G391" s="31"/>
      <c r="H391" s="31"/>
      <c r="I391" s="158"/>
      <c r="J391" s="31"/>
      <c r="K391" s="31"/>
      <c r="L391" s="32"/>
      <c r="M391" s="159"/>
      <c r="N391" s="160"/>
      <c r="O391" s="57"/>
      <c r="P391" s="57"/>
      <c r="Q391" s="57"/>
      <c r="R391" s="57"/>
      <c r="S391" s="57"/>
      <c r="T391" s="58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6" t="s">
        <v>127</v>
      </c>
      <c r="AU391" s="16" t="s">
        <v>84</v>
      </c>
    </row>
    <row r="392" spans="1:65" s="2" customFormat="1" ht="24.2" customHeight="1">
      <c r="A392" s="31"/>
      <c r="B392" s="142"/>
      <c r="C392" s="168" t="s">
        <v>396</v>
      </c>
      <c r="D392" s="168" t="s">
        <v>243</v>
      </c>
      <c r="E392" s="169" t="s">
        <v>581</v>
      </c>
      <c r="F392" s="170" t="s">
        <v>582</v>
      </c>
      <c r="G392" s="171" t="s">
        <v>269</v>
      </c>
      <c r="H392" s="172">
        <v>900</v>
      </c>
      <c r="I392" s="173"/>
      <c r="J392" s="174">
        <f>ROUND(I392*H392,2)</f>
        <v>0</v>
      </c>
      <c r="K392" s="170" t="s">
        <v>199</v>
      </c>
      <c r="L392" s="175"/>
      <c r="M392" s="176" t="s">
        <v>1</v>
      </c>
      <c r="N392" s="177" t="s">
        <v>39</v>
      </c>
      <c r="O392" s="57"/>
      <c r="P392" s="152">
        <f>O392*H392</f>
        <v>0</v>
      </c>
      <c r="Q392" s="152">
        <v>0</v>
      </c>
      <c r="R392" s="152">
        <f>Q392*H392</f>
        <v>0</v>
      </c>
      <c r="S392" s="152">
        <v>0</v>
      </c>
      <c r="T392" s="153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54" t="s">
        <v>139</v>
      </c>
      <c r="AT392" s="154" t="s">
        <v>243</v>
      </c>
      <c r="AU392" s="154" t="s">
        <v>84</v>
      </c>
      <c r="AY392" s="16" t="s">
        <v>116</v>
      </c>
      <c r="BE392" s="155">
        <f>IF(N392="základní",J392,0)</f>
        <v>0</v>
      </c>
      <c r="BF392" s="155">
        <f>IF(N392="snížená",J392,0)</f>
        <v>0</v>
      </c>
      <c r="BG392" s="155">
        <f>IF(N392="zákl. přenesená",J392,0)</f>
        <v>0</v>
      </c>
      <c r="BH392" s="155">
        <f>IF(N392="sníž. přenesená",J392,0)</f>
        <v>0</v>
      </c>
      <c r="BI392" s="155">
        <f>IF(N392="nulová",J392,0)</f>
        <v>0</v>
      </c>
      <c r="BJ392" s="16" t="s">
        <v>82</v>
      </c>
      <c r="BK392" s="155">
        <f>ROUND(I392*H392,2)</f>
        <v>0</v>
      </c>
      <c r="BL392" s="16" t="s">
        <v>124</v>
      </c>
      <c r="BM392" s="154" t="s">
        <v>583</v>
      </c>
    </row>
    <row r="393" spans="1:65" s="2" customFormat="1" ht="11.25">
      <c r="A393" s="31"/>
      <c r="B393" s="32"/>
      <c r="C393" s="31"/>
      <c r="D393" s="156" t="s">
        <v>125</v>
      </c>
      <c r="E393" s="31"/>
      <c r="F393" s="157" t="s">
        <v>582</v>
      </c>
      <c r="G393" s="31"/>
      <c r="H393" s="31"/>
      <c r="I393" s="158"/>
      <c r="J393" s="31"/>
      <c r="K393" s="31"/>
      <c r="L393" s="32"/>
      <c r="M393" s="159"/>
      <c r="N393" s="160"/>
      <c r="O393" s="57"/>
      <c r="P393" s="57"/>
      <c r="Q393" s="57"/>
      <c r="R393" s="57"/>
      <c r="S393" s="57"/>
      <c r="T393" s="58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6" t="s">
        <v>125</v>
      </c>
      <c r="AU393" s="16" t="s">
        <v>84</v>
      </c>
    </row>
    <row r="394" spans="1:65" s="13" customFormat="1" ht="11.25">
      <c r="B394" s="178"/>
      <c r="D394" s="156" t="s">
        <v>504</v>
      </c>
      <c r="E394" s="179" t="s">
        <v>1</v>
      </c>
      <c r="F394" s="180" t="s">
        <v>571</v>
      </c>
      <c r="H394" s="181">
        <v>900</v>
      </c>
      <c r="I394" s="182"/>
      <c r="L394" s="178"/>
      <c r="M394" s="183"/>
      <c r="N394" s="184"/>
      <c r="O394" s="184"/>
      <c r="P394" s="184"/>
      <c r="Q394" s="184"/>
      <c r="R394" s="184"/>
      <c r="S394" s="184"/>
      <c r="T394" s="185"/>
      <c r="AT394" s="179" t="s">
        <v>504</v>
      </c>
      <c r="AU394" s="179" t="s">
        <v>84</v>
      </c>
      <c r="AV394" s="13" t="s">
        <v>84</v>
      </c>
      <c r="AW394" s="13" t="s">
        <v>30</v>
      </c>
      <c r="AX394" s="13" t="s">
        <v>74</v>
      </c>
      <c r="AY394" s="179" t="s">
        <v>116</v>
      </c>
    </row>
    <row r="395" spans="1:65" s="14" customFormat="1" ht="11.25">
      <c r="B395" s="186"/>
      <c r="D395" s="156" t="s">
        <v>504</v>
      </c>
      <c r="E395" s="187" t="s">
        <v>1</v>
      </c>
      <c r="F395" s="188" t="s">
        <v>506</v>
      </c>
      <c r="H395" s="189">
        <v>900</v>
      </c>
      <c r="I395" s="190"/>
      <c r="L395" s="186"/>
      <c r="M395" s="191"/>
      <c r="N395" s="192"/>
      <c r="O395" s="192"/>
      <c r="P395" s="192"/>
      <c r="Q395" s="192"/>
      <c r="R395" s="192"/>
      <c r="S395" s="192"/>
      <c r="T395" s="193"/>
      <c r="AT395" s="187" t="s">
        <v>504</v>
      </c>
      <c r="AU395" s="187" t="s">
        <v>84</v>
      </c>
      <c r="AV395" s="14" t="s">
        <v>124</v>
      </c>
      <c r="AW395" s="14" t="s">
        <v>30</v>
      </c>
      <c r="AX395" s="14" t="s">
        <v>82</v>
      </c>
      <c r="AY395" s="187" t="s">
        <v>116</v>
      </c>
    </row>
    <row r="396" spans="1:65" s="2" customFormat="1" ht="24.2" customHeight="1">
      <c r="A396" s="31"/>
      <c r="B396" s="142"/>
      <c r="C396" s="168" t="s">
        <v>584</v>
      </c>
      <c r="D396" s="168" t="s">
        <v>243</v>
      </c>
      <c r="E396" s="169" t="s">
        <v>585</v>
      </c>
      <c r="F396" s="170" t="s">
        <v>586</v>
      </c>
      <c r="G396" s="171" t="s">
        <v>269</v>
      </c>
      <c r="H396" s="172">
        <v>900</v>
      </c>
      <c r="I396" s="173"/>
      <c r="J396" s="174">
        <f>ROUND(I396*H396,2)</f>
        <v>0</v>
      </c>
      <c r="K396" s="170" t="s">
        <v>199</v>
      </c>
      <c r="L396" s="175"/>
      <c r="M396" s="176" t="s">
        <v>1</v>
      </c>
      <c r="N396" s="177" t="s">
        <v>39</v>
      </c>
      <c r="O396" s="57"/>
      <c r="P396" s="152">
        <f>O396*H396</f>
        <v>0</v>
      </c>
      <c r="Q396" s="152">
        <v>0</v>
      </c>
      <c r="R396" s="152">
        <f>Q396*H396</f>
        <v>0</v>
      </c>
      <c r="S396" s="152">
        <v>0</v>
      </c>
      <c r="T396" s="153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54" t="s">
        <v>139</v>
      </c>
      <c r="AT396" s="154" t="s">
        <v>243</v>
      </c>
      <c r="AU396" s="154" t="s">
        <v>84</v>
      </c>
      <c r="AY396" s="16" t="s">
        <v>116</v>
      </c>
      <c r="BE396" s="155">
        <f>IF(N396="základní",J396,0)</f>
        <v>0</v>
      </c>
      <c r="BF396" s="155">
        <f>IF(N396="snížená",J396,0)</f>
        <v>0</v>
      </c>
      <c r="BG396" s="155">
        <f>IF(N396="zákl. přenesená",J396,0)</f>
        <v>0</v>
      </c>
      <c r="BH396" s="155">
        <f>IF(N396="sníž. přenesená",J396,0)</f>
        <v>0</v>
      </c>
      <c r="BI396" s="155">
        <f>IF(N396="nulová",J396,0)</f>
        <v>0</v>
      </c>
      <c r="BJ396" s="16" t="s">
        <v>82</v>
      </c>
      <c r="BK396" s="155">
        <f>ROUND(I396*H396,2)</f>
        <v>0</v>
      </c>
      <c r="BL396" s="16" t="s">
        <v>124</v>
      </c>
      <c r="BM396" s="154" t="s">
        <v>587</v>
      </c>
    </row>
    <row r="397" spans="1:65" s="2" customFormat="1" ht="11.25">
      <c r="A397" s="31"/>
      <c r="B397" s="32"/>
      <c r="C397" s="31"/>
      <c r="D397" s="156" t="s">
        <v>125</v>
      </c>
      <c r="E397" s="31"/>
      <c r="F397" s="157" t="s">
        <v>586</v>
      </c>
      <c r="G397" s="31"/>
      <c r="H397" s="31"/>
      <c r="I397" s="158"/>
      <c r="J397" s="31"/>
      <c r="K397" s="31"/>
      <c r="L397" s="32"/>
      <c r="M397" s="159"/>
      <c r="N397" s="160"/>
      <c r="O397" s="57"/>
      <c r="P397" s="57"/>
      <c r="Q397" s="57"/>
      <c r="R397" s="57"/>
      <c r="S397" s="57"/>
      <c r="T397" s="58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6" t="s">
        <v>125</v>
      </c>
      <c r="AU397" s="16" t="s">
        <v>84</v>
      </c>
    </row>
    <row r="398" spans="1:65" s="13" customFormat="1" ht="11.25">
      <c r="B398" s="178"/>
      <c r="D398" s="156" t="s">
        <v>504</v>
      </c>
      <c r="E398" s="179" t="s">
        <v>1</v>
      </c>
      <c r="F398" s="180" t="s">
        <v>571</v>
      </c>
      <c r="H398" s="181">
        <v>900</v>
      </c>
      <c r="I398" s="182"/>
      <c r="L398" s="178"/>
      <c r="M398" s="183"/>
      <c r="N398" s="184"/>
      <c r="O398" s="184"/>
      <c r="P398" s="184"/>
      <c r="Q398" s="184"/>
      <c r="R398" s="184"/>
      <c r="S398" s="184"/>
      <c r="T398" s="185"/>
      <c r="AT398" s="179" t="s">
        <v>504</v>
      </c>
      <c r="AU398" s="179" t="s">
        <v>84</v>
      </c>
      <c r="AV398" s="13" t="s">
        <v>84</v>
      </c>
      <c r="AW398" s="13" t="s">
        <v>30</v>
      </c>
      <c r="AX398" s="13" t="s">
        <v>74</v>
      </c>
      <c r="AY398" s="179" t="s">
        <v>116</v>
      </c>
    </row>
    <row r="399" spans="1:65" s="14" customFormat="1" ht="11.25">
      <c r="B399" s="186"/>
      <c r="D399" s="156" t="s">
        <v>504</v>
      </c>
      <c r="E399" s="187" t="s">
        <v>1</v>
      </c>
      <c r="F399" s="188" t="s">
        <v>506</v>
      </c>
      <c r="H399" s="189">
        <v>900</v>
      </c>
      <c r="I399" s="190"/>
      <c r="L399" s="186"/>
      <c r="M399" s="191"/>
      <c r="N399" s="192"/>
      <c r="O399" s="192"/>
      <c r="P399" s="192"/>
      <c r="Q399" s="192"/>
      <c r="R399" s="192"/>
      <c r="S399" s="192"/>
      <c r="T399" s="193"/>
      <c r="AT399" s="187" t="s">
        <v>504</v>
      </c>
      <c r="AU399" s="187" t="s">
        <v>84</v>
      </c>
      <c r="AV399" s="14" t="s">
        <v>124</v>
      </c>
      <c r="AW399" s="14" t="s">
        <v>30</v>
      </c>
      <c r="AX399" s="14" t="s">
        <v>82</v>
      </c>
      <c r="AY399" s="187" t="s">
        <v>116</v>
      </c>
    </row>
    <row r="400" spans="1:65" s="2" customFormat="1" ht="33" customHeight="1">
      <c r="A400" s="31"/>
      <c r="B400" s="142"/>
      <c r="C400" s="143" t="s">
        <v>402</v>
      </c>
      <c r="D400" s="143" t="s">
        <v>119</v>
      </c>
      <c r="E400" s="144" t="s">
        <v>588</v>
      </c>
      <c r="F400" s="145" t="s">
        <v>589</v>
      </c>
      <c r="G400" s="146" t="s">
        <v>122</v>
      </c>
      <c r="H400" s="147">
        <v>18</v>
      </c>
      <c r="I400" s="148"/>
      <c r="J400" s="149">
        <f>ROUND(I400*H400,2)</f>
        <v>0</v>
      </c>
      <c r="K400" s="145" t="s">
        <v>199</v>
      </c>
      <c r="L400" s="32"/>
      <c r="M400" s="150" t="s">
        <v>1</v>
      </c>
      <c r="N400" s="151" t="s">
        <v>39</v>
      </c>
      <c r="O400" s="57"/>
      <c r="P400" s="152">
        <f>O400*H400</f>
        <v>0</v>
      </c>
      <c r="Q400" s="152">
        <v>0</v>
      </c>
      <c r="R400" s="152">
        <f>Q400*H400</f>
        <v>0</v>
      </c>
      <c r="S400" s="152">
        <v>0</v>
      </c>
      <c r="T400" s="15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54" t="s">
        <v>124</v>
      </c>
      <c r="AT400" s="154" t="s">
        <v>119</v>
      </c>
      <c r="AU400" s="154" t="s">
        <v>84</v>
      </c>
      <c r="AY400" s="16" t="s">
        <v>116</v>
      </c>
      <c r="BE400" s="155">
        <f>IF(N400="základní",J400,0)</f>
        <v>0</v>
      </c>
      <c r="BF400" s="155">
        <f>IF(N400="snížená",J400,0)</f>
        <v>0</v>
      </c>
      <c r="BG400" s="155">
        <f>IF(N400="zákl. přenesená",J400,0)</f>
        <v>0</v>
      </c>
      <c r="BH400" s="155">
        <f>IF(N400="sníž. přenesená",J400,0)</f>
        <v>0</v>
      </c>
      <c r="BI400" s="155">
        <f>IF(N400="nulová",J400,0)</f>
        <v>0</v>
      </c>
      <c r="BJ400" s="16" t="s">
        <v>82</v>
      </c>
      <c r="BK400" s="155">
        <f>ROUND(I400*H400,2)</f>
        <v>0</v>
      </c>
      <c r="BL400" s="16" t="s">
        <v>124</v>
      </c>
      <c r="BM400" s="154" t="s">
        <v>590</v>
      </c>
    </row>
    <row r="401" spans="1:65" s="2" customFormat="1" ht="29.25">
      <c r="A401" s="31"/>
      <c r="B401" s="32"/>
      <c r="C401" s="31"/>
      <c r="D401" s="156" t="s">
        <v>125</v>
      </c>
      <c r="E401" s="31"/>
      <c r="F401" s="157" t="s">
        <v>591</v>
      </c>
      <c r="G401" s="31"/>
      <c r="H401" s="31"/>
      <c r="I401" s="158"/>
      <c r="J401" s="31"/>
      <c r="K401" s="31"/>
      <c r="L401" s="32"/>
      <c r="M401" s="159"/>
      <c r="N401" s="160"/>
      <c r="O401" s="57"/>
      <c r="P401" s="57"/>
      <c r="Q401" s="57"/>
      <c r="R401" s="57"/>
      <c r="S401" s="57"/>
      <c r="T401" s="58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6" t="s">
        <v>125</v>
      </c>
      <c r="AU401" s="16" t="s">
        <v>84</v>
      </c>
    </row>
    <row r="402" spans="1:65" s="2" customFormat="1" ht="11.25">
      <c r="A402" s="31"/>
      <c r="B402" s="32"/>
      <c r="C402" s="31"/>
      <c r="D402" s="166" t="s">
        <v>201</v>
      </c>
      <c r="E402" s="31"/>
      <c r="F402" s="167" t="s">
        <v>592</v>
      </c>
      <c r="G402" s="31"/>
      <c r="H402" s="31"/>
      <c r="I402" s="158"/>
      <c r="J402" s="31"/>
      <c r="K402" s="31"/>
      <c r="L402" s="32"/>
      <c r="M402" s="159"/>
      <c r="N402" s="160"/>
      <c r="O402" s="57"/>
      <c r="P402" s="57"/>
      <c r="Q402" s="57"/>
      <c r="R402" s="57"/>
      <c r="S402" s="57"/>
      <c r="T402" s="58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6" t="s">
        <v>201</v>
      </c>
      <c r="AU402" s="16" t="s">
        <v>84</v>
      </c>
    </row>
    <row r="403" spans="1:65" s="2" customFormat="1" ht="234">
      <c r="A403" s="31"/>
      <c r="B403" s="32"/>
      <c r="C403" s="31"/>
      <c r="D403" s="156" t="s">
        <v>127</v>
      </c>
      <c r="E403" s="31"/>
      <c r="F403" s="161" t="s">
        <v>593</v>
      </c>
      <c r="G403" s="31"/>
      <c r="H403" s="31"/>
      <c r="I403" s="158"/>
      <c r="J403" s="31"/>
      <c r="K403" s="31"/>
      <c r="L403" s="32"/>
      <c r="M403" s="159"/>
      <c r="N403" s="160"/>
      <c r="O403" s="57"/>
      <c r="P403" s="57"/>
      <c r="Q403" s="57"/>
      <c r="R403" s="57"/>
      <c r="S403" s="57"/>
      <c r="T403" s="58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6" t="s">
        <v>127</v>
      </c>
      <c r="AU403" s="16" t="s">
        <v>84</v>
      </c>
    </row>
    <row r="404" spans="1:65" s="2" customFormat="1" ht="33" customHeight="1">
      <c r="A404" s="31"/>
      <c r="B404" s="142"/>
      <c r="C404" s="143" t="s">
        <v>594</v>
      </c>
      <c r="D404" s="143" t="s">
        <v>119</v>
      </c>
      <c r="E404" s="144" t="s">
        <v>595</v>
      </c>
      <c r="F404" s="145" t="s">
        <v>596</v>
      </c>
      <c r="G404" s="146" t="s">
        <v>122</v>
      </c>
      <c r="H404" s="147">
        <v>18</v>
      </c>
      <c r="I404" s="148"/>
      <c r="J404" s="149">
        <f>ROUND(I404*H404,2)</f>
        <v>0</v>
      </c>
      <c r="K404" s="145" t="s">
        <v>199</v>
      </c>
      <c r="L404" s="32"/>
      <c r="M404" s="150" t="s">
        <v>1</v>
      </c>
      <c r="N404" s="151" t="s">
        <v>39</v>
      </c>
      <c r="O404" s="57"/>
      <c r="P404" s="152">
        <f>O404*H404</f>
        <v>0</v>
      </c>
      <c r="Q404" s="152">
        <v>0</v>
      </c>
      <c r="R404" s="152">
        <f>Q404*H404</f>
        <v>0</v>
      </c>
      <c r="S404" s="152">
        <v>0</v>
      </c>
      <c r="T404" s="15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54" t="s">
        <v>124</v>
      </c>
      <c r="AT404" s="154" t="s">
        <v>119</v>
      </c>
      <c r="AU404" s="154" t="s">
        <v>84</v>
      </c>
      <c r="AY404" s="16" t="s">
        <v>116</v>
      </c>
      <c r="BE404" s="155">
        <f>IF(N404="základní",J404,0)</f>
        <v>0</v>
      </c>
      <c r="BF404" s="155">
        <f>IF(N404="snížená",J404,0)</f>
        <v>0</v>
      </c>
      <c r="BG404" s="155">
        <f>IF(N404="zákl. přenesená",J404,0)</f>
        <v>0</v>
      </c>
      <c r="BH404" s="155">
        <f>IF(N404="sníž. přenesená",J404,0)</f>
        <v>0</v>
      </c>
      <c r="BI404" s="155">
        <f>IF(N404="nulová",J404,0)</f>
        <v>0</v>
      </c>
      <c r="BJ404" s="16" t="s">
        <v>82</v>
      </c>
      <c r="BK404" s="155">
        <f>ROUND(I404*H404,2)</f>
        <v>0</v>
      </c>
      <c r="BL404" s="16" t="s">
        <v>124</v>
      </c>
      <c r="BM404" s="154" t="s">
        <v>597</v>
      </c>
    </row>
    <row r="405" spans="1:65" s="2" customFormat="1" ht="29.25">
      <c r="A405" s="31"/>
      <c r="B405" s="32"/>
      <c r="C405" s="31"/>
      <c r="D405" s="156" t="s">
        <v>125</v>
      </c>
      <c r="E405" s="31"/>
      <c r="F405" s="157" t="s">
        <v>598</v>
      </c>
      <c r="G405" s="31"/>
      <c r="H405" s="31"/>
      <c r="I405" s="158"/>
      <c r="J405" s="31"/>
      <c r="K405" s="31"/>
      <c r="L405" s="32"/>
      <c r="M405" s="159"/>
      <c r="N405" s="160"/>
      <c r="O405" s="57"/>
      <c r="P405" s="57"/>
      <c r="Q405" s="57"/>
      <c r="R405" s="57"/>
      <c r="S405" s="57"/>
      <c r="T405" s="58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6" t="s">
        <v>125</v>
      </c>
      <c r="AU405" s="16" t="s">
        <v>84</v>
      </c>
    </row>
    <row r="406" spans="1:65" s="2" customFormat="1" ht="11.25">
      <c r="A406" s="31"/>
      <c r="B406" s="32"/>
      <c r="C406" s="31"/>
      <c r="D406" s="166" t="s">
        <v>201</v>
      </c>
      <c r="E406" s="31"/>
      <c r="F406" s="167" t="s">
        <v>599</v>
      </c>
      <c r="G406" s="31"/>
      <c r="H406" s="31"/>
      <c r="I406" s="158"/>
      <c r="J406" s="31"/>
      <c r="K406" s="31"/>
      <c r="L406" s="32"/>
      <c r="M406" s="159"/>
      <c r="N406" s="160"/>
      <c r="O406" s="57"/>
      <c r="P406" s="57"/>
      <c r="Q406" s="57"/>
      <c r="R406" s="57"/>
      <c r="S406" s="57"/>
      <c r="T406" s="58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6" t="s">
        <v>201</v>
      </c>
      <c r="AU406" s="16" t="s">
        <v>84</v>
      </c>
    </row>
    <row r="407" spans="1:65" s="2" customFormat="1" ht="234">
      <c r="A407" s="31"/>
      <c r="B407" s="32"/>
      <c r="C407" s="31"/>
      <c r="D407" s="156" t="s">
        <v>127</v>
      </c>
      <c r="E407" s="31"/>
      <c r="F407" s="161" t="s">
        <v>593</v>
      </c>
      <c r="G407" s="31"/>
      <c r="H407" s="31"/>
      <c r="I407" s="158"/>
      <c r="J407" s="31"/>
      <c r="K407" s="31"/>
      <c r="L407" s="32"/>
      <c r="M407" s="159"/>
      <c r="N407" s="160"/>
      <c r="O407" s="57"/>
      <c r="P407" s="57"/>
      <c r="Q407" s="57"/>
      <c r="R407" s="57"/>
      <c r="S407" s="57"/>
      <c r="T407" s="58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6" t="s">
        <v>127</v>
      </c>
      <c r="AU407" s="16" t="s">
        <v>84</v>
      </c>
    </row>
    <row r="408" spans="1:65" s="2" customFormat="1" ht="33" customHeight="1">
      <c r="A408" s="31"/>
      <c r="B408" s="142"/>
      <c r="C408" s="143" t="s">
        <v>407</v>
      </c>
      <c r="D408" s="143" t="s">
        <v>119</v>
      </c>
      <c r="E408" s="144" t="s">
        <v>600</v>
      </c>
      <c r="F408" s="145" t="s">
        <v>601</v>
      </c>
      <c r="G408" s="146" t="s">
        <v>122</v>
      </c>
      <c r="H408" s="147">
        <v>18</v>
      </c>
      <c r="I408" s="148"/>
      <c r="J408" s="149">
        <f>ROUND(I408*H408,2)</f>
        <v>0</v>
      </c>
      <c r="K408" s="145" t="s">
        <v>199</v>
      </c>
      <c r="L408" s="32"/>
      <c r="M408" s="150" t="s">
        <v>1</v>
      </c>
      <c r="N408" s="151" t="s">
        <v>39</v>
      </c>
      <c r="O408" s="57"/>
      <c r="P408" s="152">
        <f>O408*H408</f>
        <v>0</v>
      </c>
      <c r="Q408" s="152">
        <v>0</v>
      </c>
      <c r="R408" s="152">
        <f>Q408*H408</f>
        <v>0</v>
      </c>
      <c r="S408" s="152">
        <v>0</v>
      </c>
      <c r="T408" s="153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54" t="s">
        <v>124</v>
      </c>
      <c r="AT408" s="154" t="s">
        <v>119</v>
      </c>
      <c r="AU408" s="154" t="s">
        <v>84</v>
      </c>
      <c r="AY408" s="16" t="s">
        <v>116</v>
      </c>
      <c r="BE408" s="155">
        <f>IF(N408="základní",J408,0)</f>
        <v>0</v>
      </c>
      <c r="BF408" s="155">
        <f>IF(N408="snížená",J408,0)</f>
        <v>0</v>
      </c>
      <c r="BG408" s="155">
        <f>IF(N408="zákl. přenesená",J408,0)</f>
        <v>0</v>
      </c>
      <c r="BH408" s="155">
        <f>IF(N408="sníž. přenesená",J408,0)</f>
        <v>0</v>
      </c>
      <c r="BI408" s="155">
        <f>IF(N408="nulová",J408,0)</f>
        <v>0</v>
      </c>
      <c r="BJ408" s="16" t="s">
        <v>82</v>
      </c>
      <c r="BK408" s="155">
        <f>ROUND(I408*H408,2)</f>
        <v>0</v>
      </c>
      <c r="BL408" s="16" t="s">
        <v>124</v>
      </c>
      <c r="BM408" s="154" t="s">
        <v>602</v>
      </c>
    </row>
    <row r="409" spans="1:65" s="2" customFormat="1" ht="29.25">
      <c r="A409" s="31"/>
      <c r="B409" s="32"/>
      <c r="C409" s="31"/>
      <c r="D409" s="156" t="s">
        <v>125</v>
      </c>
      <c r="E409" s="31"/>
      <c r="F409" s="157" t="s">
        <v>603</v>
      </c>
      <c r="G409" s="31"/>
      <c r="H409" s="31"/>
      <c r="I409" s="158"/>
      <c r="J409" s="31"/>
      <c r="K409" s="31"/>
      <c r="L409" s="32"/>
      <c r="M409" s="159"/>
      <c r="N409" s="160"/>
      <c r="O409" s="57"/>
      <c r="P409" s="57"/>
      <c r="Q409" s="57"/>
      <c r="R409" s="57"/>
      <c r="S409" s="57"/>
      <c r="T409" s="58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6" t="s">
        <v>125</v>
      </c>
      <c r="AU409" s="16" t="s">
        <v>84</v>
      </c>
    </row>
    <row r="410" spans="1:65" s="2" customFormat="1" ht="11.25">
      <c r="A410" s="31"/>
      <c r="B410" s="32"/>
      <c r="C410" s="31"/>
      <c r="D410" s="166" t="s">
        <v>201</v>
      </c>
      <c r="E410" s="31"/>
      <c r="F410" s="167" t="s">
        <v>604</v>
      </c>
      <c r="G410" s="31"/>
      <c r="H410" s="31"/>
      <c r="I410" s="158"/>
      <c r="J410" s="31"/>
      <c r="K410" s="31"/>
      <c r="L410" s="32"/>
      <c r="M410" s="159"/>
      <c r="N410" s="160"/>
      <c r="O410" s="57"/>
      <c r="P410" s="57"/>
      <c r="Q410" s="57"/>
      <c r="R410" s="57"/>
      <c r="S410" s="57"/>
      <c r="T410" s="58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6" t="s">
        <v>201</v>
      </c>
      <c r="AU410" s="16" t="s">
        <v>84</v>
      </c>
    </row>
    <row r="411" spans="1:65" s="2" customFormat="1" ht="234">
      <c r="A411" s="31"/>
      <c r="B411" s="32"/>
      <c r="C411" s="31"/>
      <c r="D411" s="156" t="s">
        <v>127</v>
      </c>
      <c r="E411" s="31"/>
      <c r="F411" s="161" t="s">
        <v>593</v>
      </c>
      <c r="G411" s="31"/>
      <c r="H411" s="31"/>
      <c r="I411" s="158"/>
      <c r="J411" s="31"/>
      <c r="K411" s="31"/>
      <c r="L411" s="32"/>
      <c r="M411" s="159"/>
      <c r="N411" s="160"/>
      <c r="O411" s="57"/>
      <c r="P411" s="57"/>
      <c r="Q411" s="57"/>
      <c r="R411" s="57"/>
      <c r="S411" s="57"/>
      <c r="T411" s="58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T411" s="16" t="s">
        <v>127</v>
      </c>
      <c r="AU411" s="16" t="s">
        <v>84</v>
      </c>
    </row>
    <row r="412" spans="1:65" s="2" customFormat="1" ht="33" customHeight="1">
      <c r="A412" s="31"/>
      <c r="B412" s="142"/>
      <c r="C412" s="143" t="s">
        <v>605</v>
      </c>
      <c r="D412" s="143" t="s">
        <v>119</v>
      </c>
      <c r="E412" s="144" t="s">
        <v>606</v>
      </c>
      <c r="F412" s="145" t="s">
        <v>607</v>
      </c>
      <c r="G412" s="146" t="s">
        <v>122</v>
      </c>
      <c r="H412" s="147">
        <v>18</v>
      </c>
      <c r="I412" s="148"/>
      <c r="J412" s="149">
        <f>ROUND(I412*H412,2)</f>
        <v>0</v>
      </c>
      <c r="K412" s="145" t="s">
        <v>199</v>
      </c>
      <c r="L412" s="32"/>
      <c r="M412" s="150" t="s">
        <v>1</v>
      </c>
      <c r="N412" s="151" t="s">
        <v>39</v>
      </c>
      <c r="O412" s="57"/>
      <c r="P412" s="152">
        <f>O412*H412</f>
        <v>0</v>
      </c>
      <c r="Q412" s="152">
        <v>0</v>
      </c>
      <c r="R412" s="152">
        <f>Q412*H412</f>
        <v>0</v>
      </c>
      <c r="S412" s="152">
        <v>0</v>
      </c>
      <c r="T412" s="153">
        <f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54" t="s">
        <v>124</v>
      </c>
      <c r="AT412" s="154" t="s">
        <v>119</v>
      </c>
      <c r="AU412" s="154" t="s">
        <v>84</v>
      </c>
      <c r="AY412" s="16" t="s">
        <v>116</v>
      </c>
      <c r="BE412" s="155">
        <f>IF(N412="základní",J412,0)</f>
        <v>0</v>
      </c>
      <c r="BF412" s="155">
        <f>IF(N412="snížená",J412,0)</f>
        <v>0</v>
      </c>
      <c r="BG412" s="155">
        <f>IF(N412="zákl. přenesená",J412,0)</f>
        <v>0</v>
      </c>
      <c r="BH412" s="155">
        <f>IF(N412="sníž. přenesená",J412,0)</f>
        <v>0</v>
      </c>
      <c r="BI412" s="155">
        <f>IF(N412="nulová",J412,0)</f>
        <v>0</v>
      </c>
      <c r="BJ412" s="16" t="s">
        <v>82</v>
      </c>
      <c r="BK412" s="155">
        <f>ROUND(I412*H412,2)</f>
        <v>0</v>
      </c>
      <c r="BL412" s="16" t="s">
        <v>124</v>
      </c>
      <c r="BM412" s="154" t="s">
        <v>608</v>
      </c>
    </row>
    <row r="413" spans="1:65" s="2" customFormat="1" ht="29.25">
      <c r="A413" s="31"/>
      <c r="B413" s="32"/>
      <c r="C413" s="31"/>
      <c r="D413" s="156" t="s">
        <v>125</v>
      </c>
      <c r="E413" s="31"/>
      <c r="F413" s="157" t="s">
        <v>609</v>
      </c>
      <c r="G413" s="31"/>
      <c r="H413" s="31"/>
      <c r="I413" s="158"/>
      <c r="J413" s="31"/>
      <c r="K413" s="31"/>
      <c r="L413" s="32"/>
      <c r="M413" s="159"/>
      <c r="N413" s="160"/>
      <c r="O413" s="57"/>
      <c r="P413" s="57"/>
      <c r="Q413" s="57"/>
      <c r="R413" s="57"/>
      <c r="S413" s="57"/>
      <c r="T413" s="58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6" t="s">
        <v>125</v>
      </c>
      <c r="AU413" s="16" t="s">
        <v>84</v>
      </c>
    </row>
    <row r="414" spans="1:65" s="2" customFormat="1" ht="11.25">
      <c r="A414" s="31"/>
      <c r="B414" s="32"/>
      <c r="C414" s="31"/>
      <c r="D414" s="166" t="s">
        <v>201</v>
      </c>
      <c r="E414" s="31"/>
      <c r="F414" s="167" t="s">
        <v>610</v>
      </c>
      <c r="G414" s="31"/>
      <c r="H414" s="31"/>
      <c r="I414" s="158"/>
      <c r="J414" s="31"/>
      <c r="K414" s="31"/>
      <c r="L414" s="32"/>
      <c r="M414" s="159"/>
      <c r="N414" s="160"/>
      <c r="O414" s="57"/>
      <c r="P414" s="57"/>
      <c r="Q414" s="57"/>
      <c r="R414" s="57"/>
      <c r="S414" s="57"/>
      <c r="T414" s="58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T414" s="16" t="s">
        <v>201</v>
      </c>
      <c r="AU414" s="16" t="s">
        <v>84</v>
      </c>
    </row>
    <row r="415" spans="1:65" s="2" customFormat="1" ht="234">
      <c r="A415" s="31"/>
      <c r="B415" s="32"/>
      <c r="C415" s="31"/>
      <c r="D415" s="156" t="s">
        <v>127</v>
      </c>
      <c r="E415" s="31"/>
      <c r="F415" s="161" t="s">
        <v>593</v>
      </c>
      <c r="G415" s="31"/>
      <c r="H415" s="31"/>
      <c r="I415" s="158"/>
      <c r="J415" s="31"/>
      <c r="K415" s="31"/>
      <c r="L415" s="32"/>
      <c r="M415" s="159"/>
      <c r="N415" s="160"/>
      <c r="O415" s="57"/>
      <c r="P415" s="57"/>
      <c r="Q415" s="57"/>
      <c r="R415" s="57"/>
      <c r="S415" s="57"/>
      <c r="T415" s="58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6" t="s">
        <v>127</v>
      </c>
      <c r="AU415" s="16" t="s">
        <v>84</v>
      </c>
    </row>
    <row r="416" spans="1:65" s="2" customFormat="1" ht="33" customHeight="1">
      <c r="A416" s="31"/>
      <c r="B416" s="142"/>
      <c r="C416" s="143" t="s">
        <v>413</v>
      </c>
      <c r="D416" s="143" t="s">
        <v>119</v>
      </c>
      <c r="E416" s="144" t="s">
        <v>611</v>
      </c>
      <c r="F416" s="145" t="s">
        <v>612</v>
      </c>
      <c r="G416" s="146" t="s">
        <v>122</v>
      </c>
      <c r="H416" s="147">
        <v>90</v>
      </c>
      <c r="I416" s="148"/>
      <c r="J416" s="149">
        <f>ROUND(I416*H416,2)</f>
        <v>0</v>
      </c>
      <c r="K416" s="145" t="s">
        <v>199</v>
      </c>
      <c r="L416" s="32"/>
      <c r="M416" s="150" t="s">
        <v>1</v>
      </c>
      <c r="N416" s="151" t="s">
        <v>39</v>
      </c>
      <c r="O416" s="57"/>
      <c r="P416" s="152">
        <f>O416*H416</f>
        <v>0</v>
      </c>
      <c r="Q416" s="152">
        <v>0</v>
      </c>
      <c r="R416" s="152">
        <f>Q416*H416</f>
        <v>0</v>
      </c>
      <c r="S416" s="152">
        <v>0</v>
      </c>
      <c r="T416" s="153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54" t="s">
        <v>124</v>
      </c>
      <c r="AT416" s="154" t="s">
        <v>119</v>
      </c>
      <c r="AU416" s="154" t="s">
        <v>84</v>
      </c>
      <c r="AY416" s="16" t="s">
        <v>116</v>
      </c>
      <c r="BE416" s="155">
        <f>IF(N416="základní",J416,0)</f>
        <v>0</v>
      </c>
      <c r="BF416" s="155">
        <f>IF(N416="snížená",J416,0)</f>
        <v>0</v>
      </c>
      <c r="BG416" s="155">
        <f>IF(N416="zákl. přenesená",J416,0)</f>
        <v>0</v>
      </c>
      <c r="BH416" s="155">
        <f>IF(N416="sníž. přenesená",J416,0)</f>
        <v>0</v>
      </c>
      <c r="BI416" s="155">
        <f>IF(N416="nulová",J416,0)</f>
        <v>0</v>
      </c>
      <c r="BJ416" s="16" t="s">
        <v>82</v>
      </c>
      <c r="BK416" s="155">
        <f>ROUND(I416*H416,2)</f>
        <v>0</v>
      </c>
      <c r="BL416" s="16" t="s">
        <v>124</v>
      </c>
      <c r="BM416" s="154" t="s">
        <v>613</v>
      </c>
    </row>
    <row r="417" spans="1:65" s="2" customFormat="1" ht="29.25">
      <c r="A417" s="31"/>
      <c r="B417" s="32"/>
      <c r="C417" s="31"/>
      <c r="D417" s="156" t="s">
        <v>125</v>
      </c>
      <c r="E417" s="31"/>
      <c r="F417" s="157" t="s">
        <v>614</v>
      </c>
      <c r="G417" s="31"/>
      <c r="H417" s="31"/>
      <c r="I417" s="158"/>
      <c r="J417" s="31"/>
      <c r="K417" s="31"/>
      <c r="L417" s="32"/>
      <c r="M417" s="159"/>
      <c r="N417" s="160"/>
      <c r="O417" s="57"/>
      <c r="P417" s="57"/>
      <c r="Q417" s="57"/>
      <c r="R417" s="57"/>
      <c r="S417" s="57"/>
      <c r="T417" s="58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6" t="s">
        <v>125</v>
      </c>
      <c r="AU417" s="16" t="s">
        <v>84</v>
      </c>
    </row>
    <row r="418" spans="1:65" s="2" customFormat="1" ht="11.25">
      <c r="A418" s="31"/>
      <c r="B418" s="32"/>
      <c r="C418" s="31"/>
      <c r="D418" s="166" t="s">
        <v>201</v>
      </c>
      <c r="E418" s="31"/>
      <c r="F418" s="167" t="s">
        <v>615</v>
      </c>
      <c r="G418" s="31"/>
      <c r="H418" s="31"/>
      <c r="I418" s="158"/>
      <c r="J418" s="31"/>
      <c r="K418" s="31"/>
      <c r="L418" s="32"/>
      <c r="M418" s="159"/>
      <c r="N418" s="160"/>
      <c r="O418" s="57"/>
      <c r="P418" s="57"/>
      <c r="Q418" s="57"/>
      <c r="R418" s="57"/>
      <c r="S418" s="57"/>
      <c r="T418" s="58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6" t="s">
        <v>201</v>
      </c>
      <c r="AU418" s="16" t="s">
        <v>84</v>
      </c>
    </row>
    <row r="419" spans="1:65" s="2" customFormat="1" ht="234">
      <c r="A419" s="31"/>
      <c r="B419" s="32"/>
      <c r="C419" s="31"/>
      <c r="D419" s="156" t="s">
        <v>127</v>
      </c>
      <c r="E419" s="31"/>
      <c r="F419" s="161" t="s">
        <v>593</v>
      </c>
      <c r="G419" s="31"/>
      <c r="H419" s="31"/>
      <c r="I419" s="158"/>
      <c r="J419" s="31"/>
      <c r="K419" s="31"/>
      <c r="L419" s="32"/>
      <c r="M419" s="159"/>
      <c r="N419" s="160"/>
      <c r="O419" s="57"/>
      <c r="P419" s="57"/>
      <c r="Q419" s="57"/>
      <c r="R419" s="57"/>
      <c r="S419" s="57"/>
      <c r="T419" s="58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6" t="s">
        <v>127</v>
      </c>
      <c r="AU419" s="16" t="s">
        <v>84</v>
      </c>
    </row>
    <row r="420" spans="1:65" s="2" customFormat="1" ht="24.2" customHeight="1">
      <c r="A420" s="31"/>
      <c r="B420" s="142"/>
      <c r="C420" s="143" t="s">
        <v>616</v>
      </c>
      <c r="D420" s="143" t="s">
        <v>119</v>
      </c>
      <c r="E420" s="144" t="s">
        <v>617</v>
      </c>
      <c r="F420" s="145" t="s">
        <v>618</v>
      </c>
      <c r="G420" s="146" t="s">
        <v>122</v>
      </c>
      <c r="H420" s="147">
        <v>18</v>
      </c>
      <c r="I420" s="148"/>
      <c r="J420" s="149">
        <f>ROUND(I420*H420,2)</f>
        <v>0</v>
      </c>
      <c r="K420" s="145" t="s">
        <v>199</v>
      </c>
      <c r="L420" s="32"/>
      <c r="M420" s="150" t="s">
        <v>1</v>
      </c>
      <c r="N420" s="151" t="s">
        <v>39</v>
      </c>
      <c r="O420" s="57"/>
      <c r="P420" s="152">
        <f>O420*H420</f>
        <v>0</v>
      </c>
      <c r="Q420" s="152">
        <v>0</v>
      </c>
      <c r="R420" s="152">
        <f>Q420*H420</f>
        <v>0</v>
      </c>
      <c r="S420" s="152">
        <v>0</v>
      </c>
      <c r="T420" s="15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54" t="s">
        <v>124</v>
      </c>
      <c r="AT420" s="154" t="s">
        <v>119</v>
      </c>
      <c r="AU420" s="154" t="s">
        <v>84</v>
      </c>
      <c r="AY420" s="16" t="s">
        <v>116</v>
      </c>
      <c r="BE420" s="155">
        <f>IF(N420="základní",J420,0)</f>
        <v>0</v>
      </c>
      <c r="BF420" s="155">
        <f>IF(N420="snížená",J420,0)</f>
        <v>0</v>
      </c>
      <c r="BG420" s="155">
        <f>IF(N420="zákl. přenesená",J420,0)</f>
        <v>0</v>
      </c>
      <c r="BH420" s="155">
        <f>IF(N420="sníž. přenesená",J420,0)</f>
        <v>0</v>
      </c>
      <c r="BI420" s="155">
        <f>IF(N420="nulová",J420,0)</f>
        <v>0</v>
      </c>
      <c r="BJ420" s="16" t="s">
        <v>82</v>
      </c>
      <c r="BK420" s="155">
        <f>ROUND(I420*H420,2)</f>
        <v>0</v>
      </c>
      <c r="BL420" s="16" t="s">
        <v>124</v>
      </c>
      <c r="BM420" s="154" t="s">
        <v>619</v>
      </c>
    </row>
    <row r="421" spans="1:65" s="2" customFormat="1" ht="29.25">
      <c r="A421" s="31"/>
      <c r="B421" s="32"/>
      <c r="C421" s="31"/>
      <c r="D421" s="156" t="s">
        <v>125</v>
      </c>
      <c r="E421" s="31"/>
      <c r="F421" s="157" t="s">
        <v>620</v>
      </c>
      <c r="G421" s="31"/>
      <c r="H421" s="31"/>
      <c r="I421" s="158"/>
      <c r="J421" s="31"/>
      <c r="K421" s="31"/>
      <c r="L421" s="32"/>
      <c r="M421" s="159"/>
      <c r="N421" s="160"/>
      <c r="O421" s="57"/>
      <c r="P421" s="57"/>
      <c r="Q421" s="57"/>
      <c r="R421" s="57"/>
      <c r="S421" s="57"/>
      <c r="T421" s="58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6" t="s">
        <v>125</v>
      </c>
      <c r="AU421" s="16" t="s">
        <v>84</v>
      </c>
    </row>
    <row r="422" spans="1:65" s="2" customFormat="1" ht="11.25">
      <c r="A422" s="31"/>
      <c r="B422" s="32"/>
      <c r="C422" s="31"/>
      <c r="D422" s="166" t="s">
        <v>201</v>
      </c>
      <c r="E422" s="31"/>
      <c r="F422" s="167" t="s">
        <v>621</v>
      </c>
      <c r="G422" s="31"/>
      <c r="H422" s="31"/>
      <c r="I422" s="158"/>
      <c r="J422" s="31"/>
      <c r="K422" s="31"/>
      <c r="L422" s="32"/>
      <c r="M422" s="159"/>
      <c r="N422" s="160"/>
      <c r="O422" s="57"/>
      <c r="P422" s="57"/>
      <c r="Q422" s="57"/>
      <c r="R422" s="57"/>
      <c r="S422" s="57"/>
      <c r="T422" s="58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6" t="s">
        <v>201</v>
      </c>
      <c r="AU422" s="16" t="s">
        <v>84</v>
      </c>
    </row>
    <row r="423" spans="1:65" s="2" customFormat="1" ht="234">
      <c r="A423" s="31"/>
      <c r="B423" s="32"/>
      <c r="C423" s="31"/>
      <c r="D423" s="156" t="s">
        <v>127</v>
      </c>
      <c r="E423" s="31"/>
      <c r="F423" s="161" t="s">
        <v>593</v>
      </c>
      <c r="G423" s="31"/>
      <c r="H423" s="31"/>
      <c r="I423" s="158"/>
      <c r="J423" s="31"/>
      <c r="K423" s="31"/>
      <c r="L423" s="32"/>
      <c r="M423" s="159"/>
      <c r="N423" s="160"/>
      <c r="O423" s="57"/>
      <c r="P423" s="57"/>
      <c r="Q423" s="57"/>
      <c r="R423" s="57"/>
      <c r="S423" s="57"/>
      <c r="T423" s="58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T423" s="16" t="s">
        <v>127</v>
      </c>
      <c r="AU423" s="16" t="s">
        <v>84</v>
      </c>
    </row>
    <row r="424" spans="1:65" s="2" customFormat="1" ht="33" customHeight="1">
      <c r="A424" s="31"/>
      <c r="B424" s="142"/>
      <c r="C424" s="143" t="s">
        <v>418</v>
      </c>
      <c r="D424" s="143" t="s">
        <v>119</v>
      </c>
      <c r="E424" s="144" t="s">
        <v>622</v>
      </c>
      <c r="F424" s="145" t="s">
        <v>623</v>
      </c>
      <c r="G424" s="146" t="s">
        <v>122</v>
      </c>
      <c r="H424" s="147">
        <v>18</v>
      </c>
      <c r="I424" s="148"/>
      <c r="J424" s="149">
        <f>ROUND(I424*H424,2)</f>
        <v>0</v>
      </c>
      <c r="K424" s="145" t="s">
        <v>199</v>
      </c>
      <c r="L424" s="32"/>
      <c r="M424" s="150" t="s">
        <v>1</v>
      </c>
      <c r="N424" s="151" t="s">
        <v>39</v>
      </c>
      <c r="O424" s="57"/>
      <c r="P424" s="152">
        <f>O424*H424</f>
        <v>0</v>
      </c>
      <c r="Q424" s="152">
        <v>0</v>
      </c>
      <c r="R424" s="152">
        <f>Q424*H424</f>
        <v>0</v>
      </c>
      <c r="S424" s="152">
        <v>0</v>
      </c>
      <c r="T424" s="153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54" t="s">
        <v>124</v>
      </c>
      <c r="AT424" s="154" t="s">
        <v>119</v>
      </c>
      <c r="AU424" s="154" t="s">
        <v>84</v>
      </c>
      <c r="AY424" s="16" t="s">
        <v>116</v>
      </c>
      <c r="BE424" s="155">
        <f>IF(N424="základní",J424,0)</f>
        <v>0</v>
      </c>
      <c r="BF424" s="155">
        <f>IF(N424="snížená",J424,0)</f>
        <v>0</v>
      </c>
      <c r="BG424" s="155">
        <f>IF(N424="zákl. přenesená",J424,0)</f>
        <v>0</v>
      </c>
      <c r="BH424" s="155">
        <f>IF(N424="sníž. přenesená",J424,0)</f>
        <v>0</v>
      </c>
      <c r="BI424" s="155">
        <f>IF(N424="nulová",J424,0)</f>
        <v>0</v>
      </c>
      <c r="BJ424" s="16" t="s">
        <v>82</v>
      </c>
      <c r="BK424" s="155">
        <f>ROUND(I424*H424,2)</f>
        <v>0</v>
      </c>
      <c r="BL424" s="16" t="s">
        <v>124</v>
      </c>
      <c r="BM424" s="154" t="s">
        <v>624</v>
      </c>
    </row>
    <row r="425" spans="1:65" s="2" customFormat="1" ht="29.25">
      <c r="A425" s="31"/>
      <c r="B425" s="32"/>
      <c r="C425" s="31"/>
      <c r="D425" s="156" t="s">
        <v>125</v>
      </c>
      <c r="E425" s="31"/>
      <c r="F425" s="157" t="s">
        <v>625</v>
      </c>
      <c r="G425" s="31"/>
      <c r="H425" s="31"/>
      <c r="I425" s="158"/>
      <c r="J425" s="31"/>
      <c r="K425" s="31"/>
      <c r="L425" s="32"/>
      <c r="M425" s="159"/>
      <c r="N425" s="160"/>
      <c r="O425" s="57"/>
      <c r="P425" s="57"/>
      <c r="Q425" s="57"/>
      <c r="R425" s="57"/>
      <c r="S425" s="57"/>
      <c r="T425" s="58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6" t="s">
        <v>125</v>
      </c>
      <c r="AU425" s="16" t="s">
        <v>84</v>
      </c>
    </row>
    <row r="426" spans="1:65" s="2" customFormat="1" ht="11.25">
      <c r="A426" s="31"/>
      <c r="B426" s="32"/>
      <c r="C426" s="31"/>
      <c r="D426" s="166" t="s">
        <v>201</v>
      </c>
      <c r="E426" s="31"/>
      <c r="F426" s="167" t="s">
        <v>626</v>
      </c>
      <c r="G426" s="31"/>
      <c r="H426" s="31"/>
      <c r="I426" s="158"/>
      <c r="J426" s="31"/>
      <c r="K426" s="31"/>
      <c r="L426" s="32"/>
      <c r="M426" s="159"/>
      <c r="N426" s="160"/>
      <c r="O426" s="57"/>
      <c r="P426" s="57"/>
      <c r="Q426" s="57"/>
      <c r="R426" s="57"/>
      <c r="S426" s="57"/>
      <c r="T426" s="58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6" t="s">
        <v>201</v>
      </c>
      <c r="AU426" s="16" t="s">
        <v>84</v>
      </c>
    </row>
    <row r="427" spans="1:65" s="2" customFormat="1" ht="234">
      <c r="A427" s="31"/>
      <c r="B427" s="32"/>
      <c r="C427" s="31"/>
      <c r="D427" s="156" t="s">
        <v>127</v>
      </c>
      <c r="E427" s="31"/>
      <c r="F427" s="161" t="s">
        <v>593</v>
      </c>
      <c r="G427" s="31"/>
      <c r="H427" s="31"/>
      <c r="I427" s="158"/>
      <c r="J427" s="31"/>
      <c r="K427" s="31"/>
      <c r="L427" s="32"/>
      <c r="M427" s="159"/>
      <c r="N427" s="160"/>
      <c r="O427" s="57"/>
      <c r="P427" s="57"/>
      <c r="Q427" s="57"/>
      <c r="R427" s="57"/>
      <c r="S427" s="57"/>
      <c r="T427" s="58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6" t="s">
        <v>127</v>
      </c>
      <c r="AU427" s="16" t="s">
        <v>84</v>
      </c>
    </row>
    <row r="428" spans="1:65" s="2" customFormat="1" ht="33" customHeight="1">
      <c r="A428" s="31"/>
      <c r="B428" s="142"/>
      <c r="C428" s="143" t="s">
        <v>627</v>
      </c>
      <c r="D428" s="143" t="s">
        <v>119</v>
      </c>
      <c r="E428" s="144" t="s">
        <v>628</v>
      </c>
      <c r="F428" s="145" t="s">
        <v>629</v>
      </c>
      <c r="G428" s="146" t="s">
        <v>122</v>
      </c>
      <c r="H428" s="147">
        <v>18</v>
      </c>
      <c r="I428" s="148"/>
      <c r="J428" s="149">
        <f>ROUND(I428*H428,2)</f>
        <v>0</v>
      </c>
      <c r="K428" s="145" t="s">
        <v>199</v>
      </c>
      <c r="L428" s="32"/>
      <c r="M428" s="150" t="s">
        <v>1</v>
      </c>
      <c r="N428" s="151" t="s">
        <v>39</v>
      </c>
      <c r="O428" s="57"/>
      <c r="P428" s="152">
        <f>O428*H428</f>
        <v>0</v>
      </c>
      <c r="Q428" s="152">
        <v>0</v>
      </c>
      <c r="R428" s="152">
        <f>Q428*H428</f>
        <v>0</v>
      </c>
      <c r="S428" s="152">
        <v>0</v>
      </c>
      <c r="T428" s="15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54" t="s">
        <v>124</v>
      </c>
      <c r="AT428" s="154" t="s">
        <v>119</v>
      </c>
      <c r="AU428" s="154" t="s">
        <v>84</v>
      </c>
      <c r="AY428" s="16" t="s">
        <v>116</v>
      </c>
      <c r="BE428" s="155">
        <f>IF(N428="základní",J428,0)</f>
        <v>0</v>
      </c>
      <c r="BF428" s="155">
        <f>IF(N428="snížená",J428,0)</f>
        <v>0</v>
      </c>
      <c r="BG428" s="155">
        <f>IF(N428="zákl. přenesená",J428,0)</f>
        <v>0</v>
      </c>
      <c r="BH428" s="155">
        <f>IF(N428="sníž. přenesená",J428,0)</f>
        <v>0</v>
      </c>
      <c r="BI428" s="155">
        <f>IF(N428="nulová",J428,0)</f>
        <v>0</v>
      </c>
      <c r="BJ428" s="16" t="s">
        <v>82</v>
      </c>
      <c r="BK428" s="155">
        <f>ROUND(I428*H428,2)</f>
        <v>0</v>
      </c>
      <c r="BL428" s="16" t="s">
        <v>124</v>
      </c>
      <c r="BM428" s="154" t="s">
        <v>630</v>
      </c>
    </row>
    <row r="429" spans="1:65" s="2" customFormat="1" ht="29.25">
      <c r="A429" s="31"/>
      <c r="B429" s="32"/>
      <c r="C429" s="31"/>
      <c r="D429" s="156" t="s">
        <v>125</v>
      </c>
      <c r="E429" s="31"/>
      <c r="F429" s="157" t="s">
        <v>631</v>
      </c>
      <c r="G429" s="31"/>
      <c r="H429" s="31"/>
      <c r="I429" s="158"/>
      <c r="J429" s="31"/>
      <c r="K429" s="31"/>
      <c r="L429" s="32"/>
      <c r="M429" s="159"/>
      <c r="N429" s="160"/>
      <c r="O429" s="57"/>
      <c r="P429" s="57"/>
      <c r="Q429" s="57"/>
      <c r="R429" s="57"/>
      <c r="S429" s="57"/>
      <c r="T429" s="58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6" t="s">
        <v>125</v>
      </c>
      <c r="AU429" s="16" t="s">
        <v>84</v>
      </c>
    </row>
    <row r="430" spans="1:65" s="2" customFormat="1" ht="11.25">
      <c r="A430" s="31"/>
      <c r="B430" s="32"/>
      <c r="C430" s="31"/>
      <c r="D430" s="166" t="s">
        <v>201</v>
      </c>
      <c r="E430" s="31"/>
      <c r="F430" s="167" t="s">
        <v>632</v>
      </c>
      <c r="G430" s="31"/>
      <c r="H430" s="31"/>
      <c r="I430" s="158"/>
      <c r="J430" s="31"/>
      <c r="K430" s="31"/>
      <c r="L430" s="32"/>
      <c r="M430" s="159"/>
      <c r="N430" s="160"/>
      <c r="O430" s="57"/>
      <c r="P430" s="57"/>
      <c r="Q430" s="57"/>
      <c r="R430" s="57"/>
      <c r="S430" s="57"/>
      <c r="T430" s="58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6" t="s">
        <v>201</v>
      </c>
      <c r="AU430" s="16" t="s">
        <v>84</v>
      </c>
    </row>
    <row r="431" spans="1:65" s="2" customFormat="1" ht="234">
      <c r="A431" s="31"/>
      <c r="B431" s="32"/>
      <c r="C431" s="31"/>
      <c r="D431" s="156" t="s">
        <v>127</v>
      </c>
      <c r="E431" s="31"/>
      <c r="F431" s="161" t="s">
        <v>593</v>
      </c>
      <c r="G431" s="31"/>
      <c r="H431" s="31"/>
      <c r="I431" s="158"/>
      <c r="J431" s="31"/>
      <c r="K431" s="31"/>
      <c r="L431" s="32"/>
      <c r="M431" s="159"/>
      <c r="N431" s="160"/>
      <c r="O431" s="57"/>
      <c r="P431" s="57"/>
      <c r="Q431" s="57"/>
      <c r="R431" s="57"/>
      <c r="S431" s="57"/>
      <c r="T431" s="58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6" t="s">
        <v>127</v>
      </c>
      <c r="AU431" s="16" t="s">
        <v>84</v>
      </c>
    </row>
    <row r="432" spans="1:65" s="2" customFormat="1" ht="24.2" customHeight="1">
      <c r="A432" s="31"/>
      <c r="B432" s="142"/>
      <c r="C432" s="143" t="s">
        <v>424</v>
      </c>
      <c r="D432" s="143" t="s">
        <v>119</v>
      </c>
      <c r="E432" s="144" t="s">
        <v>633</v>
      </c>
      <c r="F432" s="145" t="s">
        <v>634</v>
      </c>
      <c r="G432" s="146" t="s">
        <v>122</v>
      </c>
      <c r="H432" s="147">
        <v>220</v>
      </c>
      <c r="I432" s="148"/>
      <c r="J432" s="149">
        <f>ROUND(I432*H432,2)</f>
        <v>0</v>
      </c>
      <c r="K432" s="145" t="s">
        <v>199</v>
      </c>
      <c r="L432" s="32"/>
      <c r="M432" s="150" t="s">
        <v>1</v>
      </c>
      <c r="N432" s="151" t="s">
        <v>39</v>
      </c>
      <c r="O432" s="57"/>
      <c r="P432" s="152">
        <f>O432*H432</f>
        <v>0</v>
      </c>
      <c r="Q432" s="152">
        <v>0</v>
      </c>
      <c r="R432" s="152">
        <f>Q432*H432</f>
        <v>0</v>
      </c>
      <c r="S432" s="152">
        <v>0</v>
      </c>
      <c r="T432" s="15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54" t="s">
        <v>124</v>
      </c>
      <c r="AT432" s="154" t="s">
        <v>119</v>
      </c>
      <c r="AU432" s="154" t="s">
        <v>84</v>
      </c>
      <c r="AY432" s="16" t="s">
        <v>116</v>
      </c>
      <c r="BE432" s="155">
        <f>IF(N432="základní",J432,0)</f>
        <v>0</v>
      </c>
      <c r="BF432" s="155">
        <f>IF(N432="snížená",J432,0)</f>
        <v>0</v>
      </c>
      <c r="BG432" s="155">
        <f>IF(N432="zákl. přenesená",J432,0)</f>
        <v>0</v>
      </c>
      <c r="BH432" s="155">
        <f>IF(N432="sníž. přenesená",J432,0)</f>
        <v>0</v>
      </c>
      <c r="BI432" s="155">
        <f>IF(N432="nulová",J432,0)</f>
        <v>0</v>
      </c>
      <c r="BJ432" s="16" t="s">
        <v>82</v>
      </c>
      <c r="BK432" s="155">
        <f>ROUND(I432*H432,2)</f>
        <v>0</v>
      </c>
      <c r="BL432" s="16" t="s">
        <v>124</v>
      </c>
      <c r="BM432" s="154" t="s">
        <v>635</v>
      </c>
    </row>
    <row r="433" spans="1:65" s="2" customFormat="1" ht="19.5">
      <c r="A433" s="31"/>
      <c r="B433" s="32"/>
      <c r="C433" s="31"/>
      <c r="D433" s="156" t="s">
        <v>125</v>
      </c>
      <c r="E433" s="31"/>
      <c r="F433" s="157" t="s">
        <v>636</v>
      </c>
      <c r="G433" s="31"/>
      <c r="H433" s="31"/>
      <c r="I433" s="158"/>
      <c r="J433" s="31"/>
      <c r="K433" s="31"/>
      <c r="L433" s="32"/>
      <c r="M433" s="159"/>
      <c r="N433" s="160"/>
      <c r="O433" s="57"/>
      <c r="P433" s="57"/>
      <c r="Q433" s="57"/>
      <c r="R433" s="57"/>
      <c r="S433" s="57"/>
      <c r="T433" s="58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6" t="s">
        <v>125</v>
      </c>
      <c r="AU433" s="16" t="s">
        <v>84</v>
      </c>
    </row>
    <row r="434" spans="1:65" s="2" customFormat="1" ht="11.25">
      <c r="A434" s="31"/>
      <c r="B434" s="32"/>
      <c r="C434" s="31"/>
      <c r="D434" s="166" t="s">
        <v>201</v>
      </c>
      <c r="E434" s="31"/>
      <c r="F434" s="167" t="s">
        <v>637</v>
      </c>
      <c r="G434" s="31"/>
      <c r="H434" s="31"/>
      <c r="I434" s="158"/>
      <c r="J434" s="31"/>
      <c r="K434" s="31"/>
      <c r="L434" s="32"/>
      <c r="M434" s="159"/>
      <c r="N434" s="160"/>
      <c r="O434" s="57"/>
      <c r="P434" s="57"/>
      <c r="Q434" s="57"/>
      <c r="R434" s="57"/>
      <c r="S434" s="57"/>
      <c r="T434" s="58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6" t="s">
        <v>201</v>
      </c>
      <c r="AU434" s="16" t="s">
        <v>84</v>
      </c>
    </row>
    <row r="435" spans="1:65" s="2" customFormat="1" ht="234">
      <c r="A435" s="31"/>
      <c r="B435" s="32"/>
      <c r="C435" s="31"/>
      <c r="D435" s="156" t="s">
        <v>127</v>
      </c>
      <c r="E435" s="31"/>
      <c r="F435" s="161" t="s">
        <v>593</v>
      </c>
      <c r="G435" s="31"/>
      <c r="H435" s="31"/>
      <c r="I435" s="158"/>
      <c r="J435" s="31"/>
      <c r="K435" s="31"/>
      <c r="L435" s="32"/>
      <c r="M435" s="159"/>
      <c r="N435" s="160"/>
      <c r="O435" s="57"/>
      <c r="P435" s="57"/>
      <c r="Q435" s="57"/>
      <c r="R435" s="57"/>
      <c r="S435" s="57"/>
      <c r="T435" s="58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T435" s="16" t="s">
        <v>127</v>
      </c>
      <c r="AU435" s="16" t="s">
        <v>84</v>
      </c>
    </row>
    <row r="436" spans="1:65" s="2" customFormat="1" ht="24.2" customHeight="1">
      <c r="A436" s="31"/>
      <c r="B436" s="142"/>
      <c r="C436" s="143" t="s">
        <v>638</v>
      </c>
      <c r="D436" s="143" t="s">
        <v>119</v>
      </c>
      <c r="E436" s="144" t="s">
        <v>639</v>
      </c>
      <c r="F436" s="145" t="s">
        <v>640</v>
      </c>
      <c r="G436" s="146" t="s">
        <v>205</v>
      </c>
      <c r="H436" s="147">
        <v>900</v>
      </c>
      <c r="I436" s="148"/>
      <c r="J436" s="149">
        <f>ROUND(I436*H436,2)</f>
        <v>0</v>
      </c>
      <c r="K436" s="145" t="s">
        <v>199</v>
      </c>
      <c r="L436" s="32"/>
      <c r="M436" s="150" t="s">
        <v>1</v>
      </c>
      <c r="N436" s="151" t="s">
        <v>39</v>
      </c>
      <c r="O436" s="57"/>
      <c r="P436" s="152">
        <f>O436*H436</f>
        <v>0</v>
      </c>
      <c r="Q436" s="152">
        <v>0</v>
      </c>
      <c r="R436" s="152">
        <f>Q436*H436</f>
        <v>0</v>
      </c>
      <c r="S436" s="152">
        <v>0</v>
      </c>
      <c r="T436" s="153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54" t="s">
        <v>124</v>
      </c>
      <c r="AT436" s="154" t="s">
        <v>119</v>
      </c>
      <c r="AU436" s="154" t="s">
        <v>84</v>
      </c>
      <c r="AY436" s="16" t="s">
        <v>116</v>
      </c>
      <c r="BE436" s="155">
        <f>IF(N436="základní",J436,0)</f>
        <v>0</v>
      </c>
      <c r="BF436" s="155">
        <f>IF(N436="snížená",J436,0)</f>
        <v>0</v>
      </c>
      <c r="BG436" s="155">
        <f>IF(N436="zákl. přenesená",J436,0)</f>
        <v>0</v>
      </c>
      <c r="BH436" s="155">
        <f>IF(N436="sníž. přenesená",J436,0)</f>
        <v>0</v>
      </c>
      <c r="BI436" s="155">
        <f>IF(N436="nulová",J436,0)</f>
        <v>0</v>
      </c>
      <c r="BJ436" s="16" t="s">
        <v>82</v>
      </c>
      <c r="BK436" s="155">
        <f>ROUND(I436*H436,2)</f>
        <v>0</v>
      </c>
      <c r="BL436" s="16" t="s">
        <v>124</v>
      </c>
      <c r="BM436" s="154" t="s">
        <v>641</v>
      </c>
    </row>
    <row r="437" spans="1:65" s="2" customFormat="1" ht="19.5">
      <c r="A437" s="31"/>
      <c r="B437" s="32"/>
      <c r="C437" s="31"/>
      <c r="D437" s="156" t="s">
        <v>125</v>
      </c>
      <c r="E437" s="31"/>
      <c r="F437" s="157" t="s">
        <v>642</v>
      </c>
      <c r="G437" s="31"/>
      <c r="H437" s="31"/>
      <c r="I437" s="158"/>
      <c r="J437" s="31"/>
      <c r="K437" s="31"/>
      <c r="L437" s="32"/>
      <c r="M437" s="159"/>
      <c r="N437" s="160"/>
      <c r="O437" s="57"/>
      <c r="P437" s="57"/>
      <c r="Q437" s="57"/>
      <c r="R437" s="57"/>
      <c r="S437" s="57"/>
      <c r="T437" s="58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6" t="s">
        <v>125</v>
      </c>
      <c r="AU437" s="16" t="s">
        <v>84</v>
      </c>
    </row>
    <row r="438" spans="1:65" s="2" customFormat="1" ht="11.25">
      <c r="A438" s="31"/>
      <c r="B438" s="32"/>
      <c r="C438" s="31"/>
      <c r="D438" s="166" t="s">
        <v>201</v>
      </c>
      <c r="E438" s="31"/>
      <c r="F438" s="167" t="s">
        <v>643</v>
      </c>
      <c r="G438" s="31"/>
      <c r="H438" s="31"/>
      <c r="I438" s="158"/>
      <c r="J438" s="31"/>
      <c r="K438" s="31"/>
      <c r="L438" s="32"/>
      <c r="M438" s="159"/>
      <c r="N438" s="160"/>
      <c r="O438" s="57"/>
      <c r="P438" s="57"/>
      <c r="Q438" s="57"/>
      <c r="R438" s="57"/>
      <c r="S438" s="57"/>
      <c r="T438" s="58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6" t="s">
        <v>201</v>
      </c>
      <c r="AU438" s="16" t="s">
        <v>84</v>
      </c>
    </row>
    <row r="439" spans="1:65" s="2" customFormat="1" ht="234">
      <c r="A439" s="31"/>
      <c r="B439" s="32"/>
      <c r="C439" s="31"/>
      <c r="D439" s="156" t="s">
        <v>127</v>
      </c>
      <c r="E439" s="31"/>
      <c r="F439" s="161" t="s">
        <v>593</v>
      </c>
      <c r="G439" s="31"/>
      <c r="H439" s="31"/>
      <c r="I439" s="158"/>
      <c r="J439" s="31"/>
      <c r="K439" s="31"/>
      <c r="L439" s="32"/>
      <c r="M439" s="159"/>
      <c r="N439" s="160"/>
      <c r="O439" s="57"/>
      <c r="P439" s="57"/>
      <c r="Q439" s="57"/>
      <c r="R439" s="57"/>
      <c r="S439" s="57"/>
      <c r="T439" s="58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6" t="s">
        <v>127</v>
      </c>
      <c r="AU439" s="16" t="s">
        <v>84</v>
      </c>
    </row>
    <row r="440" spans="1:65" s="2" customFormat="1" ht="24.2" customHeight="1">
      <c r="A440" s="31"/>
      <c r="B440" s="142"/>
      <c r="C440" s="143" t="s">
        <v>429</v>
      </c>
      <c r="D440" s="143" t="s">
        <v>119</v>
      </c>
      <c r="E440" s="144" t="s">
        <v>644</v>
      </c>
      <c r="F440" s="145" t="s">
        <v>645</v>
      </c>
      <c r="G440" s="146" t="s">
        <v>205</v>
      </c>
      <c r="H440" s="147">
        <v>400</v>
      </c>
      <c r="I440" s="148"/>
      <c r="J440" s="149">
        <f>ROUND(I440*H440,2)</f>
        <v>0</v>
      </c>
      <c r="K440" s="145" t="s">
        <v>199</v>
      </c>
      <c r="L440" s="32"/>
      <c r="M440" s="150" t="s">
        <v>1</v>
      </c>
      <c r="N440" s="151" t="s">
        <v>39</v>
      </c>
      <c r="O440" s="57"/>
      <c r="P440" s="152">
        <f>O440*H440</f>
        <v>0</v>
      </c>
      <c r="Q440" s="152">
        <v>0</v>
      </c>
      <c r="R440" s="152">
        <f>Q440*H440</f>
        <v>0</v>
      </c>
      <c r="S440" s="152">
        <v>0</v>
      </c>
      <c r="T440" s="15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54" t="s">
        <v>124</v>
      </c>
      <c r="AT440" s="154" t="s">
        <v>119</v>
      </c>
      <c r="AU440" s="154" t="s">
        <v>84</v>
      </c>
      <c r="AY440" s="16" t="s">
        <v>116</v>
      </c>
      <c r="BE440" s="155">
        <f>IF(N440="základní",J440,0)</f>
        <v>0</v>
      </c>
      <c r="BF440" s="155">
        <f>IF(N440="snížená",J440,0)</f>
        <v>0</v>
      </c>
      <c r="BG440" s="155">
        <f>IF(N440="zákl. přenesená",J440,0)</f>
        <v>0</v>
      </c>
      <c r="BH440" s="155">
        <f>IF(N440="sníž. přenesená",J440,0)</f>
        <v>0</v>
      </c>
      <c r="BI440" s="155">
        <f>IF(N440="nulová",J440,0)</f>
        <v>0</v>
      </c>
      <c r="BJ440" s="16" t="s">
        <v>82</v>
      </c>
      <c r="BK440" s="155">
        <f>ROUND(I440*H440,2)</f>
        <v>0</v>
      </c>
      <c r="BL440" s="16" t="s">
        <v>124</v>
      </c>
      <c r="BM440" s="154" t="s">
        <v>646</v>
      </c>
    </row>
    <row r="441" spans="1:65" s="2" customFormat="1" ht="19.5">
      <c r="A441" s="31"/>
      <c r="B441" s="32"/>
      <c r="C441" s="31"/>
      <c r="D441" s="156" t="s">
        <v>125</v>
      </c>
      <c r="E441" s="31"/>
      <c r="F441" s="157" t="s">
        <v>647</v>
      </c>
      <c r="G441" s="31"/>
      <c r="H441" s="31"/>
      <c r="I441" s="158"/>
      <c r="J441" s="31"/>
      <c r="K441" s="31"/>
      <c r="L441" s="32"/>
      <c r="M441" s="159"/>
      <c r="N441" s="160"/>
      <c r="O441" s="57"/>
      <c r="P441" s="57"/>
      <c r="Q441" s="57"/>
      <c r="R441" s="57"/>
      <c r="S441" s="57"/>
      <c r="T441" s="58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6" t="s">
        <v>125</v>
      </c>
      <c r="AU441" s="16" t="s">
        <v>84</v>
      </c>
    </row>
    <row r="442" spans="1:65" s="2" customFormat="1" ht="11.25">
      <c r="A442" s="31"/>
      <c r="B442" s="32"/>
      <c r="C442" s="31"/>
      <c r="D442" s="166" t="s">
        <v>201</v>
      </c>
      <c r="E442" s="31"/>
      <c r="F442" s="167" t="s">
        <v>648</v>
      </c>
      <c r="G442" s="31"/>
      <c r="H442" s="31"/>
      <c r="I442" s="158"/>
      <c r="J442" s="31"/>
      <c r="K442" s="31"/>
      <c r="L442" s="32"/>
      <c r="M442" s="159"/>
      <c r="N442" s="160"/>
      <c r="O442" s="57"/>
      <c r="P442" s="57"/>
      <c r="Q442" s="57"/>
      <c r="R442" s="57"/>
      <c r="S442" s="57"/>
      <c r="T442" s="58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6" t="s">
        <v>201</v>
      </c>
      <c r="AU442" s="16" t="s">
        <v>84</v>
      </c>
    </row>
    <row r="443" spans="1:65" s="2" customFormat="1" ht="273">
      <c r="A443" s="31"/>
      <c r="B443" s="32"/>
      <c r="C443" s="31"/>
      <c r="D443" s="156" t="s">
        <v>127</v>
      </c>
      <c r="E443" s="31"/>
      <c r="F443" s="161" t="s">
        <v>649</v>
      </c>
      <c r="G443" s="31"/>
      <c r="H443" s="31"/>
      <c r="I443" s="158"/>
      <c r="J443" s="31"/>
      <c r="K443" s="31"/>
      <c r="L443" s="32"/>
      <c r="M443" s="159"/>
      <c r="N443" s="160"/>
      <c r="O443" s="57"/>
      <c r="P443" s="57"/>
      <c r="Q443" s="57"/>
      <c r="R443" s="57"/>
      <c r="S443" s="57"/>
      <c r="T443" s="58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6" t="s">
        <v>127</v>
      </c>
      <c r="AU443" s="16" t="s">
        <v>84</v>
      </c>
    </row>
    <row r="444" spans="1:65" s="2" customFormat="1" ht="24.2" customHeight="1">
      <c r="A444" s="31"/>
      <c r="B444" s="142"/>
      <c r="C444" s="143" t="s">
        <v>650</v>
      </c>
      <c r="D444" s="143" t="s">
        <v>119</v>
      </c>
      <c r="E444" s="144" t="s">
        <v>651</v>
      </c>
      <c r="F444" s="145" t="s">
        <v>652</v>
      </c>
      <c r="G444" s="146" t="s">
        <v>205</v>
      </c>
      <c r="H444" s="147">
        <v>350</v>
      </c>
      <c r="I444" s="148"/>
      <c r="J444" s="149">
        <f>ROUND(I444*H444,2)</f>
        <v>0</v>
      </c>
      <c r="K444" s="145" t="s">
        <v>199</v>
      </c>
      <c r="L444" s="32"/>
      <c r="M444" s="150" t="s">
        <v>1</v>
      </c>
      <c r="N444" s="151" t="s">
        <v>39</v>
      </c>
      <c r="O444" s="57"/>
      <c r="P444" s="152">
        <f>O444*H444</f>
        <v>0</v>
      </c>
      <c r="Q444" s="152">
        <v>0</v>
      </c>
      <c r="R444" s="152">
        <f>Q444*H444</f>
        <v>0</v>
      </c>
      <c r="S444" s="152">
        <v>0</v>
      </c>
      <c r="T444" s="15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54" t="s">
        <v>124</v>
      </c>
      <c r="AT444" s="154" t="s">
        <v>119</v>
      </c>
      <c r="AU444" s="154" t="s">
        <v>84</v>
      </c>
      <c r="AY444" s="16" t="s">
        <v>116</v>
      </c>
      <c r="BE444" s="155">
        <f>IF(N444="základní",J444,0)</f>
        <v>0</v>
      </c>
      <c r="BF444" s="155">
        <f>IF(N444="snížená",J444,0)</f>
        <v>0</v>
      </c>
      <c r="BG444" s="155">
        <f>IF(N444="zákl. přenesená",J444,0)</f>
        <v>0</v>
      </c>
      <c r="BH444" s="155">
        <f>IF(N444="sníž. přenesená",J444,0)</f>
        <v>0</v>
      </c>
      <c r="BI444" s="155">
        <f>IF(N444="nulová",J444,0)</f>
        <v>0</v>
      </c>
      <c r="BJ444" s="16" t="s">
        <v>82</v>
      </c>
      <c r="BK444" s="155">
        <f>ROUND(I444*H444,2)</f>
        <v>0</v>
      </c>
      <c r="BL444" s="16" t="s">
        <v>124</v>
      </c>
      <c r="BM444" s="154" t="s">
        <v>653</v>
      </c>
    </row>
    <row r="445" spans="1:65" s="2" customFormat="1" ht="19.5">
      <c r="A445" s="31"/>
      <c r="B445" s="32"/>
      <c r="C445" s="31"/>
      <c r="D445" s="156" t="s">
        <v>125</v>
      </c>
      <c r="E445" s="31"/>
      <c r="F445" s="157" t="s">
        <v>654</v>
      </c>
      <c r="G445" s="31"/>
      <c r="H445" s="31"/>
      <c r="I445" s="158"/>
      <c r="J445" s="31"/>
      <c r="K445" s="31"/>
      <c r="L445" s="32"/>
      <c r="M445" s="159"/>
      <c r="N445" s="160"/>
      <c r="O445" s="57"/>
      <c r="P445" s="57"/>
      <c r="Q445" s="57"/>
      <c r="R445" s="57"/>
      <c r="S445" s="57"/>
      <c r="T445" s="58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6" t="s">
        <v>125</v>
      </c>
      <c r="AU445" s="16" t="s">
        <v>84</v>
      </c>
    </row>
    <row r="446" spans="1:65" s="2" customFormat="1" ht="11.25">
      <c r="A446" s="31"/>
      <c r="B446" s="32"/>
      <c r="C446" s="31"/>
      <c r="D446" s="166" t="s">
        <v>201</v>
      </c>
      <c r="E446" s="31"/>
      <c r="F446" s="167" t="s">
        <v>655</v>
      </c>
      <c r="G446" s="31"/>
      <c r="H446" s="31"/>
      <c r="I446" s="158"/>
      <c r="J446" s="31"/>
      <c r="K446" s="31"/>
      <c r="L446" s="32"/>
      <c r="M446" s="159"/>
      <c r="N446" s="160"/>
      <c r="O446" s="57"/>
      <c r="P446" s="57"/>
      <c r="Q446" s="57"/>
      <c r="R446" s="57"/>
      <c r="S446" s="57"/>
      <c r="T446" s="58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6" t="s">
        <v>201</v>
      </c>
      <c r="AU446" s="16" t="s">
        <v>84</v>
      </c>
    </row>
    <row r="447" spans="1:65" s="2" customFormat="1" ht="273">
      <c r="A447" s="31"/>
      <c r="B447" s="32"/>
      <c r="C447" s="31"/>
      <c r="D447" s="156" t="s">
        <v>127</v>
      </c>
      <c r="E447" s="31"/>
      <c r="F447" s="161" t="s">
        <v>649</v>
      </c>
      <c r="G447" s="31"/>
      <c r="H447" s="31"/>
      <c r="I447" s="158"/>
      <c r="J447" s="31"/>
      <c r="K447" s="31"/>
      <c r="L447" s="32"/>
      <c r="M447" s="159"/>
      <c r="N447" s="160"/>
      <c r="O447" s="57"/>
      <c r="P447" s="57"/>
      <c r="Q447" s="57"/>
      <c r="R447" s="57"/>
      <c r="S447" s="57"/>
      <c r="T447" s="58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6" t="s">
        <v>127</v>
      </c>
      <c r="AU447" s="16" t="s">
        <v>84</v>
      </c>
    </row>
    <row r="448" spans="1:65" s="2" customFormat="1" ht="24.2" customHeight="1">
      <c r="A448" s="31"/>
      <c r="B448" s="142"/>
      <c r="C448" s="143" t="s">
        <v>435</v>
      </c>
      <c r="D448" s="143" t="s">
        <v>119</v>
      </c>
      <c r="E448" s="144" t="s">
        <v>656</v>
      </c>
      <c r="F448" s="145" t="s">
        <v>657</v>
      </c>
      <c r="G448" s="146" t="s">
        <v>205</v>
      </c>
      <c r="H448" s="147">
        <v>250</v>
      </c>
      <c r="I448" s="148"/>
      <c r="J448" s="149">
        <f>ROUND(I448*H448,2)</f>
        <v>0</v>
      </c>
      <c r="K448" s="145" t="s">
        <v>199</v>
      </c>
      <c r="L448" s="32"/>
      <c r="M448" s="150" t="s">
        <v>1</v>
      </c>
      <c r="N448" s="151" t="s">
        <v>39</v>
      </c>
      <c r="O448" s="57"/>
      <c r="P448" s="152">
        <f>O448*H448</f>
        <v>0</v>
      </c>
      <c r="Q448" s="152">
        <v>0</v>
      </c>
      <c r="R448" s="152">
        <f>Q448*H448</f>
        <v>0</v>
      </c>
      <c r="S448" s="152">
        <v>0</v>
      </c>
      <c r="T448" s="153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54" t="s">
        <v>124</v>
      </c>
      <c r="AT448" s="154" t="s">
        <v>119</v>
      </c>
      <c r="AU448" s="154" t="s">
        <v>84</v>
      </c>
      <c r="AY448" s="16" t="s">
        <v>116</v>
      </c>
      <c r="BE448" s="155">
        <f>IF(N448="základní",J448,0)</f>
        <v>0</v>
      </c>
      <c r="BF448" s="155">
        <f>IF(N448="snížená",J448,0)</f>
        <v>0</v>
      </c>
      <c r="BG448" s="155">
        <f>IF(N448="zákl. přenesená",J448,0)</f>
        <v>0</v>
      </c>
      <c r="BH448" s="155">
        <f>IF(N448="sníž. přenesená",J448,0)</f>
        <v>0</v>
      </c>
      <c r="BI448" s="155">
        <f>IF(N448="nulová",J448,0)</f>
        <v>0</v>
      </c>
      <c r="BJ448" s="16" t="s">
        <v>82</v>
      </c>
      <c r="BK448" s="155">
        <f>ROUND(I448*H448,2)</f>
        <v>0</v>
      </c>
      <c r="BL448" s="16" t="s">
        <v>124</v>
      </c>
      <c r="BM448" s="154" t="s">
        <v>658</v>
      </c>
    </row>
    <row r="449" spans="1:65" s="2" customFormat="1" ht="19.5">
      <c r="A449" s="31"/>
      <c r="B449" s="32"/>
      <c r="C449" s="31"/>
      <c r="D449" s="156" t="s">
        <v>125</v>
      </c>
      <c r="E449" s="31"/>
      <c r="F449" s="157" t="s">
        <v>659</v>
      </c>
      <c r="G449" s="31"/>
      <c r="H449" s="31"/>
      <c r="I449" s="158"/>
      <c r="J449" s="31"/>
      <c r="K449" s="31"/>
      <c r="L449" s="32"/>
      <c r="M449" s="159"/>
      <c r="N449" s="160"/>
      <c r="O449" s="57"/>
      <c r="P449" s="57"/>
      <c r="Q449" s="57"/>
      <c r="R449" s="57"/>
      <c r="S449" s="57"/>
      <c r="T449" s="58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6" t="s">
        <v>125</v>
      </c>
      <c r="AU449" s="16" t="s">
        <v>84</v>
      </c>
    </row>
    <row r="450" spans="1:65" s="2" customFormat="1" ht="11.25">
      <c r="A450" s="31"/>
      <c r="B450" s="32"/>
      <c r="C450" s="31"/>
      <c r="D450" s="166" t="s">
        <v>201</v>
      </c>
      <c r="E450" s="31"/>
      <c r="F450" s="167" t="s">
        <v>660</v>
      </c>
      <c r="G450" s="31"/>
      <c r="H450" s="31"/>
      <c r="I450" s="158"/>
      <c r="J450" s="31"/>
      <c r="K450" s="31"/>
      <c r="L450" s="32"/>
      <c r="M450" s="159"/>
      <c r="N450" s="160"/>
      <c r="O450" s="57"/>
      <c r="P450" s="57"/>
      <c r="Q450" s="57"/>
      <c r="R450" s="57"/>
      <c r="S450" s="57"/>
      <c r="T450" s="58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6" t="s">
        <v>201</v>
      </c>
      <c r="AU450" s="16" t="s">
        <v>84</v>
      </c>
    </row>
    <row r="451" spans="1:65" s="2" customFormat="1" ht="273">
      <c r="A451" s="31"/>
      <c r="B451" s="32"/>
      <c r="C451" s="31"/>
      <c r="D451" s="156" t="s">
        <v>127</v>
      </c>
      <c r="E451" s="31"/>
      <c r="F451" s="161" t="s">
        <v>649</v>
      </c>
      <c r="G451" s="31"/>
      <c r="H451" s="31"/>
      <c r="I451" s="158"/>
      <c r="J451" s="31"/>
      <c r="K451" s="31"/>
      <c r="L451" s="32"/>
      <c r="M451" s="159"/>
      <c r="N451" s="160"/>
      <c r="O451" s="57"/>
      <c r="P451" s="57"/>
      <c r="Q451" s="57"/>
      <c r="R451" s="57"/>
      <c r="S451" s="57"/>
      <c r="T451" s="58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6" t="s">
        <v>127</v>
      </c>
      <c r="AU451" s="16" t="s">
        <v>84</v>
      </c>
    </row>
    <row r="452" spans="1:65" s="2" customFormat="1" ht="24.2" customHeight="1">
      <c r="A452" s="31"/>
      <c r="B452" s="142"/>
      <c r="C452" s="143" t="s">
        <v>661</v>
      </c>
      <c r="D452" s="143" t="s">
        <v>119</v>
      </c>
      <c r="E452" s="144" t="s">
        <v>662</v>
      </c>
      <c r="F452" s="145" t="s">
        <v>663</v>
      </c>
      <c r="G452" s="146" t="s">
        <v>246</v>
      </c>
      <c r="H452" s="147">
        <v>9</v>
      </c>
      <c r="I452" s="148"/>
      <c r="J452" s="149">
        <f>ROUND(I452*H452,2)</f>
        <v>0</v>
      </c>
      <c r="K452" s="145" t="s">
        <v>199</v>
      </c>
      <c r="L452" s="32"/>
      <c r="M452" s="150" t="s">
        <v>1</v>
      </c>
      <c r="N452" s="151" t="s">
        <v>39</v>
      </c>
      <c r="O452" s="57"/>
      <c r="P452" s="152">
        <f>O452*H452</f>
        <v>0</v>
      </c>
      <c r="Q452" s="152">
        <v>0</v>
      </c>
      <c r="R452" s="152">
        <f>Q452*H452</f>
        <v>0</v>
      </c>
      <c r="S452" s="152">
        <v>0</v>
      </c>
      <c r="T452" s="153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54" t="s">
        <v>124</v>
      </c>
      <c r="AT452" s="154" t="s">
        <v>119</v>
      </c>
      <c r="AU452" s="154" t="s">
        <v>84</v>
      </c>
      <c r="AY452" s="16" t="s">
        <v>116</v>
      </c>
      <c r="BE452" s="155">
        <f>IF(N452="základní",J452,0)</f>
        <v>0</v>
      </c>
      <c r="BF452" s="155">
        <f>IF(N452="snížená",J452,0)</f>
        <v>0</v>
      </c>
      <c r="BG452" s="155">
        <f>IF(N452="zákl. přenesená",J452,0)</f>
        <v>0</v>
      </c>
      <c r="BH452" s="155">
        <f>IF(N452="sníž. přenesená",J452,0)</f>
        <v>0</v>
      </c>
      <c r="BI452" s="155">
        <f>IF(N452="nulová",J452,0)</f>
        <v>0</v>
      </c>
      <c r="BJ452" s="16" t="s">
        <v>82</v>
      </c>
      <c r="BK452" s="155">
        <f>ROUND(I452*H452,2)</f>
        <v>0</v>
      </c>
      <c r="BL452" s="16" t="s">
        <v>124</v>
      </c>
      <c r="BM452" s="154" t="s">
        <v>664</v>
      </c>
    </row>
    <row r="453" spans="1:65" s="2" customFormat="1" ht="29.25">
      <c r="A453" s="31"/>
      <c r="B453" s="32"/>
      <c r="C453" s="31"/>
      <c r="D453" s="156" t="s">
        <v>125</v>
      </c>
      <c r="E453" s="31"/>
      <c r="F453" s="157" t="s">
        <v>665</v>
      </c>
      <c r="G453" s="31"/>
      <c r="H453" s="31"/>
      <c r="I453" s="158"/>
      <c r="J453" s="31"/>
      <c r="K453" s="31"/>
      <c r="L453" s="32"/>
      <c r="M453" s="159"/>
      <c r="N453" s="160"/>
      <c r="O453" s="57"/>
      <c r="P453" s="57"/>
      <c r="Q453" s="57"/>
      <c r="R453" s="57"/>
      <c r="S453" s="57"/>
      <c r="T453" s="58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T453" s="16" t="s">
        <v>125</v>
      </c>
      <c r="AU453" s="16" t="s">
        <v>84</v>
      </c>
    </row>
    <row r="454" spans="1:65" s="2" customFormat="1" ht="11.25">
      <c r="A454" s="31"/>
      <c r="B454" s="32"/>
      <c r="C454" s="31"/>
      <c r="D454" s="166" t="s">
        <v>201</v>
      </c>
      <c r="E454" s="31"/>
      <c r="F454" s="167" t="s">
        <v>666</v>
      </c>
      <c r="G454" s="31"/>
      <c r="H454" s="31"/>
      <c r="I454" s="158"/>
      <c r="J454" s="31"/>
      <c r="K454" s="31"/>
      <c r="L454" s="32"/>
      <c r="M454" s="159"/>
      <c r="N454" s="160"/>
      <c r="O454" s="57"/>
      <c r="P454" s="57"/>
      <c r="Q454" s="57"/>
      <c r="R454" s="57"/>
      <c r="S454" s="57"/>
      <c r="T454" s="58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6" t="s">
        <v>201</v>
      </c>
      <c r="AU454" s="16" t="s">
        <v>84</v>
      </c>
    </row>
    <row r="455" spans="1:65" s="2" customFormat="1" ht="24.2" customHeight="1">
      <c r="A455" s="31"/>
      <c r="B455" s="142"/>
      <c r="C455" s="143" t="s">
        <v>440</v>
      </c>
      <c r="D455" s="143" t="s">
        <v>119</v>
      </c>
      <c r="E455" s="144" t="s">
        <v>667</v>
      </c>
      <c r="F455" s="145" t="s">
        <v>668</v>
      </c>
      <c r="G455" s="146" t="s">
        <v>246</v>
      </c>
      <c r="H455" s="147">
        <v>3000</v>
      </c>
      <c r="I455" s="148"/>
      <c r="J455" s="149">
        <f>ROUND(I455*H455,2)</f>
        <v>0</v>
      </c>
      <c r="K455" s="145" t="s">
        <v>199</v>
      </c>
      <c r="L455" s="32"/>
      <c r="M455" s="150" t="s">
        <v>1</v>
      </c>
      <c r="N455" s="151" t="s">
        <v>39</v>
      </c>
      <c r="O455" s="57"/>
      <c r="P455" s="152">
        <f>O455*H455</f>
        <v>0</v>
      </c>
      <c r="Q455" s="152">
        <v>0</v>
      </c>
      <c r="R455" s="152">
        <f>Q455*H455</f>
        <v>0</v>
      </c>
      <c r="S455" s="152">
        <v>0</v>
      </c>
      <c r="T455" s="153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54" t="s">
        <v>124</v>
      </c>
      <c r="AT455" s="154" t="s">
        <v>119</v>
      </c>
      <c r="AU455" s="154" t="s">
        <v>84</v>
      </c>
      <c r="AY455" s="16" t="s">
        <v>116</v>
      </c>
      <c r="BE455" s="155">
        <f>IF(N455="základní",J455,0)</f>
        <v>0</v>
      </c>
      <c r="BF455" s="155">
        <f>IF(N455="snížená",J455,0)</f>
        <v>0</v>
      </c>
      <c r="BG455" s="155">
        <f>IF(N455="zákl. přenesená",J455,0)</f>
        <v>0</v>
      </c>
      <c r="BH455" s="155">
        <f>IF(N455="sníž. přenesená",J455,0)</f>
        <v>0</v>
      </c>
      <c r="BI455" s="155">
        <f>IF(N455="nulová",J455,0)</f>
        <v>0</v>
      </c>
      <c r="BJ455" s="16" t="s">
        <v>82</v>
      </c>
      <c r="BK455" s="155">
        <f>ROUND(I455*H455,2)</f>
        <v>0</v>
      </c>
      <c r="BL455" s="16" t="s">
        <v>124</v>
      </c>
      <c r="BM455" s="154" t="s">
        <v>669</v>
      </c>
    </row>
    <row r="456" spans="1:65" s="2" customFormat="1" ht="29.25">
      <c r="A456" s="31"/>
      <c r="B456" s="32"/>
      <c r="C456" s="31"/>
      <c r="D456" s="156" t="s">
        <v>125</v>
      </c>
      <c r="E456" s="31"/>
      <c r="F456" s="157" t="s">
        <v>670</v>
      </c>
      <c r="G456" s="31"/>
      <c r="H456" s="31"/>
      <c r="I456" s="158"/>
      <c r="J456" s="31"/>
      <c r="K456" s="31"/>
      <c r="L456" s="32"/>
      <c r="M456" s="159"/>
      <c r="N456" s="160"/>
      <c r="O456" s="57"/>
      <c r="P456" s="57"/>
      <c r="Q456" s="57"/>
      <c r="R456" s="57"/>
      <c r="S456" s="57"/>
      <c r="T456" s="58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6" t="s">
        <v>125</v>
      </c>
      <c r="AU456" s="16" t="s">
        <v>84</v>
      </c>
    </row>
    <row r="457" spans="1:65" s="2" customFormat="1" ht="11.25">
      <c r="A457" s="31"/>
      <c r="B457" s="32"/>
      <c r="C457" s="31"/>
      <c r="D457" s="166" t="s">
        <v>201</v>
      </c>
      <c r="E457" s="31"/>
      <c r="F457" s="167" t="s">
        <v>671</v>
      </c>
      <c r="G457" s="31"/>
      <c r="H457" s="31"/>
      <c r="I457" s="158"/>
      <c r="J457" s="31"/>
      <c r="K457" s="31"/>
      <c r="L457" s="32"/>
      <c r="M457" s="159"/>
      <c r="N457" s="160"/>
      <c r="O457" s="57"/>
      <c r="P457" s="57"/>
      <c r="Q457" s="57"/>
      <c r="R457" s="57"/>
      <c r="S457" s="57"/>
      <c r="T457" s="58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6" t="s">
        <v>201</v>
      </c>
      <c r="AU457" s="16" t="s">
        <v>84</v>
      </c>
    </row>
    <row r="458" spans="1:65" s="2" customFormat="1" ht="24.2" customHeight="1">
      <c r="A458" s="31"/>
      <c r="B458" s="142"/>
      <c r="C458" s="143" t="s">
        <v>672</v>
      </c>
      <c r="D458" s="143" t="s">
        <v>119</v>
      </c>
      <c r="E458" s="144" t="s">
        <v>673</v>
      </c>
      <c r="F458" s="145" t="s">
        <v>674</v>
      </c>
      <c r="G458" s="146" t="s">
        <v>214</v>
      </c>
      <c r="H458" s="147">
        <v>9</v>
      </c>
      <c r="I458" s="148"/>
      <c r="J458" s="149">
        <f>ROUND(I458*H458,2)</f>
        <v>0</v>
      </c>
      <c r="K458" s="145" t="s">
        <v>199</v>
      </c>
      <c r="L458" s="32"/>
      <c r="M458" s="150" t="s">
        <v>1</v>
      </c>
      <c r="N458" s="151" t="s">
        <v>39</v>
      </c>
      <c r="O458" s="57"/>
      <c r="P458" s="152">
        <f>O458*H458</f>
        <v>0</v>
      </c>
      <c r="Q458" s="152">
        <v>0</v>
      </c>
      <c r="R458" s="152">
        <f>Q458*H458</f>
        <v>0</v>
      </c>
      <c r="S458" s="152">
        <v>0</v>
      </c>
      <c r="T458" s="153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54" t="s">
        <v>124</v>
      </c>
      <c r="AT458" s="154" t="s">
        <v>119</v>
      </c>
      <c r="AU458" s="154" t="s">
        <v>84</v>
      </c>
      <c r="AY458" s="16" t="s">
        <v>116</v>
      </c>
      <c r="BE458" s="155">
        <f>IF(N458="základní",J458,0)</f>
        <v>0</v>
      </c>
      <c r="BF458" s="155">
        <f>IF(N458="snížená",J458,0)</f>
        <v>0</v>
      </c>
      <c r="BG458" s="155">
        <f>IF(N458="zákl. přenesená",J458,0)</f>
        <v>0</v>
      </c>
      <c r="BH458" s="155">
        <f>IF(N458="sníž. přenesená",J458,0)</f>
        <v>0</v>
      </c>
      <c r="BI458" s="155">
        <f>IF(N458="nulová",J458,0)</f>
        <v>0</v>
      </c>
      <c r="BJ458" s="16" t="s">
        <v>82</v>
      </c>
      <c r="BK458" s="155">
        <f>ROUND(I458*H458,2)</f>
        <v>0</v>
      </c>
      <c r="BL458" s="16" t="s">
        <v>124</v>
      </c>
      <c r="BM458" s="154" t="s">
        <v>675</v>
      </c>
    </row>
    <row r="459" spans="1:65" s="2" customFormat="1" ht="29.25">
      <c r="A459" s="31"/>
      <c r="B459" s="32"/>
      <c r="C459" s="31"/>
      <c r="D459" s="156" t="s">
        <v>125</v>
      </c>
      <c r="E459" s="31"/>
      <c r="F459" s="157" t="s">
        <v>676</v>
      </c>
      <c r="G459" s="31"/>
      <c r="H459" s="31"/>
      <c r="I459" s="158"/>
      <c r="J459" s="31"/>
      <c r="K459" s="31"/>
      <c r="L459" s="32"/>
      <c r="M459" s="159"/>
      <c r="N459" s="160"/>
      <c r="O459" s="57"/>
      <c r="P459" s="57"/>
      <c r="Q459" s="57"/>
      <c r="R459" s="57"/>
      <c r="S459" s="57"/>
      <c r="T459" s="58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6" t="s">
        <v>125</v>
      </c>
      <c r="AU459" s="16" t="s">
        <v>84</v>
      </c>
    </row>
    <row r="460" spans="1:65" s="2" customFormat="1" ht="11.25">
      <c r="A460" s="31"/>
      <c r="B460" s="32"/>
      <c r="C460" s="31"/>
      <c r="D460" s="166" t="s">
        <v>201</v>
      </c>
      <c r="E460" s="31"/>
      <c r="F460" s="167" t="s">
        <v>677</v>
      </c>
      <c r="G460" s="31"/>
      <c r="H460" s="31"/>
      <c r="I460" s="158"/>
      <c r="J460" s="31"/>
      <c r="K460" s="31"/>
      <c r="L460" s="32"/>
      <c r="M460" s="159"/>
      <c r="N460" s="160"/>
      <c r="O460" s="57"/>
      <c r="P460" s="57"/>
      <c r="Q460" s="57"/>
      <c r="R460" s="57"/>
      <c r="S460" s="57"/>
      <c r="T460" s="58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6" t="s">
        <v>201</v>
      </c>
      <c r="AU460" s="16" t="s">
        <v>84</v>
      </c>
    </row>
    <row r="461" spans="1:65" s="2" customFormat="1" ht="16.5" customHeight="1">
      <c r="A461" s="31"/>
      <c r="B461" s="142"/>
      <c r="C461" s="168" t="s">
        <v>446</v>
      </c>
      <c r="D461" s="168" t="s">
        <v>243</v>
      </c>
      <c r="E461" s="169" t="s">
        <v>678</v>
      </c>
      <c r="F461" s="170" t="s">
        <v>679</v>
      </c>
      <c r="G461" s="171" t="s">
        <v>214</v>
      </c>
      <c r="H461" s="172">
        <v>10</v>
      </c>
      <c r="I461" s="173"/>
      <c r="J461" s="174">
        <f>ROUND(I461*H461,2)</f>
        <v>0</v>
      </c>
      <c r="K461" s="170" t="s">
        <v>199</v>
      </c>
      <c r="L461" s="175"/>
      <c r="M461" s="176" t="s">
        <v>1</v>
      </c>
      <c r="N461" s="177" t="s">
        <v>39</v>
      </c>
      <c r="O461" s="57"/>
      <c r="P461" s="152">
        <f>O461*H461</f>
        <v>0</v>
      </c>
      <c r="Q461" s="152">
        <v>0</v>
      </c>
      <c r="R461" s="152">
        <f>Q461*H461</f>
        <v>0</v>
      </c>
      <c r="S461" s="152">
        <v>0</v>
      </c>
      <c r="T461" s="153">
        <f>S461*H461</f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54" t="s">
        <v>139</v>
      </c>
      <c r="AT461" s="154" t="s">
        <v>243</v>
      </c>
      <c r="AU461" s="154" t="s">
        <v>84</v>
      </c>
      <c r="AY461" s="16" t="s">
        <v>116</v>
      </c>
      <c r="BE461" s="155">
        <f>IF(N461="základní",J461,0)</f>
        <v>0</v>
      </c>
      <c r="BF461" s="155">
        <f>IF(N461="snížená",J461,0)</f>
        <v>0</v>
      </c>
      <c r="BG461" s="155">
        <f>IF(N461="zákl. přenesená",J461,0)</f>
        <v>0</v>
      </c>
      <c r="BH461" s="155">
        <f>IF(N461="sníž. přenesená",J461,0)</f>
        <v>0</v>
      </c>
      <c r="BI461" s="155">
        <f>IF(N461="nulová",J461,0)</f>
        <v>0</v>
      </c>
      <c r="BJ461" s="16" t="s">
        <v>82</v>
      </c>
      <c r="BK461" s="155">
        <f>ROUND(I461*H461,2)</f>
        <v>0</v>
      </c>
      <c r="BL461" s="16" t="s">
        <v>124</v>
      </c>
      <c r="BM461" s="154" t="s">
        <v>680</v>
      </c>
    </row>
    <row r="462" spans="1:65" s="2" customFormat="1" ht="11.25">
      <c r="A462" s="31"/>
      <c r="B462" s="32"/>
      <c r="C462" s="31"/>
      <c r="D462" s="156" t="s">
        <v>125</v>
      </c>
      <c r="E462" s="31"/>
      <c r="F462" s="157" t="s">
        <v>679</v>
      </c>
      <c r="G462" s="31"/>
      <c r="H462" s="31"/>
      <c r="I462" s="158"/>
      <c r="J462" s="31"/>
      <c r="K462" s="31"/>
      <c r="L462" s="32"/>
      <c r="M462" s="159"/>
      <c r="N462" s="160"/>
      <c r="O462" s="57"/>
      <c r="P462" s="57"/>
      <c r="Q462" s="57"/>
      <c r="R462" s="57"/>
      <c r="S462" s="57"/>
      <c r="T462" s="58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T462" s="16" t="s">
        <v>125</v>
      </c>
      <c r="AU462" s="16" t="s">
        <v>84</v>
      </c>
    </row>
    <row r="463" spans="1:65" s="2" customFormat="1" ht="16.5" customHeight="1">
      <c r="A463" s="31"/>
      <c r="B463" s="142"/>
      <c r="C463" s="168" t="s">
        <v>681</v>
      </c>
      <c r="D463" s="168" t="s">
        <v>243</v>
      </c>
      <c r="E463" s="169" t="s">
        <v>682</v>
      </c>
      <c r="F463" s="170" t="s">
        <v>683</v>
      </c>
      <c r="G463" s="171" t="s">
        <v>214</v>
      </c>
      <c r="H463" s="172">
        <v>10</v>
      </c>
      <c r="I463" s="173"/>
      <c r="J463" s="174">
        <f>ROUND(I463*H463,2)</f>
        <v>0</v>
      </c>
      <c r="K463" s="170" t="s">
        <v>199</v>
      </c>
      <c r="L463" s="175"/>
      <c r="M463" s="176" t="s">
        <v>1</v>
      </c>
      <c r="N463" s="177" t="s">
        <v>39</v>
      </c>
      <c r="O463" s="57"/>
      <c r="P463" s="152">
        <f>O463*H463</f>
        <v>0</v>
      </c>
      <c r="Q463" s="152">
        <v>0</v>
      </c>
      <c r="R463" s="152">
        <f>Q463*H463</f>
        <v>0</v>
      </c>
      <c r="S463" s="152">
        <v>0</v>
      </c>
      <c r="T463" s="153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54" t="s">
        <v>139</v>
      </c>
      <c r="AT463" s="154" t="s">
        <v>243</v>
      </c>
      <c r="AU463" s="154" t="s">
        <v>84</v>
      </c>
      <c r="AY463" s="16" t="s">
        <v>116</v>
      </c>
      <c r="BE463" s="155">
        <f>IF(N463="základní",J463,0)</f>
        <v>0</v>
      </c>
      <c r="BF463" s="155">
        <f>IF(N463="snížená",J463,0)</f>
        <v>0</v>
      </c>
      <c r="BG463" s="155">
        <f>IF(N463="zákl. přenesená",J463,0)</f>
        <v>0</v>
      </c>
      <c r="BH463" s="155">
        <f>IF(N463="sníž. přenesená",J463,0)</f>
        <v>0</v>
      </c>
      <c r="BI463" s="155">
        <f>IF(N463="nulová",J463,0)</f>
        <v>0</v>
      </c>
      <c r="BJ463" s="16" t="s">
        <v>82</v>
      </c>
      <c r="BK463" s="155">
        <f>ROUND(I463*H463,2)</f>
        <v>0</v>
      </c>
      <c r="BL463" s="16" t="s">
        <v>124</v>
      </c>
      <c r="BM463" s="154" t="s">
        <v>684</v>
      </c>
    </row>
    <row r="464" spans="1:65" s="2" customFormat="1" ht="11.25">
      <c r="A464" s="31"/>
      <c r="B464" s="32"/>
      <c r="C464" s="31"/>
      <c r="D464" s="156" t="s">
        <v>125</v>
      </c>
      <c r="E464" s="31"/>
      <c r="F464" s="157" t="s">
        <v>683</v>
      </c>
      <c r="G464" s="31"/>
      <c r="H464" s="31"/>
      <c r="I464" s="158"/>
      <c r="J464" s="31"/>
      <c r="K464" s="31"/>
      <c r="L464" s="32"/>
      <c r="M464" s="159"/>
      <c r="N464" s="160"/>
      <c r="O464" s="57"/>
      <c r="P464" s="57"/>
      <c r="Q464" s="57"/>
      <c r="R464" s="57"/>
      <c r="S464" s="57"/>
      <c r="T464" s="58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6" t="s">
        <v>125</v>
      </c>
      <c r="AU464" s="16" t="s">
        <v>84</v>
      </c>
    </row>
    <row r="465" spans="1:65" s="2" customFormat="1" ht="16.5" customHeight="1">
      <c r="A465" s="31"/>
      <c r="B465" s="142"/>
      <c r="C465" s="168" t="s">
        <v>451</v>
      </c>
      <c r="D465" s="168" t="s">
        <v>243</v>
      </c>
      <c r="E465" s="169" t="s">
        <v>685</v>
      </c>
      <c r="F465" s="170" t="s">
        <v>686</v>
      </c>
      <c r="G465" s="171" t="s">
        <v>214</v>
      </c>
      <c r="H465" s="172">
        <v>10</v>
      </c>
      <c r="I465" s="173"/>
      <c r="J465" s="174">
        <f>ROUND(I465*H465,2)</f>
        <v>0</v>
      </c>
      <c r="K465" s="170" t="s">
        <v>199</v>
      </c>
      <c r="L465" s="175"/>
      <c r="M465" s="176" t="s">
        <v>1</v>
      </c>
      <c r="N465" s="177" t="s">
        <v>39</v>
      </c>
      <c r="O465" s="57"/>
      <c r="P465" s="152">
        <f>O465*H465</f>
        <v>0</v>
      </c>
      <c r="Q465" s="152">
        <v>0</v>
      </c>
      <c r="R465" s="152">
        <f>Q465*H465</f>
        <v>0</v>
      </c>
      <c r="S465" s="152">
        <v>0</v>
      </c>
      <c r="T465" s="153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54" t="s">
        <v>139</v>
      </c>
      <c r="AT465" s="154" t="s">
        <v>243</v>
      </c>
      <c r="AU465" s="154" t="s">
        <v>84</v>
      </c>
      <c r="AY465" s="16" t="s">
        <v>116</v>
      </c>
      <c r="BE465" s="155">
        <f>IF(N465="základní",J465,0)</f>
        <v>0</v>
      </c>
      <c r="BF465" s="155">
        <f>IF(N465="snížená",J465,0)</f>
        <v>0</v>
      </c>
      <c r="BG465" s="155">
        <f>IF(N465="zákl. přenesená",J465,0)</f>
        <v>0</v>
      </c>
      <c r="BH465" s="155">
        <f>IF(N465="sníž. přenesená",J465,0)</f>
        <v>0</v>
      </c>
      <c r="BI465" s="155">
        <f>IF(N465="nulová",J465,0)</f>
        <v>0</v>
      </c>
      <c r="BJ465" s="16" t="s">
        <v>82</v>
      </c>
      <c r="BK465" s="155">
        <f>ROUND(I465*H465,2)</f>
        <v>0</v>
      </c>
      <c r="BL465" s="16" t="s">
        <v>124</v>
      </c>
      <c r="BM465" s="154" t="s">
        <v>687</v>
      </c>
    </row>
    <row r="466" spans="1:65" s="2" customFormat="1" ht="11.25">
      <c r="A466" s="31"/>
      <c r="B466" s="32"/>
      <c r="C466" s="31"/>
      <c r="D466" s="156" t="s">
        <v>125</v>
      </c>
      <c r="E466" s="31"/>
      <c r="F466" s="157" t="s">
        <v>686</v>
      </c>
      <c r="G466" s="31"/>
      <c r="H466" s="31"/>
      <c r="I466" s="158"/>
      <c r="J466" s="31"/>
      <c r="K466" s="31"/>
      <c r="L466" s="32"/>
      <c r="M466" s="159"/>
      <c r="N466" s="160"/>
      <c r="O466" s="57"/>
      <c r="P466" s="57"/>
      <c r="Q466" s="57"/>
      <c r="R466" s="57"/>
      <c r="S466" s="57"/>
      <c r="T466" s="58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6" t="s">
        <v>125</v>
      </c>
      <c r="AU466" s="16" t="s">
        <v>84</v>
      </c>
    </row>
    <row r="467" spans="1:65" s="2" customFormat="1" ht="16.5" customHeight="1">
      <c r="A467" s="31"/>
      <c r="B467" s="142"/>
      <c r="C467" s="168" t="s">
        <v>688</v>
      </c>
      <c r="D467" s="168" t="s">
        <v>243</v>
      </c>
      <c r="E467" s="169" t="s">
        <v>689</v>
      </c>
      <c r="F467" s="170" t="s">
        <v>690</v>
      </c>
      <c r="G467" s="171" t="s">
        <v>214</v>
      </c>
      <c r="H467" s="172">
        <v>10</v>
      </c>
      <c r="I467" s="173"/>
      <c r="J467" s="174">
        <f>ROUND(I467*H467,2)</f>
        <v>0</v>
      </c>
      <c r="K467" s="170" t="s">
        <v>199</v>
      </c>
      <c r="L467" s="175"/>
      <c r="M467" s="176" t="s">
        <v>1</v>
      </c>
      <c r="N467" s="177" t="s">
        <v>39</v>
      </c>
      <c r="O467" s="57"/>
      <c r="P467" s="152">
        <f>O467*H467</f>
        <v>0</v>
      </c>
      <c r="Q467" s="152">
        <v>0</v>
      </c>
      <c r="R467" s="152">
        <f>Q467*H467</f>
        <v>0</v>
      </c>
      <c r="S467" s="152">
        <v>0</v>
      </c>
      <c r="T467" s="153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54" t="s">
        <v>139</v>
      </c>
      <c r="AT467" s="154" t="s">
        <v>243</v>
      </c>
      <c r="AU467" s="154" t="s">
        <v>84</v>
      </c>
      <c r="AY467" s="16" t="s">
        <v>116</v>
      </c>
      <c r="BE467" s="155">
        <f>IF(N467="základní",J467,0)</f>
        <v>0</v>
      </c>
      <c r="BF467" s="155">
        <f>IF(N467="snížená",J467,0)</f>
        <v>0</v>
      </c>
      <c r="BG467" s="155">
        <f>IF(N467="zákl. přenesená",J467,0)</f>
        <v>0</v>
      </c>
      <c r="BH467" s="155">
        <f>IF(N467="sníž. přenesená",J467,0)</f>
        <v>0</v>
      </c>
      <c r="BI467" s="155">
        <f>IF(N467="nulová",J467,0)</f>
        <v>0</v>
      </c>
      <c r="BJ467" s="16" t="s">
        <v>82</v>
      </c>
      <c r="BK467" s="155">
        <f>ROUND(I467*H467,2)</f>
        <v>0</v>
      </c>
      <c r="BL467" s="16" t="s">
        <v>124</v>
      </c>
      <c r="BM467" s="154" t="s">
        <v>691</v>
      </c>
    </row>
    <row r="468" spans="1:65" s="2" customFormat="1" ht="11.25">
      <c r="A468" s="31"/>
      <c r="B468" s="32"/>
      <c r="C468" s="31"/>
      <c r="D468" s="156" t="s">
        <v>125</v>
      </c>
      <c r="E468" s="31"/>
      <c r="F468" s="157" t="s">
        <v>690</v>
      </c>
      <c r="G468" s="31"/>
      <c r="H468" s="31"/>
      <c r="I468" s="158"/>
      <c r="J468" s="31"/>
      <c r="K468" s="31"/>
      <c r="L468" s="32"/>
      <c r="M468" s="159"/>
      <c r="N468" s="160"/>
      <c r="O468" s="57"/>
      <c r="P468" s="57"/>
      <c r="Q468" s="57"/>
      <c r="R468" s="57"/>
      <c r="S468" s="57"/>
      <c r="T468" s="58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6" t="s">
        <v>125</v>
      </c>
      <c r="AU468" s="16" t="s">
        <v>84</v>
      </c>
    </row>
    <row r="469" spans="1:65" s="2" customFormat="1" ht="16.5" customHeight="1">
      <c r="A469" s="31"/>
      <c r="B469" s="142"/>
      <c r="C469" s="168" t="s">
        <v>457</v>
      </c>
      <c r="D469" s="168" t="s">
        <v>243</v>
      </c>
      <c r="E469" s="169" t="s">
        <v>692</v>
      </c>
      <c r="F469" s="170" t="s">
        <v>693</v>
      </c>
      <c r="G469" s="171" t="s">
        <v>214</v>
      </c>
      <c r="H469" s="172">
        <v>10</v>
      </c>
      <c r="I469" s="173"/>
      <c r="J469" s="174">
        <f>ROUND(I469*H469,2)</f>
        <v>0</v>
      </c>
      <c r="K469" s="170" t="s">
        <v>199</v>
      </c>
      <c r="L469" s="175"/>
      <c r="M469" s="176" t="s">
        <v>1</v>
      </c>
      <c r="N469" s="177" t="s">
        <v>39</v>
      </c>
      <c r="O469" s="57"/>
      <c r="P469" s="152">
        <f>O469*H469</f>
        <v>0</v>
      </c>
      <c r="Q469" s="152">
        <v>0</v>
      </c>
      <c r="R469" s="152">
        <f>Q469*H469</f>
        <v>0</v>
      </c>
      <c r="S469" s="152">
        <v>0</v>
      </c>
      <c r="T469" s="153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54" t="s">
        <v>139</v>
      </c>
      <c r="AT469" s="154" t="s">
        <v>243</v>
      </c>
      <c r="AU469" s="154" t="s">
        <v>84</v>
      </c>
      <c r="AY469" s="16" t="s">
        <v>116</v>
      </c>
      <c r="BE469" s="155">
        <f>IF(N469="základní",J469,0)</f>
        <v>0</v>
      </c>
      <c r="BF469" s="155">
        <f>IF(N469="snížená",J469,0)</f>
        <v>0</v>
      </c>
      <c r="BG469" s="155">
        <f>IF(N469="zákl. přenesená",J469,0)</f>
        <v>0</v>
      </c>
      <c r="BH469" s="155">
        <f>IF(N469="sníž. přenesená",J469,0)</f>
        <v>0</v>
      </c>
      <c r="BI469" s="155">
        <f>IF(N469="nulová",J469,0)</f>
        <v>0</v>
      </c>
      <c r="BJ469" s="16" t="s">
        <v>82</v>
      </c>
      <c r="BK469" s="155">
        <f>ROUND(I469*H469,2)</f>
        <v>0</v>
      </c>
      <c r="BL469" s="16" t="s">
        <v>124</v>
      </c>
      <c r="BM469" s="154" t="s">
        <v>694</v>
      </c>
    </row>
    <row r="470" spans="1:65" s="2" customFormat="1" ht="11.25">
      <c r="A470" s="31"/>
      <c r="B470" s="32"/>
      <c r="C470" s="31"/>
      <c r="D470" s="156" t="s">
        <v>125</v>
      </c>
      <c r="E470" s="31"/>
      <c r="F470" s="157" t="s">
        <v>693</v>
      </c>
      <c r="G470" s="31"/>
      <c r="H470" s="31"/>
      <c r="I470" s="158"/>
      <c r="J470" s="31"/>
      <c r="K470" s="31"/>
      <c r="L470" s="32"/>
      <c r="M470" s="159"/>
      <c r="N470" s="160"/>
      <c r="O470" s="57"/>
      <c r="P470" s="57"/>
      <c r="Q470" s="57"/>
      <c r="R470" s="57"/>
      <c r="S470" s="57"/>
      <c r="T470" s="58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6" t="s">
        <v>125</v>
      </c>
      <c r="AU470" s="16" t="s">
        <v>84</v>
      </c>
    </row>
    <row r="471" spans="1:65" s="2" customFormat="1" ht="16.5" customHeight="1">
      <c r="A471" s="31"/>
      <c r="B471" s="142"/>
      <c r="C471" s="168" t="s">
        <v>695</v>
      </c>
      <c r="D471" s="168" t="s">
        <v>243</v>
      </c>
      <c r="E471" s="169" t="s">
        <v>696</v>
      </c>
      <c r="F471" s="170" t="s">
        <v>697</v>
      </c>
      <c r="G471" s="171" t="s">
        <v>214</v>
      </c>
      <c r="H471" s="172">
        <v>10</v>
      </c>
      <c r="I471" s="173"/>
      <c r="J471" s="174">
        <f>ROUND(I471*H471,2)</f>
        <v>0</v>
      </c>
      <c r="K471" s="170" t="s">
        <v>199</v>
      </c>
      <c r="L471" s="175"/>
      <c r="M471" s="176" t="s">
        <v>1</v>
      </c>
      <c r="N471" s="177" t="s">
        <v>39</v>
      </c>
      <c r="O471" s="57"/>
      <c r="P471" s="152">
        <f>O471*H471</f>
        <v>0</v>
      </c>
      <c r="Q471" s="152">
        <v>0</v>
      </c>
      <c r="R471" s="152">
        <f>Q471*H471</f>
        <v>0</v>
      </c>
      <c r="S471" s="152">
        <v>0</v>
      </c>
      <c r="T471" s="153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54" t="s">
        <v>139</v>
      </c>
      <c r="AT471" s="154" t="s">
        <v>243</v>
      </c>
      <c r="AU471" s="154" t="s">
        <v>84</v>
      </c>
      <c r="AY471" s="16" t="s">
        <v>116</v>
      </c>
      <c r="BE471" s="155">
        <f>IF(N471="základní",J471,0)</f>
        <v>0</v>
      </c>
      <c r="BF471" s="155">
        <f>IF(N471="snížená",J471,0)</f>
        <v>0</v>
      </c>
      <c r="BG471" s="155">
        <f>IF(N471="zákl. přenesená",J471,0)</f>
        <v>0</v>
      </c>
      <c r="BH471" s="155">
        <f>IF(N471="sníž. přenesená",J471,0)</f>
        <v>0</v>
      </c>
      <c r="BI471" s="155">
        <f>IF(N471="nulová",J471,0)</f>
        <v>0</v>
      </c>
      <c r="BJ471" s="16" t="s">
        <v>82</v>
      </c>
      <c r="BK471" s="155">
        <f>ROUND(I471*H471,2)</f>
        <v>0</v>
      </c>
      <c r="BL471" s="16" t="s">
        <v>124</v>
      </c>
      <c r="BM471" s="154" t="s">
        <v>698</v>
      </c>
    </row>
    <row r="472" spans="1:65" s="2" customFormat="1" ht="11.25">
      <c r="A472" s="31"/>
      <c r="B472" s="32"/>
      <c r="C472" s="31"/>
      <c r="D472" s="156" t="s">
        <v>125</v>
      </c>
      <c r="E472" s="31"/>
      <c r="F472" s="157" t="s">
        <v>697</v>
      </c>
      <c r="G472" s="31"/>
      <c r="H472" s="31"/>
      <c r="I472" s="158"/>
      <c r="J472" s="31"/>
      <c r="K472" s="31"/>
      <c r="L472" s="32"/>
      <c r="M472" s="159"/>
      <c r="N472" s="160"/>
      <c r="O472" s="57"/>
      <c r="P472" s="57"/>
      <c r="Q472" s="57"/>
      <c r="R472" s="57"/>
      <c r="S472" s="57"/>
      <c r="T472" s="58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6" t="s">
        <v>125</v>
      </c>
      <c r="AU472" s="16" t="s">
        <v>84</v>
      </c>
    </row>
    <row r="473" spans="1:65" s="2" customFormat="1" ht="21.75" customHeight="1">
      <c r="A473" s="31"/>
      <c r="B473" s="142"/>
      <c r="C473" s="168" t="s">
        <v>462</v>
      </c>
      <c r="D473" s="168" t="s">
        <v>243</v>
      </c>
      <c r="E473" s="169" t="s">
        <v>699</v>
      </c>
      <c r="F473" s="170" t="s">
        <v>700</v>
      </c>
      <c r="G473" s="171" t="s">
        <v>214</v>
      </c>
      <c r="H473" s="172">
        <v>10</v>
      </c>
      <c r="I473" s="173"/>
      <c r="J473" s="174">
        <f>ROUND(I473*H473,2)</f>
        <v>0</v>
      </c>
      <c r="K473" s="170" t="s">
        <v>199</v>
      </c>
      <c r="L473" s="175"/>
      <c r="M473" s="176" t="s">
        <v>1</v>
      </c>
      <c r="N473" s="177" t="s">
        <v>39</v>
      </c>
      <c r="O473" s="57"/>
      <c r="P473" s="152">
        <f>O473*H473</f>
        <v>0</v>
      </c>
      <c r="Q473" s="152">
        <v>0</v>
      </c>
      <c r="R473" s="152">
        <f>Q473*H473</f>
        <v>0</v>
      </c>
      <c r="S473" s="152">
        <v>0</v>
      </c>
      <c r="T473" s="153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54" t="s">
        <v>139</v>
      </c>
      <c r="AT473" s="154" t="s">
        <v>243</v>
      </c>
      <c r="AU473" s="154" t="s">
        <v>84</v>
      </c>
      <c r="AY473" s="16" t="s">
        <v>116</v>
      </c>
      <c r="BE473" s="155">
        <f>IF(N473="základní",J473,0)</f>
        <v>0</v>
      </c>
      <c r="BF473" s="155">
        <f>IF(N473="snížená",J473,0)</f>
        <v>0</v>
      </c>
      <c r="BG473" s="155">
        <f>IF(N473="zákl. přenesená",J473,0)</f>
        <v>0</v>
      </c>
      <c r="BH473" s="155">
        <f>IF(N473="sníž. přenesená",J473,0)</f>
        <v>0</v>
      </c>
      <c r="BI473" s="155">
        <f>IF(N473="nulová",J473,0)</f>
        <v>0</v>
      </c>
      <c r="BJ473" s="16" t="s">
        <v>82</v>
      </c>
      <c r="BK473" s="155">
        <f>ROUND(I473*H473,2)</f>
        <v>0</v>
      </c>
      <c r="BL473" s="16" t="s">
        <v>124</v>
      </c>
      <c r="BM473" s="154" t="s">
        <v>701</v>
      </c>
    </row>
    <row r="474" spans="1:65" s="2" customFormat="1" ht="11.25">
      <c r="A474" s="31"/>
      <c r="B474" s="32"/>
      <c r="C474" s="31"/>
      <c r="D474" s="156" t="s">
        <v>125</v>
      </c>
      <c r="E474" s="31"/>
      <c r="F474" s="157" t="s">
        <v>700</v>
      </c>
      <c r="G474" s="31"/>
      <c r="H474" s="31"/>
      <c r="I474" s="158"/>
      <c r="J474" s="31"/>
      <c r="K474" s="31"/>
      <c r="L474" s="32"/>
      <c r="M474" s="159"/>
      <c r="N474" s="160"/>
      <c r="O474" s="57"/>
      <c r="P474" s="57"/>
      <c r="Q474" s="57"/>
      <c r="R474" s="57"/>
      <c r="S474" s="57"/>
      <c r="T474" s="58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T474" s="16" t="s">
        <v>125</v>
      </c>
      <c r="AU474" s="16" t="s">
        <v>84</v>
      </c>
    </row>
    <row r="475" spans="1:65" s="2" customFormat="1" ht="16.5" customHeight="1">
      <c r="A475" s="31"/>
      <c r="B475" s="142"/>
      <c r="C475" s="168" t="s">
        <v>702</v>
      </c>
      <c r="D475" s="168" t="s">
        <v>243</v>
      </c>
      <c r="E475" s="169" t="s">
        <v>703</v>
      </c>
      <c r="F475" s="170" t="s">
        <v>704</v>
      </c>
      <c r="G475" s="171" t="s">
        <v>246</v>
      </c>
      <c r="H475" s="172">
        <v>10</v>
      </c>
      <c r="I475" s="173"/>
      <c r="J475" s="174">
        <f>ROUND(I475*H475,2)</f>
        <v>0</v>
      </c>
      <c r="K475" s="170" t="s">
        <v>199</v>
      </c>
      <c r="L475" s="175"/>
      <c r="M475" s="176" t="s">
        <v>1</v>
      </c>
      <c r="N475" s="177" t="s">
        <v>39</v>
      </c>
      <c r="O475" s="57"/>
      <c r="P475" s="152">
        <f>O475*H475</f>
        <v>0</v>
      </c>
      <c r="Q475" s="152">
        <v>0</v>
      </c>
      <c r="R475" s="152">
        <f>Q475*H475</f>
        <v>0</v>
      </c>
      <c r="S475" s="152">
        <v>0</v>
      </c>
      <c r="T475" s="153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54" t="s">
        <v>139</v>
      </c>
      <c r="AT475" s="154" t="s">
        <v>243</v>
      </c>
      <c r="AU475" s="154" t="s">
        <v>84</v>
      </c>
      <c r="AY475" s="16" t="s">
        <v>116</v>
      </c>
      <c r="BE475" s="155">
        <f>IF(N475="základní",J475,0)</f>
        <v>0</v>
      </c>
      <c r="BF475" s="155">
        <f>IF(N475="snížená",J475,0)</f>
        <v>0</v>
      </c>
      <c r="BG475" s="155">
        <f>IF(N475="zákl. přenesená",J475,0)</f>
        <v>0</v>
      </c>
      <c r="BH475" s="155">
        <f>IF(N475="sníž. přenesená",J475,0)</f>
        <v>0</v>
      </c>
      <c r="BI475" s="155">
        <f>IF(N475="nulová",J475,0)</f>
        <v>0</v>
      </c>
      <c r="BJ475" s="16" t="s">
        <v>82</v>
      </c>
      <c r="BK475" s="155">
        <f>ROUND(I475*H475,2)</f>
        <v>0</v>
      </c>
      <c r="BL475" s="16" t="s">
        <v>124</v>
      </c>
      <c r="BM475" s="154" t="s">
        <v>705</v>
      </c>
    </row>
    <row r="476" spans="1:65" s="2" customFormat="1" ht="11.25">
      <c r="A476" s="31"/>
      <c r="B476" s="32"/>
      <c r="C476" s="31"/>
      <c r="D476" s="156" t="s">
        <v>125</v>
      </c>
      <c r="E476" s="31"/>
      <c r="F476" s="157" t="s">
        <v>704</v>
      </c>
      <c r="G476" s="31"/>
      <c r="H476" s="31"/>
      <c r="I476" s="158"/>
      <c r="J476" s="31"/>
      <c r="K476" s="31"/>
      <c r="L476" s="32"/>
      <c r="M476" s="159"/>
      <c r="N476" s="160"/>
      <c r="O476" s="57"/>
      <c r="P476" s="57"/>
      <c r="Q476" s="57"/>
      <c r="R476" s="57"/>
      <c r="S476" s="57"/>
      <c r="T476" s="58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6" t="s">
        <v>125</v>
      </c>
      <c r="AU476" s="16" t="s">
        <v>84</v>
      </c>
    </row>
    <row r="477" spans="1:65" s="2" customFormat="1" ht="19.5">
      <c r="A477" s="31"/>
      <c r="B477" s="32"/>
      <c r="C477" s="31"/>
      <c r="D477" s="156" t="s">
        <v>542</v>
      </c>
      <c r="E477" s="31"/>
      <c r="F477" s="161" t="s">
        <v>706</v>
      </c>
      <c r="G477" s="31"/>
      <c r="H477" s="31"/>
      <c r="I477" s="158"/>
      <c r="J477" s="31"/>
      <c r="K477" s="31"/>
      <c r="L477" s="32"/>
      <c r="M477" s="159"/>
      <c r="N477" s="160"/>
      <c r="O477" s="57"/>
      <c r="P477" s="57"/>
      <c r="Q477" s="57"/>
      <c r="R477" s="57"/>
      <c r="S477" s="57"/>
      <c r="T477" s="58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6" t="s">
        <v>542</v>
      </c>
      <c r="AU477" s="16" t="s">
        <v>84</v>
      </c>
    </row>
    <row r="478" spans="1:65" s="2" customFormat="1" ht="16.5" customHeight="1">
      <c r="A478" s="31"/>
      <c r="B478" s="142"/>
      <c r="C478" s="168" t="s">
        <v>468</v>
      </c>
      <c r="D478" s="168" t="s">
        <v>243</v>
      </c>
      <c r="E478" s="169" t="s">
        <v>707</v>
      </c>
      <c r="F478" s="170" t="s">
        <v>708</v>
      </c>
      <c r="G478" s="171" t="s">
        <v>246</v>
      </c>
      <c r="H478" s="172">
        <v>10</v>
      </c>
      <c r="I478" s="173"/>
      <c r="J478" s="174">
        <f>ROUND(I478*H478,2)</f>
        <v>0</v>
      </c>
      <c r="K478" s="170" t="s">
        <v>199</v>
      </c>
      <c r="L478" s="175"/>
      <c r="M478" s="176" t="s">
        <v>1</v>
      </c>
      <c r="N478" s="177" t="s">
        <v>39</v>
      </c>
      <c r="O478" s="57"/>
      <c r="P478" s="152">
        <f>O478*H478</f>
        <v>0</v>
      </c>
      <c r="Q478" s="152">
        <v>0</v>
      </c>
      <c r="R478" s="152">
        <f>Q478*H478</f>
        <v>0</v>
      </c>
      <c r="S478" s="152">
        <v>0</v>
      </c>
      <c r="T478" s="153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54" t="s">
        <v>139</v>
      </c>
      <c r="AT478" s="154" t="s">
        <v>243</v>
      </c>
      <c r="AU478" s="154" t="s">
        <v>84</v>
      </c>
      <c r="AY478" s="16" t="s">
        <v>116</v>
      </c>
      <c r="BE478" s="155">
        <f>IF(N478="základní",J478,0)</f>
        <v>0</v>
      </c>
      <c r="BF478" s="155">
        <f>IF(N478="snížená",J478,0)</f>
        <v>0</v>
      </c>
      <c r="BG478" s="155">
        <f>IF(N478="zákl. přenesená",J478,0)</f>
        <v>0</v>
      </c>
      <c r="BH478" s="155">
        <f>IF(N478="sníž. přenesená",J478,0)</f>
        <v>0</v>
      </c>
      <c r="BI478" s="155">
        <f>IF(N478="nulová",J478,0)</f>
        <v>0</v>
      </c>
      <c r="BJ478" s="16" t="s">
        <v>82</v>
      </c>
      <c r="BK478" s="155">
        <f>ROUND(I478*H478,2)</f>
        <v>0</v>
      </c>
      <c r="BL478" s="16" t="s">
        <v>124</v>
      </c>
      <c r="BM478" s="154" t="s">
        <v>709</v>
      </c>
    </row>
    <row r="479" spans="1:65" s="2" customFormat="1" ht="11.25">
      <c r="A479" s="31"/>
      <c r="B479" s="32"/>
      <c r="C479" s="31"/>
      <c r="D479" s="156" t="s">
        <v>125</v>
      </c>
      <c r="E479" s="31"/>
      <c r="F479" s="157" t="s">
        <v>708</v>
      </c>
      <c r="G479" s="31"/>
      <c r="H479" s="31"/>
      <c r="I479" s="158"/>
      <c r="J479" s="31"/>
      <c r="K479" s="31"/>
      <c r="L479" s="32"/>
      <c r="M479" s="159"/>
      <c r="N479" s="160"/>
      <c r="O479" s="57"/>
      <c r="P479" s="57"/>
      <c r="Q479" s="57"/>
      <c r="R479" s="57"/>
      <c r="S479" s="57"/>
      <c r="T479" s="58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6" t="s">
        <v>125</v>
      </c>
      <c r="AU479" s="16" t="s">
        <v>84</v>
      </c>
    </row>
    <row r="480" spans="1:65" s="2" customFormat="1" ht="16.5" customHeight="1">
      <c r="A480" s="31"/>
      <c r="B480" s="142"/>
      <c r="C480" s="168" t="s">
        <v>710</v>
      </c>
      <c r="D480" s="168" t="s">
        <v>243</v>
      </c>
      <c r="E480" s="169" t="s">
        <v>711</v>
      </c>
      <c r="F480" s="170" t="s">
        <v>712</v>
      </c>
      <c r="G480" s="171" t="s">
        <v>246</v>
      </c>
      <c r="H480" s="172">
        <v>10</v>
      </c>
      <c r="I480" s="173"/>
      <c r="J480" s="174">
        <f>ROUND(I480*H480,2)</f>
        <v>0</v>
      </c>
      <c r="K480" s="170" t="s">
        <v>199</v>
      </c>
      <c r="L480" s="175"/>
      <c r="M480" s="176" t="s">
        <v>1</v>
      </c>
      <c r="N480" s="177" t="s">
        <v>39</v>
      </c>
      <c r="O480" s="57"/>
      <c r="P480" s="152">
        <f>O480*H480</f>
        <v>0</v>
      </c>
      <c r="Q480" s="152">
        <v>0</v>
      </c>
      <c r="R480" s="152">
        <f>Q480*H480</f>
        <v>0</v>
      </c>
      <c r="S480" s="152">
        <v>0</v>
      </c>
      <c r="T480" s="153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54" t="s">
        <v>139</v>
      </c>
      <c r="AT480" s="154" t="s">
        <v>243</v>
      </c>
      <c r="AU480" s="154" t="s">
        <v>84</v>
      </c>
      <c r="AY480" s="16" t="s">
        <v>116</v>
      </c>
      <c r="BE480" s="155">
        <f>IF(N480="základní",J480,0)</f>
        <v>0</v>
      </c>
      <c r="BF480" s="155">
        <f>IF(N480="snížená",J480,0)</f>
        <v>0</v>
      </c>
      <c r="BG480" s="155">
        <f>IF(N480="zákl. přenesená",J480,0)</f>
        <v>0</v>
      </c>
      <c r="BH480" s="155">
        <f>IF(N480="sníž. přenesená",J480,0)</f>
        <v>0</v>
      </c>
      <c r="BI480" s="155">
        <f>IF(N480="nulová",J480,0)</f>
        <v>0</v>
      </c>
      <c r="BJ480" s="16" t="s">
        <v>82</v>
      </c>
      <c r="BK480" s="155">
        <f>ROUND(I480*H480,2)</f>
        <v>0</v>
      </c>
      <c r="BL480" s="16" t="s">
        <v>124</v>
      </c>
      <c r="BM480" s="154" t="s">
        <v>713</v>
      </c>
    </row>
    <row r="481" spans="1:65" s="2" customFormat="1" ht="11.25">
      <c r="A481" s="31"/>
      <c r="B481" s="32"/>
      <c r="C481" s="31"/>
      <c r="D481" s="156" t="s">
        <v>125</v>
      </c>
      <c r="E481" s="31"/>
      <c r="F481" s="157" t="s">
        <v>712</v>
      </c>
      <c r="G481" s="31"/>
      <c r="H481" s="31"/>
      <c r="I481" s="158"/>
      <c r="J481" s="31"/>
      <c r="K481" s="31"/>
      <c r="L481" s="32"/>
      <c r="M481" s="159"/>
      <c r="N481" s="160"/>
      <c r="O481" s="57"/>
      <c r="P481" s="57"/>
      <c r="Q481" s="57"/>
      <c r="R481" s="57"/>
      <c r="S481" s="57"/>
      <c r="T481" s="58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6" t="s">
        <v>125</v>
      </c>
      <c r="AU481" s="16" t="s">
        <v>84</v>
      </c>
    </row>
    <row r="482" spans="1:65" s="2" customFormat="1" ht="24.2" customHeight="1">
      <c r="A482" s="31"/>
      <c r="B482" s="142"/>
      <c r="C482" s="143" t="s">
        <v>473</v>
      </c>
      <c r="D482" s="143" t="s">
        <v>119</v>
      </c>
      <c r="E482" s="144" t="s">
        <v>714</v>
      </c>
      <c r="F482" s="145" t="s">
        <v>715</v>
      </c>
      <c r="G482" s="146" t="s">
        <v>716</v>
      </c>
      <c r="H482" s="147">
        <v>190</v>
      </c>
      <c r="I482" s="148"/>
      <c r="J482" s="149">
        <f>ROUND(I482*H482,2)</f>
        <v>0</v>
      </c>
      <c r="K482" s="145" t="s">
        <v>199</v>
      </c>
      <c r="L482" s="32"/>
      <c r="M482" s="150" t="s">
        <v>1</v>
      </c>
      <c r="N482" s="151" t="s">
        <v>39</v>
      </c>
      <c r="O482" s="57"/>
      <c r="P482" s="152">
        <f>O482*H482</f>
        <v>0</v>
      </c>
      <c r="Q482" s="152">
        <v>0</v>
      </c>
      <c r="R482" s="152">
        <f>Q482*H482</f>
        <v>0</v>
      </c>
      <c r="S482" s="152">
        <v>0</v>
      </c>
      <c r="T482" s="153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54" t="s">
        <v>124</v>
      </c>
      <c r="AT482" s="154" t="s">
        <v>119</v>
      </c>
      <c r="AU482" s="154" t="s">
        <v>84</v>
      </c>
      <c r="AY482" s="16" t="s">
        <v>116</v>
      </c>
      <c r="BE482" s="155">
        <f>IF(N482="základní",J482,0)</f>
        <v>0</v>
      </c>
      <c r="BF482" s="155">
        <f>IF(N482="snížená",J482,0)</f>
        <v>0</v>
      </c>
      <c r="BG482" s="155">
        <f>IF(N482="zákl. přenesená",J482,0)</f>
        <v>0</v>
      </c>
      <c r="BH482" s="155">
        <f>IF(N482="sníž. přenesená",J482,0)</f>
        <v>0</v>
      </c>
      <c r="BI482" s="155">
        <f>IF(N482="nulová",J482,0)</f>
        <v>0</v>
      </c>
      <c r="BJ482" s="16" t="s">
        <v>82</v>
      </c>
      <c r="BK482" s="155">
        <f>ROUND(I482*H482,2)</f>
        <v>0</v>
      </c>
      <c r="BL482" s="16" t="s">
        <v>124</v>
      </c>
      <c r="BM482" s="154" t="s">
        <v>717</v>
      </c>
    </row>
    <row r="483" spans="1:65" s="2" customFormat="1" ht="11.25">
      <c r="A483" s="31"/>
      <c r="B483" s="32"/>
      <c r="C483" s="31"/>
      <c r="D483" s="156" t="s">
        <v>125</v>
      </c>
      <c r="E483" s="31"/>
      <c r="F483" s="157" t="s">
        <v>718</v>
      </c>
      <c r="G483" s="31"/>
      <c r="H483" s="31"/>
      <c r="I483" s="158"/>
      <c r="J483" s="31"/>
      <c r="K483" s="31"/>
      <c r="L483" s="32"/>
      <c r="M483" s="159"/>
      <c r="N483" s="160"/>
      <c r="O483" s="57"/>
      <c r="P483" s="57"/>
      <c r="Q483" s="57"/>
      <c r="R483" s="57"/>
      <c r="S483" s="57"/>
      <c r="T483" s="58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6" t="s">
        <v>125</v>
      </c>
      <c r="AU483" s="16" t="s">
        <v>84</v>
      </c>
    </row>
    <row r="484" spans="1:65" s="2" customFormat="1" ht="11.25">
      <c r="A484" s="31"/>
      <c r="B484" s="32"/>
      <c r="C484" s="31"/>
      <c r="D484" s="166" t="s">
        <v>201</v>
      </c>
      <c r="E484" s="31"/>
      <c r="F484" s="167" t="s">
        <v>719</v>
      </c>
      <c r="G484" s="31"/>
      <c r="H484" s="31"/>
      <c r="I484" s="158"/>
      <c r="J484" s="31"/>
      <c r="K484" s="31"/>
      <c r="L484" s="32"/>
      <c r="M484" s="159"/>
      <c r="N484" s="160"/>
      <c r="O484" s="57"/>
      <c r="P484" s="57"/>
      <c r="Q484" s="57"/>
      <c r="R484" s="57"/>
      <c r="S484" s="57"/>
      <c r="T484" s="58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6" t="s">
        <v>201</v>
      </c>
      <c r="AU484" s="16" t="s">
        <v>84</v>
      </c>
    </row>
    <row r="485" spans="1:65" s="2" customFormat="1" ht="165.75">
      <c r="A485" s="31"/>
      <c r="B485" s="32"/>
      <c r="C485" s="31"/>
      <c r="D485" s="156" t="s">
        <v>127</v>
      </c>
      <c r="E485" s="31"/>
      <c r="F485" s="161" t="s">
        <v>720</v>
      </c>
      <c r="G485" s="31"/>
      <c r="H485" s="31"/>
      <c r="I485" s="158"/>
      <c r="J485" s="31"/>
      <c r="K485" s="31"/>
      <c r="L485" s="32"/>
      <c r="M485" s="159"/>
      <c r="N485" s="160"/>
      <c r="O485" s="57"/>
      <c r="P485" s="57"/>
      <c r="Q485" s="57"/>
      <c r="R485" s="57"/>
      <c r="S485" s="57"/>
      <c r="T485" s="58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6" t="s">
        <v>127</v>
      </c>
      <c r="AU485" s="16" t="s">
        <v>84</v>
      </c>
    </row>
    <row r="486" spans="1:65" s="2" customFormat="1" ht="16.5" customHeight="1">
      <c r="A486" s="31"/>
      <c r="B486" s="142"/>
      <c r="C486" s="168" t="s">
        <v>721</v>
      </c>
      <c r="D486" s="168" t="s">
        <v>243</v>
      </c>
      <c r="E486" s="169" t="s">
        <v>722</v>
      </c>
      <c r="F486" s="170" t="s">
        <v>723</v>
      </c>
      <c r="G486" s="171" t="s">
        <v>246</v>
      </c>
      <c r="H486" s="172">
        <v>2</v>
      </c>
      <c r="I486" s="173"/>
      <c r="J486" s="174">
        <f>ROUND(I486*H486,2)</f>
        <v>0</v>
      </c>
      <c r="K486" s="170" t="s">
        <v>199</v>
      </c>
      <c r="L486" s="175"/>
      <c r="M486" s="176" t="s">
        <v>1</v>
      </c>
      <c r="N486" s="177" t="s">
        <v>39</v>
      </c>
      <c r="O486" s="57"/>
      <c r="P486" s="152">
        <f>O486*H486</f>
        <v>0</v>
      </c>
      <c r="Q486" s="152">
        <v>0</v>
      </c>
      <c r="R486" s="152">
        <f>Q486*H486</f>
        <v>0</v>
      </c>
      <c r="S486" s="152">
        <v>0</v>
      </c>
      <c r="T486" s="153">
        <f>S486*H486</f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54" t="s">
        <v>139</v>
      </c>
      <c r="AT486" s="154" t="s">
        <v>243</v>
      </c>
      <c r="AU486" s="154" t="s">
        <v>84</v>
      </c>
      <c r="AY486" s="16" t="s">
        <v>116</v>
      </c>
      <c r="BE486" s="155">
        <f>IF(N486="základní",J486,0)</f>
        <v>0</v>
      </c>
      <c r="BF486" s="155">
        <f>IF(N486="snížená",J486,0)</f>
        <v>0</v>
      </c>
      <c r="BG486" s="155">
        <f>IF(N486="zákl. přenesená",J486,0)</f>
        <v>0</v>
      </c>
      <c r="BH486" s="155">
        <f>IF(N486="sníž. přenesená",J486,0)</f>
        <v>0</v>
      </c>
      <c r="BI486" s="155">
        <f>IF(N486="nulová",J486,0)</f>
        <v>0</v>
      </c>
      <c r="BJ486" s="16" t="s">
        <v>82</v>
      </c>
      <c r="BK486" s="155">
        <f>ROUND(I486*H486,2)</f>
        <v>0</v>
      </c>
      <c r="BL486" s="16" t="s">
        <v>124</v>
      </c>
      <c r="BM486" s="154" t="s">
        <v>724</v>
      </c>
    </row>
    <row r="487" spans="1:65" s="2" customFormat="1" ht="11.25">
      <c r="A487" s="31"/>
      <c r="B487" s="32"/>
      <c r="C487" s="31"/>
      <c r="D487" s="156" t="s">
        <v>125</v>
      </c>
      <c r="E487" s="31"/>
      <c r="F487" s="157" t="s">
        <v>723</v>
      </c>
      <c r="G487" s="31"/>
      <c r="H487" s="31"/>
      <c r="I487" s="158"/>
      <c r="J487" s="31"/>
      <c r="K487" s="31"/>
      <c r="L487" s="32"/>
      <c r="M487" s="159"/>
      <c r="N487" s="160"/>
      <c r="O487" s="57"/>
      <c r="P487" s="57"/>
      <c r="Q487" s="57"/>
      <c r="R487" s="57"/>
      <c r="S487" s="57"/>
      <c r="T487" s="58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T487" s="16" t="s">
        <v>125</v>
      </c>
      <c r="AU487" s="16" t="s">
        <v>84</v>
      </c>
    </row>
    <row r="488" spans="1:65" s="2" customFormat="1" ht="16.5" customHeight="1">
      <c r="A488" s="31"/>
      <c r="B488" s="142"/>
      <c r="C488" s="168" t="s">
        <v>480</v>
      </c>
      <c r="D488" s="168" t="s">
        <v>243</v>
      </c>
      <c r="E488" s="169" t="s">
        <v>725</v>
      </c>
      <c r="F488" s="170" t="s">
        <v>726</v>
      </c>
      <c r="G488" s="171" t="s">
        <v>246</v>
      </c>
      <c r="H488" s="172">
        <v>2</v>
      </c>
      <c r="I488" s="173"/>
      <c r="J488" s="174">
        <f>ROUND(I488*H488,2)</f>
        <v>0</v>
      </c>
      <c r="K488" s="170" t="s">
        <v>199</v>
      </c>
      <c r="L488" s="175"/>
      <c r="M488" s="176" t="s">
        <v>1</v>
      </c>
      <c r="N488" s="177" t="s">
        <v>39</v>
      </c>
      <c r="O488" s="57"/>
      <c r="P488" s="152">
        <f>O488*H488</f>
        <v>0</v>
      </c>
      <c r="Q488" s="152">
        <v>0</v>
      </c>
      <c r="R488" s="152">
        <f>Q488*H488</f>
        <v>0</v>
      </c>
      <c r="S488" s="152">
        <v>0</v>
      </c>
      <c r="T488" s="153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54" t="s">
        <v>139</v>
      </c>
      <c r="AT488" s="154" t="s">
        <v>243</v>
      </c>
      <c r="AU488" s="154" t="s">
        <v>84</v>
      </c>
      <c r="AY488" s="16" t="s">
        <v>116</v>
      </c>
      <c r="BE488" s="155">
        <f>IF(N488="základní",J488,0)</f>
        <v>0</v>
      </c>
      <c r="BF488" s="155">
        <f>IF(N488="snížená",J488,0)</f>
        <v>0</v>
      </c>
      <c r="BG488" s="155">
        <f>IF(N488="zákl. přenesená",J488,0)</f>
        <v>0</v>
      </c>
      <c r="BH488" s="155">
        <f>IF(N488="sníž. přenesená",J488,0)</f>
        <v>0</v>
      </c>
      <c r="BI488" s="155">
        <f>IF(N488="nulová",J488,0)</f>
        <v>0</v>
      </c>
      <c r="BJ488" s="16" t="s">
        <v>82</v>
      </c>
      <c r="BK488" s="155">
        <f>ROUND(I488*H488,2)</f>
        <v>0</v>
      </c>
      <c r="BL488" s="16" t="s">
        <v>124</v>
      </c>
      <c r="BM488" s="154" t="s">
        <v>727</v>
      </c>
    </row>
    <row r="489" spans="1:65" s="2" customFormat="1" ht="11.25">
      <c r="A489" s="31"/>
      <c r="B489" s="32"/>
      <c r="C489" s="31"/>
      <c r="D489" s="156" t="s">
        <v>125</v>
      </c>
      <c r="E489" s="31"/>
      <c r="F489" s="157" t="s">
        <v>726</v>
      </c>
      <c r="G489" s="31"/>
      <c r="H489" s="31"/>
      <c r="I489" s="158"/>
      <c r="J489" s="31"/>
      <c r="K489" s="31"/>
      <c r="L489" s="32"/>
      <c r="M489" s="159"/>
      <c r="N489" s="160"/>
      <c r="O489" s="57"/>
      <c r="P489" s="57"/>
      <c r="Q489" s="57"/>
      <c r="R489" s="57"/>
      <c r="S489" s="57"/>
      <c r="T489" s="58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6" t="s">
        <v>125</v>
      </c>
      <c r="AU489" s="16" t="s">
        <v>84</v>
      </c>
    </row>
    <row r="490" spans="1:65" s="2" customFormat="1" ht="29.25">
      <c r="A490" s="31"/>
      <c r="B490" s="32"/>
      <c r="C490" s="31"/>
      <c r="D490" s="156" t="s">
        <v>542</v>
      </c>
      <c r="E490" s="31"/>
      <c r="F490" s="161" t="s">
        <v>728</v>
      </c>
      <c r="G490" s="31"/>
      <c r="H490" s="31"/>
      <c r="I490" s="158"/>
      <c r="J490" s="31"/>
      <c r="K490" s="31"/>
      <c r="L490" s="32"/>
      <c r="M490" s="159"/>
      <c r="N490" s="160"/>
      <c r="O490" s="57"/>
      <c r="P490" s="57"/>
      <c r="Q490" s="57"/>
      <c r="R490" s="57"/>
      <c r="S490" s="57"/>
      <c r="T490" s="58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6" t="s">
        <v>542</v>
      </c>
      <c r="AU490" s="16" t="s">
        <v>84</v>
      </c>
    </row>
    <row r="491" spans="1:65" s="2" customFormat="1" ht="24.2" customHeight="1">
      <c r="A491" s="31"/>
      <c r="B491" s="142"/>
      <c r="C491" s="143" t="s">
        <v>729</v>
      </c>
      <c r="D491" s="143" t="s">
        <v>119</v>
      </c>
      <c r="E491" s="144" t="s">
        <v>730</v>
      </c>
      <c r="F491" s="145" t="s">
        <v>731</v>
      </c>
      <c r="G491" s="146" t="s">
        <v>246</v>
      </c>
      <c r="H491" s="147">
        <v>4000</v>
      </c>
      <c r="I491" s="148"/>
      <c r="J491" s="149">
        <f>ROUND(I491*H491,2)</f>
        <v>0</v>
      </c>
      <c r="K491" s="145" t="s">
        <v>199</v>
      </c>
      <c r="L491" s="32"/>
      <c r="M491" s="150" t="s">
        <v>1</v>
      </c>
      <c r="N491" s="151" t="s">
        <v>39</v>
      </c>
      <c r="O491" s="57"/>
      <c r="P491" s="152">
        <f>O491*H491</f>
        <v>0</v>
      </c>
      <c r="Q491" s="152">
        <v>0</v>
      </c>
      <c r="R491" s="152">
        <f>Q491*H491</f>
        <v>0</v>
      </c>
      <c r="S491" s="152">
        <v>0</v>
      </c>
      <c r="T491" s="153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54" t="s">
        <v>124</v>
      </c>
      <c r="AT491" s="154" t="s">
        <v>119</v>
      </c>
      <c r="AU491" s="154" t="s">
        <v>84</v>
      </c>
      <c r="AY491" s="16" t="s">
        <v>116</v>
      </c>
      <c r="BE491" s="155">
        <f>IF(N491="základní",J491,0)</f>
        <v>0</v>
      </c>
      <c r="BF491" s="155">
        <f>IF(N491="snížená",J491,0)</f>
        <v>0</v>
      </c>
      <c r="BG491" s="155">
        <f>IF(N491="zákl. přenesená",J491,0)</f>
        <v>0</v>
      </c>
      <c r="BH491" s="155">
        <f>IF(N491="sníž. přenesená",J491,0)</f>
        <v>0</v>
      </c>
      <c r="BI491" s="155">
        <f>IF(N491="nulová",J491,0)</f>
        <v>0</v>
      </c>
      <c r="BJ491" s="16" t="s">
        <v>82</v>
      </c>
      <c r="BK491" s="155">
        <f>ROUND(I491*H491,2)</f>
        <v>0</v>
      </c>
      <c r="BL491" s="16" t="s">
        <v>124</v>
      </c>
      <c r="BM491" s="154" t="s">
        <v>732</v>
      </c>
    </row>
    <row r="492" spans="1:65" s="2" customFormat="1" ht="19.5">
      <c r="A492" s="31"/>
      <c r="B492" s="32"/>
      <c r="C492" s="31"/>
      <c r="D492" s="156" t="s">
        <v>125</v>
      </c>
      <c r="E492" s="31"/>
      <c r="F492" s="157" t="s">
        <v>733</v>
      </c>
      <c r="G492" s="31"/>
      <c r="H492" s="31"/>
      <c r="I492" s="158"/>
      <c r="J492" s="31"/>
      <c r="K492" s="31"/>
      <c r="L492" s="32"/>
      <c r="M492" s="159"/>
      <c r="N492" s="160"/>
      <c r="O492" s="57"/>
      <c r="P492" s="57"/>
      <c r="Q492" s="57"/>
      <c r="R492" s="57"/>
      <c r="S492" s="57"/>
      <c r="T492" s="58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6" t="s">
        <v>125</v>
      </c>
      <c r="AU492" s="16" t="s">
        <v>84</v>
      </c>
    </row>
    <row r="493" spans="1:65" s="2" customFormat="1" ht="11.25">
      <c r="A493" s="31"/>
      <c r="B493" s="32"/>
      <c r="C493" s="31"/>
      <c r="D493" s="166" t="s">
        <v>201</v>
      </c>
      <c r="E493" s="31"/>
      <c r="F493" s="167" t="s">
        <v>734</v>
      </c>
      <c r="G493" s="31"/>
      <c r="H493" s="31"/>
      <c r="I493" s="158"/>
      <c r="J493" s="31"/>
      <c r="K493" s="31"/>
      <c r="L493" s="32"/>
      <c r="M493" s="159"/>
      <c r="N493" s="160"/>
      <c r="O493" s="57"/>
      <c r="P493" s="57"/>
      <c r="Q493" s="57"/>
      <c r="R493" s="57"/>
      <c r="S493" s="57"/>
      <c r="T493" s="58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6" t="s">
        <v>201</v>
      </c>
      <c r="AU493" s="16" t="s">
        <v>84</v>
      </c>
    </row>
    <row r="494" spans="1:65" s="2" customFormat="1" ht="78">
      <c r="A494" s="31"/>
      <c r="B494" s="32"/>
      <c r="C494" s="31"/>
      <c r="D494" s="156" t="s">
        <v>127</v>
      </c>
      <c r="E494" s="31"/>
      <c r="F494" s="161" t="s">
        <v>735</v>
      </c>
      <c r="G494" s="31"/>
      <c r="H494" s="31"/>
      <c r="I494" s="158"/>
      <c r="J494" s="31"/>
      <c r="K494" s="31"/>
      <c r="L494" s="32"/>
      <c r="M494" s="159"/>
      <c r="N494" s="160"/>
      <c r="O494" s="57"/>
      <c r="P494" s="57"/>
      <c r="Q494" s="57"/>
      <c r="R494" s="57"/>
      <c r="S494" s="57"/>
      <c r="T494" s="58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6" t="s">
        <v>127</v>
      </c>
      <c r="AU494" s="16" t="s">
        <v>84</v>
      </c>
    </row>
    <row r="495" spans="1:65" s="2" customFormat="1" ht="33" customHeight="1">
      <c r="A495" s="31"/>
      <c r="B495" s="142"/>
      <c r="C495" s="143" t="s">
        <v>485</v>
      </c>
      <c r="D495" s="143" t="s">
        <v>119</v>
      </c>
      <c r="E495" s="144" t="s">
        <v>736</v>
      </c>
      <c r="F495" s="145" t="s">
        <v>737</v>
      </c>
      <c r="G495" s="146" t="s">
        <v>246</v>
      </c>
      <c r="H495" s="147">
        <v>800</v>
      </c>
      <c r="I495" s="148"/>
      <c r="J495" s="149">
        <f>ROUND(I495*H495,2)</f>
        <v>0</v>
      </c>
      <c r="K495" s="145" t="s">
        <v>199</v>
      </c>
      <c r="L495" s="32"/>
      <c r="M495" s="150" t="s">
        <v>1</v>
      </c>
      <c r="N495" s="151" t="s">
        <v>39</v>
      </c>
      <c r="O495" s="57"/>
      <c r="P495" s="152">
        <f>O495*H495</f>
        <v>0</v>
      </c>
      <c r="Q495" s="152">
        <v>0</v>
      </c>
      <c r="R495" s="152">
        <f>Q495*H495</f>
        <v>0</v>
      </c>
      <c r="S495" s="152">
        <v>0</v>
      </c>
      <c r="T495" s="153">
        <f>S495*H495</f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154" t="s">
        <v>124</v>
      </c>
      <c r="AT495" s="154" t="s">
        <v>119</v>
      </c>
      <c r="AU495" s="154" t="s">
        <v>84</v>
      </c>
      <c r="AY495" s="16" t="s">
        <v>116</v>
      </c>
      <c r="BE495" s="155">
        <f>IF(N495="základní",J495,0)</f>
        <v>0</v>
      </c>
      <c r="BF495" s="155">
        <f>IF(N495="snížená",J495,0)</f>
        <v>0</v>
      </c>
      <c r="BG495" s="155">
        <f>IF(N495="zákl. přenesená",J495,0)</f>
        <v>0</v>
      </c>
      <c r="BH495" s="155">
        <f>IF(N495="sníž. přenesená",J495,0)</f>
        <v>0</v>
      </c>
      <c r="BI495" s="155">
        <f>IF(N495="nulová",J495,0)</f>
        <v>0</v>
      </c>
      <c r="BJ495" s="16" t="s">
        <v>82</v>
      </c>
      <c r="BK495" s="155">
        <f>ROUND(I495*H495,2)</f>
        <v>0</v>
      </c>
      <c r="BL495" s="16" t="s">
        <v>124</v>
      </c>
      <c r="BM495" s="154" t="s">
        <v>738</v>
      </c>
    </row>
    <row r="496" spans="1:65" s="2" customFormat="1" ht="19.5">
      <c r="A496" s="31"/>
      <c r="B496" s="32"/>
      <c r="C496" s="31"/>
      <c r="D496" s="156" t="s">
        <v>125</v>
      </c>
      <c r="E496" s="31"/>
      <c r="F496" s="157" t="s">
        <v>739</v>
      </c>
      <c r="G496" s="31"/>
      <c r="H496" s="31"/>
      <c r="I496" s="158"/>
      <c r="J496" s="31"/>
      <c r="K496" s="31"/>
      <c r="L496" s="32"/>
      <c r="M496" s="159"/>
      <c r="N496" s="160"/>
      <c r="O496" s="57"/>
      <c r="P496" s="57"/>
      <c r="Q496" s="57"/>
      <c r="R496" s="57"/>
      <c r="S496" s="57"/>
      <c r="T496" s="58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6" t="s">
        <v>125</v>
      </c>
      <c r="AU496" s="16" t="s">
        <v>84</v>
      </c>
    </row>
    <row r="497" spans="1:65" s="2" customFormat="1" ht="11.25">
      <c r="A497" s="31"/>
      <c r="B497" s="32"/>
      <c r="C497" s="31"/>
      <c r="D497" s="166" t="s">
        <v>201</v>
      </c>
      <c r="E497" s="31"/>
      <c r="F497" s="167" t="s">
        <v>740</v>
      </c>
      <c r="G497" s="31"/>
      <c r="H497" s="31"/>
      <c r="I497" s="158"/>
      <c r="J497" s="31"/>
      <c r="K497" s="31"/>
      <c r="L497" s="32"/>
      <c r="M497" s="159"/>
      <c r="N497" s="160"/>
      <c r="O497" s="57"/>
      <c r="P497" s="57"/>
      <c r="Q497" s="57"/>
      <c r="R497" s="57"/>
      <c r="S497" s="57"/>
      <c r="T497" s="58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T497" s="16" t="s">
        <v>201</v>
      </c>
      <c r="AU497" s="16" t="s">
        <v>84</v>
      </c>
    </row>
    <row r="498" spans="1:65" s="2" customFormat="1" ht="87.75">
      <c r="A498" s="31"/>
      <c r="B498" s="32"/>
      <c r="C498" s="31"/>
      <c r="D498" s="156" t="s">
        <v>127</v>
      </c>
      <c r="E498" s="31"/>
      <c r="F498" s="161" t="s">
        <v>741</v>
      </c>
      <c r="G498" s="31"/>
      <c r="H498" s="31"/>
      <c r="I498" s="158"/>
      <c r="J498" s="31"/>
      <c r="K498" s="31"/>
      <c r="L498" s="32"/>
      <c r="M498" s="159"/>
      <c r="N498" s="160"/>
      <c r="O498" s="57"/>
      <c r="P498" s="57"/>
      <c r="Q498" s="57"/>
      <c r="R498" s="57"/>
      <c r="S498" s="57"/>
      <c r="T498" s="58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6" t="s">
        <v>127</v>
      </c>
      <c r="AU498" s="16" t="s">
        <v>84</v>
      </c>
    </row>
    <row r="499" spans="1:65" s="2" customFormat="1" ht="33" customHeight="1">
      <c r="A499" s="31"/>
      <c r="B499" s="142"/>
      <c r="C499" s="143" t="s">
        <v>742</v>
      </c>
      <c r="D499" s="143" t="s">
        <v>119</v>
      </c>
      <c r="E499" s="144" t="s">
        <v>743</v>
      </c>
      <c r="F499" s="145" t="s">
        <v>744</v>
      </c>
      <c r="G499" s="146" t="s">
        <v>246</v>
      </c>
      <c r="H499" s="147">
        <v>30</v>
      </c>
      <c r="I499" s="148"/>
      <c r="J499" s="149">
        <f>ROUND(I499*H499,2)</f>
        <v>0</v>
      </c>
      <c r="K499" s="145" t="s">
        <v>199</v>
      </c>
      <c r="L499" s="32"/>
      <c r="M499" s="150" t="s">
        <v>1</v>
      </c>
      <c r="N499" s="151" t="s">
        <v>39</v>
      </c>
      <c r="O499" s="57"/>
      <c r="P499" s="152">
        <f>O499*H499</f>
        <v>0</v>
      </c>
      <c r="Q499" s="152">
        <v>0</v>
      </c>
      <c r="R499" s="152">
        <f>Q499*H499</f>
        <v>0</v>
      </c>
      <c r="S499" s="152">
        <v>0</v>
      </c>
      <c r="T499" s="153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54" t="s">
        <v>124</v>
      </c>
      <c r="AT499" s="154" t="s">
        <v>119</v>
      </c>
      <c r="AU499" s="154" t="s">
        <v>84</v>
      </c>
      <c r="AY499" s="16" t="s">
        <v>116</v>
      </c>
      <c r="BE499" s="155">
        <f>IF(N499="základní",J499,0)</f>
        <v>0</v>
      </c>
      <c r="BF499" s="155">
        <f>IF(N499="snížená",J499,0)</f>
        <v>0</v>
      </c>
      <c r="BG499" s="155">
        <f>IF(N499="zákl. přenesená",J499,0)</f>
        <v>0</v>
      </c>
      <c r="BH499" s="155">
        <f>IF(N499="sníž. přenesená",J499,0)</f>
        <v>0</v>
      </c>
      <c r="BI499" s="155">
        <f>IF(N499="nulová",J499,0)</f>
        <v>0</v>
      </c>
      <c r="BJ499" s="16" t="s">
        <v>82</v>
      </c>
      <c r="BK499" s="155">
        <f>ROUND(I499*H499,2)</f>
        <v>0</v>
      </c>
      <c r="BL499" s="16" t="s">
        <v>124</v>
      </c>
      <c r="BM499" s="154" t="s">
        <v>745</v>
      </c>
    </row>
    <row r="500" spans="1:65" s="2" customFormat="1" ht="39">
      <c r="A500" s="31"/>
      <c r="B500" s="32"/>
      <c r="C500" s="31"/>
      <c r="D500" s="156" t="s">
        <v>125</v>
      </c>
      <c r="E500" s="31"/>
      <c r="F500" s="157" t="s">
        <v>746</v>
      </c>
      <c r="G500" s="31"/>
      <c r="H500" s="31"/>
      <c r="I500" s="158"/>
      <c r="J500" s="31"/>
      <c r="K500" s="31"/>
      <c r="L500" s="32"/>
      <c r="M500" s="159"/>
      <c r="N500" s="160"/>
      <c r="O500" s="57"/>
      <c r="P500" s="57"/>
      <c r="Q500" s="57"/>
      <c r="R500" s="57"/>
      <c r="S500" s="57"/>
      <c r="T500" s="58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6" t="s">
        <v>125</v>
      </c>
      <c r="AU500" s="16" t="s">
        <v>84</v>
      </c>
    </row>
    <row r="501" spans="1:65" s="2" customFormat="1" ht="11.25">
      <c r="A501" s="31"/>
      <c r="B501" s="32"/>
      <c r="C501" s="31"/>
      <c r="D501" s="166" t="s">
        <v>201</v>
      </c>
      <c r="E501" s="31"/>
      <c r="F501" s="167" t="s">
        <v>747</v>
      </c>
      <c r="G501" s="31"/>
      <c r="H501" s="31"/>
      <c r="I501" s="158"/>
      <c r="J501" s="31"/>
      <c r="K501" s="31"/>
      <c r="L501" s="32"/>
      <c r="M501" s="159"/>
      <c r="N501" s="160"/>
      <c r="O501" s="57"/>
      <c r="P501" s="57"/>
      <c r="Q501" s="57"/>
      <c r="R501" s="57"/>
      <c r="S501" s="57"/>
      <c r="T501" s="58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6" t="s">
        <v>201</v>
      </c>
      <c r="AU501" s="16" t="s">
        <v>84</v>
      </c>
    </row>
    <row r="502" spans="1:65" s="2" customFormat="1" ht="24.2" customHeight="1">
      <c r="A502" s="31"/>
      <c r="B502" s="142"/>
      <c r="C502" s="143" t="s">
        <v>491</v>
      </c>
      <c r="D502" s="143" t="s">
        <v>119</v>
      </c>
      <c r="E502" s="144" t="s">
        <v>748</v>
      </c>
      <c r="F502" s="145" t="s">
        <v>749</v>
      </c>
      <c r="G502" s="146" t="s">
        <v>716</v>
      </c>
      <c r="H502" s="147">
        <v>400</v>
      </c>
      <c r="I502" s="148"/>
      <c r="J502" s="149">
        <f>ROUND(I502*H502,2)</f>
        <v>0</v>
      </c>
      <c r="K502" s="145" t="s">
        <v>1</v>
      </c>
      <c r="L502" s="32"/>
      <c r="M502" s="150" t="s">
        <v>1</v>
      </c>
      <c r="N502" s="151" t="s">
        <v>39</v>
      </c>
      <c r="O502" s="57"/>
      <c r="P502" s="152">
        <f>O502*H502</f>
        <v>0</v>
      </c>
      <c r="Q502" s="152">
        <v>0</v>
      </c>
      <c r="R502" s="152">
        <f>Q502*H502</f>
        <v>0</v>
      </c>
      <c r="S502" s="152">
        <v>0</v>
      </c>
      <c r="T502" s="153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54" t="s">
        <v>124</v>
      </c>
      <c r="AT502" s="154" t="s">
        <v>119</v>
      </c>
      <c r="AU502" s="154" t="s">
        <v>84</v>
      </c>
      <c r="AY502" s="16" t="s">
        <v>116</v>
      </c>
      <c r="BE502" s="155">
        <f>IF(N502="základní",J502,0)</f>
        <v>0</v>
      </c>
      <c r="BF502" s="155">
        <f>IF(N502="snížená",J502,0)</f>
        <v>0</v>
      </c>
      <c r="BG502" s="155">
        <f>IF(N502="zákl. přenesená",J502,0)</f>
        <v>0</v>
      </c>
      <c r="BH502" s="155">
        <f>IF(N502="sníž. přenesená",J502,0)</f>
        <v>0</v>
      </c>
      <c r="BI502" s="155">
        <f>IF(N502="nulová",J502,0)</f>
        <v>0</v>
      </c>
      <c r="BJ502" s="16" t="s">
        <v>82</v>
      </c>
      <c r="BK502" s="155">
        <f>ROUND(I502*H502,2)</f>
        <v>0</v>
      </c>
      <c r="BL502" s="16" t="s">
        <v>124</v>
      </c>
      <c r="BM502" s="154" t="s">
        <v>750</v>
      </c>
    </row>
    <row r="503" spans="1:65" s="2" customFormat="1" ht="19.5">
      <c r="A503" s="31"/>
      <c r="B503" s="32"/>
      <c r="C503" s="31"/>
      <c r="D503" s="156" t="s">
        <v>125</v>
      </c>
      <c r="E503" s="31"/>
      <c r="F503" s="157" t="s">
        <v>749</v>
      </c>
      <c r="G503" s="31"/>
      <c r="H503" s="31"/>
      <c r="I503" s="158"/>
      <c r="J503" s="31"/>
      <c r="K503" s="31"/>
      <c r="L503" s="32"/>
      <c r="M503" s="159"/>
      <c r="N503" s="160"/>
      <c r="O503" s="57"/>
      <c r="P503" s="57"/>
      <c r="Q503" s="57"/>
      <c r="R503" s="57"/>
      <c r="S503" s="57"/>
      <c r="T503" s="58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T503" s="16" t="s">
        <v>125</v>
      </c>
      <c r="AU503" s="16" t="s">
        <v>84</v>
      </c>
    </row>
    <row r="504" spans="1:65" s="2" customFormat="1" ht="16.5" customHeight="1">
      <c r="A504" s="31"/>
      <c r="B504" s="142"/>
      <c r="C504" s="168" t="s">
        <v>751</v>
      </c>
      <c r="D504" s="168" t="s">
        <v>243</v>
      </c>
      <c r="E504" s="169" t="s">
        <v>752</v>
      </c>
      <c r="F504" s="170" t="s">
        <v>753</v>
      </c>
      <c r="G504" s="171" t="s">
        <v>754</v>
      </c>
      <c r="H504" s="172">
        <v>134</v>
      </c>
      <c r="I504" s="173"/>
      <c r="J504" s="174">
        <f>ROUND(I504*H504,2)</f>
        <v>0</v>
      </c>
      <c r="K504" s="170" t="s">
        <v>1</v>
      </c>
      <c r="L504" s="175"/>
      <c r="M504" s="176" t="s">
        <v>1</v>
      </c>
      <c r="N504" s="177" t="s">
        <v>39</v>
      </c>
      <c r="O504" s="57"/>
      <c r="P504" s="152">
        <f>O504*H504</f>
        <v>0</v>
      </c>
      <c r="Q504" s="152">
        <v>0</v>
      </c>
      <c r="R504" s="152">
        <f>Q504*H504</f>
        <v>0</v>
      </c>
      <c r="S504" s="152">
        <v>0</v>
      </c>
      <c r="T504" s="153">
        <f>S504*H504</f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154" t="s">
        <v>139</v>
      </c>
      <c r="AT504" s="154" t="s">
        <v>243</v>
      </c>
      <c r="AU504" s="154" t="s">
        <v>84</v>
      </c>
      <c r="AY504" s="16" t="s">
        <v>116</v>
      </c>
      <c r="BE504" s="155">
        <f>IF(N504="základní",J504,0)</f>
        <v>0</v>
      </c>
      <c r="BF504" s="155">
        <f>IF(N504="snížená",J504,0)</f>
        <v>0</v>
      </c>
      <c r="BG504" s="155">
        <f>IF(N504="zákl. přenesená",J504,0)</f>
        <v>0</v>
      </c>
      <c r="BH504" s="155">
        <f>IF(N504="sníž. přenesená",J504,0)</f>
        <v>0</v>
      </c>
      <c r="BI504" s="155">
        <f>IF(N504="nulová",J504,0)</f>
        <v>0</v>
      </c>
      <c r="BJ504" s="16" t="s">
        <v>82</v>
      </c>
      <c r="BK504" s="155">
        <f>ROUND(I504*H504,2)</f>
        <v>0</v>
      </c>
      <c r="BL504" s="16" t="s">
        <v>124</v>
      </c>
      <c r="BM504" s="154" t="s">
        <v>755</v>
      </c>
    </row>
    <row r="505" spans="1:65" s="2" customFormat="1" ht="11.25">
      <c r="A505" s="31"/>
      <c r="B505" s="32"/>
      <c r="C505" s="31"/>
      <c r="D505" s="156" t="s">
        <v>125</v>
      </c>
      <c r="E505" s="31"/>
      <c r="F505" s="157" t="s">
        <v>753</v>
      </c>
      <c r="G505" s="31"/>
      <c r="H505" s="31"/>
      <c r="I505" s="158"/>
      <c r="J505" s="31"/>
      <c r="K505" s="31"/>
      <c r="L505" s="32"/>
      <c r="M505" s="159"/>
      <c r="N505" s="160"/>
      <c r="O505" s="57"/>
      <c r="P505" s="57"/>
      <c r="Q505" s="57"/>
      <c r="R505" s="57"/>
      <c r="S505" s="57"/>
      <c r="T505" s="58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6" t="s">
        <v>125</v>
      </c>
      <c r="AU505" s="16" t="s">
        <v>84</v>
      </c>
    </row>
    <row r="506" spans="1:65" s="2" customFormat="1" ht="16.5" customHeight="1">
      <c r="A506" s="31"/>
      <c r="B506" s="142"/>
      <c r="C506" s="168" t="s">
        <v>496</v>
      </c>
      <c r="D506" s="168" t="s">
        <v>243</v>
      </c>
      <c r="E506" s="169" t="s">
        <v>756</v>
      </c>
      <c r="F506" s="170" t="s">
        <v>757</v>
      </c>
      <c r="G506" s="171" t="s">
        <v>758</v>
      </c>
      <c r="H506" s="172">
        <v>10</v>
      </c>
      <c r="I506" s="173"/>
      <c r="J506" s="174">
        <f>ROUND(I506*H506,2)</f>
        <v>0</v>
      </c>
      <c r="K506" s="170" t="s">
        <v>1</v>
      </c>
      <c r="L506" s="175"/>
      <c r="M506" s="176" t="s">
        <v>1</v>
      </c>
      <c r="N506" s="177" t="s">
        <v>39</v>
      </c>
      <c r="O506" s="57"/>
      <c r="P506" s="152">
        <f>O506*H506</f>
        <v>0</v>
      </c>
      <c r="Q506" s="152">
        <v>0</v>
      </c>
      <c r="R506" s="152">
        <f>Q506*H506</f>
        <v>0</v>
      </c>
      <c r="S506" s="152">
        <v>0</v>
      </c>
      <c r="T506" s="153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54" t="s">
        <v>139</v>
      </c>
      <c r="AT506" s="154" t="s">
        <v>243</v>
      </c>
      <c r="AU506" s="154" t="s">
        <v>84</v>
      </c>
      <c r="AY506" s="16" t="s">
        <v>116</v>
      </c>
      <c r="BE506" s="155">
        <f>IF(N506="základní",J506,0)</f>
        <v>0</v>
      </c>
      <c r="BF506" s="155">
        <f>IF(N506="snížená",J506,0)</f>
        <v>0</v>
      </c>
      <c r="BG506" s="155">
        <f>IF(N506="zákl. přenesená",J506,0)</f>
        <v>0</v>
      </c>
      <c r="BH506" s="155">
        <f>IF(N506="sníž. přenesená",J506,0)</f>
        <v>0</v>
      </c>
      <c r="BI506" s="155">
        <f>IF(N506="nulová",J506,0)</f>
        <v>0</v>
      </c>
      <c r="BJ506" s="16" t="s">
        <v>82</v>
      </c>
      <c r="BK506" s="155">
        <f>ROUND(I506*H506,2)</f>
        <v>0</v>
      </c>
      <c r="BL506" s="16" t="s">
        <v>124</v>
      </c>
      <c r="BM506" s="154" t="s">
        <v>759</v>
      </c>
    </row>
    <row r="507" spans="1:65" s="2" customFormat="1" ht="11.25">
      <c r="A507" s="31"/>
      <c r="B507" s="32"/>
      <c r="C507" s="31"/>
      <c r="D507" s="156" t="s">
        <v>125</v>
      </c>
      <c r="E507" s="31"/>
      <c r="F507" s="157" t="s">
        <v>757</v>
      </c>
      <c r="G507" s="31"/>
      <c r="H507" s="31"/>
      <c r="I507" s="158"/>
      <c r="J507" s="31"/>
      <c r="K507" s="31"/>
      <c r="L507" s="32"/>
      <c r="M507" s="159"/>
      <c r="N507" s="160"/>
      <c r="O507" s="57"/>
      <c r="P507" s="57"/>
      <c r="Q507" s="57"/>
      <c r="R507" s="57"/>
      <c r="S507" s="57"/>
      <c r="T507" s="58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6" t="s">
        <v>125</v>
      </c>
      <c r="AU507" s="16" t="s">
        <v>84</v>
      </c>
    </row>
    <row r="508" spans="1:65" s="2" customFormat="1" ht="21.75" customHeight="1">
      <c r="A508" s="31"/>
      <c r="B508" s="142"/>
      <c r="C508" s="143" t="s">
        <v>760</v>
      </c>
      <c r="D508" s="143" t="s">
        <v>119</v>
      </c>
      <c r="E508" s="144" t="s">
        <v>761</v>
      </c>
      <c r="F508" s="145" t="s">
        <v>762</v>
      </c>
      <c r="G508" s="146" t="s">
        <v>754</v>
      </c>
      <c r="H508" s="147">
        <v>70</v>
      </c>
      <c r="I508" s="148"/>
      <c r="J508" s="149">
        <f>ROUND(I508*H508,2)</f>
        <v>0</v>
      </c>
      <c r="K508" s="145" t="s">
        <v>1</v>
      </c>
      <c r="L508" s="32"/>
      <c r="M508" s="150" t="s">
        <v>1</v>
      </c>
      <c r="N508" s="151" t="s">
        <v>39</v>
      </c>
      <c r="O508" s="57"/>
      <c r="P508" s="152">
        <f>O508*H508</f>
        <v>0</v>
      </c>
      <c r="Q508" s="152">
        <v>0</v>
      </c>
      <c r="R508" s="152">
        <f>Q508*H508</f>
        <v>0</v>
      </c>
      <c r="S508" s="152">
        <v>0</v>
      </c>
      <c r="T508" s="153">
        <f>S508*H508</f>
        <v>0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154" t="s">
        <v>124</v>
      </c>
      <c r="AT508" s="154" t="s">
        <v>119</v>
      </c>
      <c r="AU508" s="154" t="s">
        <v>84</v>
      </c>
      <c r="AY508" s="16" t="s">
        <v>116</v>
      </c>
      <c r="BE508" s="155">
        <f>IF(N508="základní",J508,0)</f>
        <v>0</v>
      </c>
      <c r="BF508" s="155">
        <f>IF(N508="snížená",J508,0)</f>
        <v>0</v>
      </c>
      <c r="BG508" s="155">
        <f>IF(N508="zákl. přenesená",J508,0)</f>
        <v>0</v>
      </c>
      <c r="BH508" s="155">
        <f>IF(N508="sníž. přenesená",J508,0)</f>
        <v>0</v>
      </c>
      <c r="BI508" s="155">
        <f>IF(N508="nulová",J508,0)</f>
        <v>0</v>
      </c>
      <c r="BJ508" s="16" t="s">
        <v>82</v>
      </c>
      <c r="BK508" s="155">
        <f>ROUND(I508*H508,2)</f>
        <v>0</v>
      </c>
      <c r="BL508" s="16" t="s">
        <v>124</v>
      </c>
      <c r="BM508" s="154" t="s">
        <v>763</v>
      </c>
    </row>
    <row r="509" spans="1:65" s="2" customFormat="1" ht="11.25">
      <c r="A509" s="31"/>
      <c r="B509" s="32"/>
      <c r="C509" s="31"/>
      <c r="D509" s="156" t="s">
        <v>125</v>
      </c>
      <c r="E509" s="31"/>
      <c r="F509" s="157" t="s">
        <v>762</v>
      </c>
      <c r="G509" s="31"/>
      <c r="H509" s="31"/>
      <c r="I509" s="158"/>
      <c r="J509" s="31"/>
      <c r="K509" s="31"/>
      <c r="L509" s="32"/>
      <c r="M509" s="159"/>
      <c r="N509" s="160"/>
      <c r="O509" s="57"/>
      <c r="P509" s="57"/>
      <c r="Q509" s="57"/>
      <c r="R509" s="57"/>
      <c r="S509" s="57"/>
      <c r="T509" s="58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T509" s="16" t="s">
        <v>125</v>
      </c>
      <c r="AU509" s="16" t="s">
        <v>84</v>
      </c>
    </row>
    <row r="510" spans="1:65" s="2" customFormat="1" ht="16.5" customHeight="1">
      <c r="A510" s="31"/>
      <c r="B510" s="142"/>
      <c r="C510" s="143" t="s">
        <v>503</v>
      </c>
      <c r="D510" s="143" t="s">
        <v>119</v>
      </c>
      <c r="E510" s="144" t="s">
        <v>764</v>
      </c>
      <c r="F510" s="145" t="s">
        <v>765</v>
      </c>
      <c r="G510" s="146" t="s">
        <v>205</v>
      </c>
      <c r="H510" s="147">
        <v>200</v>
      </c>
      <c r="I510" s="148"/>
      <c r="J510" s="149">
        <f>ROUND(I510*H510,2)</f>
        <v>0</v>
      </c>
      <c r="K510" s="145" t="s">
        <v>199</v>
      </c>
      <c r="L510" s="32"/>
      <c r="M510" s="150" t="s">
        <v>1</v>
      </c>
      <c r="N510" s="151" t="s">
        <v>39</v>
      </c>
      <c r="O510" s="57"/>
      <c r="P510" s="152">
        <f>O510*H510</f>
        <v>0</v>
      </c>
      <c r="Q510" s="152">
        <v>0</v>
      </c>
      <c r="R510" s="152">
        <f>Q510*H510</f>
        <v>0</v>
      </c>
      <c r="S510" s="152">
        <v>0</v>
      </c>
      <c r="T510" s="153">
        <f>S510*H510</f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54" t="s">
        <v>124</v>
      </c>
      <c r="AT510" s="154" t="s">
        <v>119</v>
      </c>
      <c r="AU510" s="154" t="s">
        <v>84</v>
      </c>
      <c r="AY510" s="16" t="s">
        <v>116</v>
      </c>
      <c r="BE510" s="155">
        <f>IF(N510="základní",J510,0)</f>
        <v>0</v>
      </c>
      <c r="BF510" s="155">
        <f>IF(N510="snížená",J510,0)</f>
        <v>0</v>
      </c>
      <c r="BG510" s="155">
        <f>IF(N510="zákl. přenesená",J510,0)</f>
        <v>0</v>
      </c>
      <c r="BH510" s="155">
        <f>IF(N510="sníž. přenesená",J510,0)</f>
        <v>0</v>
      </c>
      <c r="BI510" s="155">
        <f>IF(N510="nulová",J510,0)</f>
        <v>0</v>
      </c>
      <c r="BJ510" s="16" t="s">
        <v>82</v>
      </c>
      <c r="BK510" s="155">
        <f>ROUND(I510*H510,2)</f>
        <v>0</v>
      </c>
      <c r="BL510" s="16" t="s">
        <v>124</v>
      </c>
      <c r="BM510" s="154" t="s">
        <v>766</v>
      </c>
    </row>
    <row r="511" spans="1:65" s="2" customFormat="1" ht="19.5">
      <c r="A511" s="31"/>
      <c r="B511" s="32"/>
      <c r="C511" s="31"/>
      <c r="D511" s="156" t="s">
        <v>125</v>
      </c>
      <c r="E511" s="31"/>
      <c r="F511" s="157" t="s">
        <v>767</v>
      </c>
      <c r="G511" s="31"/>
      <c r="H511" s="31"/>
      <c r="I511" s="158"/>
      <c r="J511" s="31"/>
      <c r="K511" s="31"/>
      <c r="L511" s="32"/>
      <c r="M511" s="159"/>
      <c r="N511" s="160"/>
      <c r="O511" s="57"/>
      <c r="P511" s="57"/>
      <c r="Q511" s="57"/>
      <c r="R511" s="57"/>
      <c r="S511" s="57"/>
      <c r="T511" s="58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6" t="s">
        <v>125</v>
      </c>
      <c r="AU511" s="16" t="s">
        <v>84</v>
      </c>
    </row>
    <row r="512" spans="1:65" s="2" customFormat="1" ht="11.25">
      <c r="A512" s="31"/>
      <c r="B512" s="32"/>
      <c r="C512" s="31"/>
      <c r="D512" s="166" t="s">
        <v>201</v>
      </c>
      <c r="E512" s="31"/>
      <c r="F512" s="167" t="s">
        <v>768</v>
      </c>
      <c r="G512" s="31"/>
      <c r="H512" s="31"/>
      <c r="I512" s="158"/>
      <c r="J512" s="31"/>
      <c r="K512" s="31"/>
      <c r="L512" s="32"/>
      <c r="M512" s="159"/>
      <c r="N512" s="160"/>
      <c r="O512" s="57"/>
      <c r="P512" s="57"/>
      <c r="Q512" s="57"/>
      <c r="R512" s="57"/>
      <c r="S512" s="57"/>
      <c r="T512" s="58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6" t="s">
        <v>201</v>
      </c>
      <c r="AU512" s="16" t="s">
        <v>84</v>
      </c>
    </row>
    <row r="513" spans="1:65" s="2" customFormat="1" ht="48.75">
      <c r="A513" s="31"/>
      <c r="B513" s="32"/>
      <c r="C513" s="31"/>
      <c r="D513" s="156" t="s">
        <v>127</v>
      </c>
      <c r="E513" s="31"/>
      <c r="F513" s="161" t="s">
        <v>769</v>
      </c>
      <c r="G513" s="31"/>
      <c r="H513" s="31"/>
      <c r="I513" s="158"/>
      <c r="J513" s="31"/>
      <c r="K513" s="31"/>
      <c r="L513" s="32"/>
      <c r="M513" s="159"/>
      <c r="N513" s="160"/>
      <c r="O513" s="57"/>
      <c r="P513" s="57"/>
      <c r="Q513" s="57"/>
      <c r="R513" s="57"/>
      <c r="S513" s="57"/>
      <c r="T513" s="58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6" t="s">
        <v>127</v>
      </c>
      <c r="AU513" s="16" t="s">
        <v>84</v>
      </c>
    </row>
    <row r="514" spans="1:65" s="2" customFormat="1" ht="24.2" customHeight="1">
      <c r="A514" s="31"/>
      <c r="B514" s="142"/>
      <c r="C514" s="143" t="s">
        <v>770</v>
      </c>
      <c r="D514" s="143" t="s">
        <v>119</v>
      </c>
      <c r="E514" s="144" t="s">
        <v>771</v>
      </c>
      <c r="F514" s="145" t="s">
        <v>772</v>
      </c>
      <c r="G514" s="146" t="s">
        <v>269</v>
      </c>
      <c r="H514" s="147">
        <v>200</v>
      </c>
      <c r="I514" s="148"/>
      <c r="J514" s="149">
        <f>ROUND(I514*H514,2)</f>
        <v>0</v>
      </c>
      <c r="K514" s="145" t="s">
        <v>199</v>
      </c>
      <c r="L514" s="32"/>
      <c r="M514" s="150" t="s">
        <v>1</v>
      </c>
      <c r="N514" s="151" t="s">
        <v>39</v>
      </c>
      <c r="O514" s="57"/>
      <c r="P514" s="152">
        <f>O514*H514</f>
        <v>0</v>
      </c>
      <c r="Q514" s="152">
        <v>0</v>
      </c>
      <c r="R514" s="152">
        <f>Q514*H514</f>
        <v>0</v>
      </c>
      <c r="S514" s="152">
        <v>0</v>
      </c>
      <c r="T514" s="153">
        <f>S514*H514</f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54" t="s">
        <v>124</v>
      </c>
      <c r="AT514" s="154" t="s">
        <v>119</v>
      </c>
      <c r="AU514" s="154" t="s">
        <v>84</v>
      </c>
      <c r="AY514" s="16" t="s">
        <v>116</v>
      </c>
      <c r="BE514" s="155">
        <f>IF(N514="základní",J514,0)</f>
        <v>0</v>
      </c>
      <c r="BF514" s="155">
        <f>IF(N514="snížená",J514,0)</f>
        <v>0</v>
      </c>
      <c r="BG514" s="155">
        <f>IF(N514="zákl. přenesená",J514,0)</f>
        <v>0</v>
      </c>
      <c r="BH514" s="155">
        <f>IF(N514="sníž. přenesená",J514,0)</f>
        <v>0</v>
      </c>
      <c r="BI514" s="155">
        <f>IF(N514="nulová",J514,0)</f>
        <v>0</v>
      </c>
      <c r="BJ514" s="16" t="s">
        <v>82</v>
      </c>
      <c r="BK514" s="155">
        <f>ROUND(I514*H514,2)</f>
        <v>0</v>
      </c>
      <c r="BL514" s="16" t="s">
        <v>124</v>
      </c>
      <c r="BM514" s="154" t="s">
        <v>773</v>
      </c>
    </row>
    <row r="515" spans="1:65" s="2" customFormat="1" ht="39">
      <c r="A515" s="31"/>
      <c r="B515" s="32"/>
      <c r="C515" s="31"/>
      <c r="D515" s="156" t="s">
        <v>125</v>
      </c>
      <c r="E515" s="31"/>
      <c r="F515" s="157" t="s">
        <v>774</v>
      </c>
      <c r="G515" s="31"/>
      <c r="H515" s="31"/>
      <c r="I515" s="158"/>
      <c r="J515" s="31"/>
      <c r="K515" s="31"/>
      <c r="L515" s="32"/>
      <c r="M515" s="159"/>
      <c r="N515" s="160"/>
      <c r="O515" s="57"/>
      <c r="P515" s="57"/>
      <c r="Q515" s="57"/>
      <c r="R515" s="57"/>
      <c r="S515" s="57"/>
      <c r="T515" s="58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6" t="s">
        <v>125</v>
      </c>
      <c r="AU515" s="16" t="s">
        <v>84</v>
      </c>
    </row>
    <row r="516" spans="1:65" s="2" customFormat="1" ht="11.25">
      <c r="A516" s="31"/>
      <c r="B516" s="32"/>
      <c r="C516" s="31"/>
      <c r="D516" s="166" t="s">
        <v>201</v>
      </c>
      <c r="E516" s="31"/>
      <c r="F516" s="167" t="s">
        <v>775</v>
      </c>
      <c r="G516" s="31"/>
      <c r="H516" s="31"/>
      <c r="I516" s="158"/>
      <c r="J516" s="31"/>
      <c r="K516" s="31"/>
      <c r="L516" s="32"/>
      <c r="M516" s="159"/>
      <c r="N516" s="160"/>
      <c r="O516" s="57"/>
      <c r="P516" s="57"/>
      <c r="Q516" s="57"/>
      <c r="R516" s="57"/>
      <c r="S516" s="57"/>
      <c r="T516" s="58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6" t="s">
        <v>201</v>
      </c>
      <c r="AU516" s="16" t="s">
        <v>84</v>
      </c>
    </row>
    <row r="517" spans="1:65" s="2" customFormat="1" ht="78">
      <c r="A517" s="31"/>
      <c r="B517" s="32"/>
      <c r="C517" s="31"/>
      <c r="D517" s="156" t="s">
        <v>127</v>
      </c>
      <c r="E517" s="31"/>
      <c r="F517" s="161" t="s">
        <v>776</v>
      </c>
      <c r="G517" s="31"/>
      <c r="H517" s="31"/>
      <c r="I517" s="158"/>
      <c r="J517" s="31"/>
      <c r="K517" s="31"/>
      <c r="L517" s="32"/>
      <c r="M517" s="159"/>
      <c r="N517" s="160"/>
      <c r="O517" s="57"/>
      <c r="P517" s="57"/>
      <c r="Q517" s="57"/>
      <c r="R517" s="57"/>
      <c r="S517" s="57"/>
      <c r="T517" s="58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6" t="s">
        <v>127</v>
      </c>
      <c r="AU517" s="16" t="s">
        <v>84</v>
      </c>
    </row>
    <row r="518" spans="1:65" s="2" customFormat="1" ht="24.2" customHeight="1">
      <c r="A518" s="31"/>
      <c r="B518" s="142"/>
      <c r="C518" s="143" t="s">
        <v>509</v>
      </c>
      <c r="D518" s="143" t="s">
        <v>119</v>
      </c>
      <c r="E518" s="144" t="s">
        <v>777</v>
      </c>
      <c r="F518" s="145" t="s">
        <v>778</v>
      </c>
      <c r="G518" s="146" t="s">
        <v>269</v>
      </c>
      <c r="H518" s="147">
        <v>200</v>
      </c>
      <c r="I518" s="148"/>
      <c r="J518" s="149">
        <f>ROUND(I518*H518,2)</f>
        <v>0</v>
      </c>
      <c r="K518" s="145" t="s">
        <v>199</v>
      </c>
      <c r="L518" s="32"/>
      <c r="M518" s="150" t="s">
        <v>1</v>
      </c>
      <c r="N518" s="151" t="s">
        <v>39</v>
      </c>
      <c r="O518" s="57"/>
      <c r="P518" s="152">
        <f>O518*H518</f>
        <v>0</v>
      </c>
      <c r="Q518" s="152">
        <v>0</v>
      </c>
      <c r="R518" s="152">
        <f>Q518*H518</f>
        <v>0</v>
      </c>
      <c r="S518" s="152">
        <v>0</v>
      </c>
      <c r="T518" s="153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54" t="s">
        <v>124</v>
      </c>
      <c r="AT518" s="154" t="s">
        <v>119</v>
      </c>
      <c r="AU518" s="154" t="s">
        <v>84</v>
      </c>
      <c r="AY518" s="16" t="s">
        <v>116</v>
      </c>
      <c r="BE518" s="155">
        <f>IF(N518="základní",J518,0)</f>
        <v>0</v>
      </c>
      <c r="BF518" s="155">
        <f>IF(N518="snížená",J518,0)</f>
        <v>0</v>
      </c>
      <c r="BG518" s="155">
        <f>IF(N518="zákl. přenesená",J518,0)</f>
        <v>0</v>
      </c>
      <c r="BH518" s="155">
        <f>IF(N518="sníž. přenesená",J518,0)</f>
        <v>0</v>
      </c>
      <c r="BI518" s="155">
        <f>IF(N518="nulová",J518,0)</f>
        <v>0</v>
      </c>
      <c r="BJ518" s="16" t="s">
        <v>82</v>
      </c>
      <c r="BK518" s="155">
        <f>ROUND(I518*H518,2)</f>
        <v>0</v>
      </c>
      <c r="BL518" s="16" t="s">
        <v>124</v>
      </c>
      <c r="BM518" s="154" t="s">
        <v>779</v>
      </c>
    </row>
    <row r="519" spans="1:65" s="2" customFormat="1" ht="39">
      <c r="A519" s="31"/>
      <c r="B519" s="32"/>
      <c r="C519" s="31"/>
      <c r="D519" s="156" t="s">
        <v>125</v>
      </c>
      <c r="E519" s="31"/>
      <c r="F519" s="157" t="s">
        <v>780</v>
      </c>
      <c r="G519" s="31"/>
      <c r="H519" s="31"/>
      <c r="I519" s="158"/>
      <c r="J519" s="31"/>
      <c r="K519" s="31"/>
      <c r="L519" s="32"/>
      <c r="M519" s="159"/>
      <c r="N519" s="160"/>
      <c r="O519" s="57"/>
      <c r="P519" s="57"/>
      <c r="Q519" s="57"/>
      <c r="R519" s="57"/>
      <c r="S519" s="57"/>
      <c r="T519" s="58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6" t="s">
        <v>125</v>
      </c>
      <c r="AU519" s="16" t="s">
        <v>84</v>
      </c>
    </row>
    <row r="520" spans="1:65" s="2" customFormat="1" ht="11.25">
      <c r="A520" s="31"/>
      <c r="B520" s="32"/>
      <c r="C520" s="31"/>
      <c r="D520" s="166" t="s">
        <v>201</v>
      </c>
      <c r="E520" s="31"/>
      <c r="F520" s="167" t="s">
        <v>781</v>
      </c>
      <c r="G520" s="31"/>
      <c r="H520" s="31"/>
      <c r="I520" s="158"/>
      <c r="J520" s="31"/>
      <c r="K520" s="31"/>
      <c r="L520" s="32"/>
      <c r="M520" s="159"/>
      <c r="N520" s="160"/>
      <c r="O520" s="57"/>
      <c r="P520" s="57"/>
      <c r="Q520" s="57"/>
      <c r="R520" s="57"/>
      <c r="S520" s="57"/>
      <c r="T520" s="58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6" t="s">
        <v>201</v>
      </c>
      <c r="AU520" s="16" t="s">
        <v>84</v>
      </c>
    </row>
    <row r="521" spans="1:65" s="2" customFormat="1" ht="78">
      <c r="A521" s="31"/>
      <c r="B521" s="32"/>
      <c r="C521" s="31"/>
      <c r="D521" s="156" t="s">
        <v>127</v>
      </c>
      <c r="E521" s="31"/>
      <c r="F521" s="161" t="s">
        <v>776</v>
      </c>
      <c r="G521" s="31"/>
      <c r="H521" s="31"/>
      <c r="I521" s="158"/>
      <c r="J521" s="31"/>
      <c r="K521" s="31"/>
      <c r="L521" s="32"/>
      <c r="M521" s="159"/>
      <c r="N521" s="160"/>
      <c r="O521" s="57"/>
      <c r="P521" s="57"/>
      <c r="Q521" s="57"/>
      <c r="R521" s="57"/>
      <c r="S521" s="57"/>
      <c r="T521" s="58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6" t="s">
        <v>127</v>
      </c>
      <c r="AU521" s="16" t="s">
        <v>84</v>
      </c>
    </row>
    <row r="522" spans="1:65" s="2" customFormat="1" ht="24.2" customHeight="1">
      <c r="A522" s="31"/>
      <c r="B522" s="142"/>
      <c r="C522" s="143" t="s">
        <v>782</v>
      </c>
      <c r="D522" s="143" t="s">
        <v>119</v>
      </c>
      <c r="E522" s="144" t="s">
        <v>783</v>
      </c>
      <c r="F522" s="145" t="s">
        <v>784</v>
      </c>
      <c r="G522" s="146" t="s">
        <v>269</v>
      </c>
      <c r="H522" s="147">
        <v>200</v>
      </c>
      <c r="I522" s="148"/>
      <c r="J522" s="149">
        <f>ROUND(I522*H522,2)</f>
        <v>0</v>
      </c>
      <c r="K522" s="145" t="s">
        <v>199</v>
      </c>
      <c r="L522" s="32"/>
      <c r="M522" s="150" t="s">
        <v>1</v>
      </c>
      <c r="N522" s="151" t="s">
        <v>39</v>
      </c>
      <c r="O522" s="57"/>
      <c r="P522" s="152">
        <f>O522*H522</f>
        <v>0</v>
      </c>
      <c r="Q522" s="152">
        <v>0</v>
      </c>
      <c r="R522" s="152">
        <f>Q522*H522</f>
        <v>0</v>
      </c>
      <c r="S522" s="152">
        <v>0</v>
      </c>
      <c r="T522" s="153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54" t="s">
        <v>124</v>
      </c>
      <c r="AT522" s="154" t="s">
        <v>119</v>
      </c>
      <c r="AU522" s="154" t="s">
        <v>84</v>
      </c>
      <c r="AY522" s="16" t="s">
        <v>116</v>
      </c>
      <c r="BE522" s="155">
        <f>IF(N522="základní",J522,0)</f>
        <v>0</v>
      </c>
      <c r="BF522" s="155">
        <f>IF(N522="snížená",J522,0)</f>
        <v>0</v>
      </c>
      <c r="BG522" s="155">
        <f>IF(N522="zákl. přenesená",J522,0)</f>
        <v>0</v>
      </c>
      <c r="BH522" s="155">
        <f>IF(N522="sníž. přenesená",J522,0)</f>
        <v>0</v>
      </c>
      <c r="BI522" s="155">
        <f>IF(N522="nulová",J522,0)</f>
        <v>0</v>
      </c>
      <c r="BJ522" s="16" t="s">
        <v>82</v>
      </c>
      <c r="BK522" s="155">
        <f>ROUND(I522*H522,2)</f>
        <v>0</v>
      </c>
      <c r="BL522" s="16" t="s">
        <v>124</v>
      </c>
      <c r="BM522" s="154" t="s">
        <v>785</v>
      </c>
    </row>
    <row r="523" spans="1:65" s="2" customFormat="1" ht="39">
      <c r="A523" s="31"/>
      <c r="B523" s="32"/>
      <c r="C523" s="31"/>
      <c r="D523" s="156" t="s">
        <v>125</v>
      </c>
      <c r="E523" s="31"/>
      <c r="F523" s="157" t="s">
        <v>786</v>
      </c>
      <c r="G523" s="31"/>
      <c r="H523" s="31"/>
      <c r="I523" s="158"/>
      <c r="J523" s="31"/>
      <c r="K523" s="31"/>
      <c r="L523" s="32"/>
      <c r="M523" s="159"/>
      <c r="N523" s="160"/>
      <c r="O523" s="57"/>
      <c r="P523" s="57"/>
      <c r="Q523" s="57"/>
      <c r="R523" s="57"/>
      <c r="S523" s="57"/>
      <c r="T523" s="58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6" t="s">
        <v>125</v>
      </c>
      <c r="AU523" s="16" t="s">
        <v>84</v>
      </c>
    </row>
    <row r="524" spans="1:65" s="2" customFormat="1" ht="11.25">
      <c r="A524" s="31"/>
      <c r="B524" s="32"/>
      <c r="C524" s="31"/>
      <c r="D524" s="166" t="s">
        <v>201</v>
      </c>
      <c r="E524" s="31"/>
      <c r="F524" s="167" t="s">
        <v>787</v>
      </c>
      <c r="G524" s="31"/>
      <c r="H524" s="31"/>
      <c r="I524" s="158"/>
      <c r="J524" s="31"/>
      <c r="K524" s="31"/>
      <c r="L524" s="32"/>
      <c r="M524" s="159"/>
      <c r="N524" s="160"/>
      <c r="O524" s="57"/>
      <c r="P524" s="57"/>
      <c r="Q524" s="57"/>
      <c r="R524" s="57"/>
      <c r="S524" s="57"/>
      <c r="T524" s="58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6" t="s">
        <v>201</v>
      </c>
      <c r="AU524" s="16" t="s">
        <v>84</v>
      </c>
    </row>
    <row r="525" spans="1:65" s="2" customFormat="1" ht="78">
      <c r="A525" s="31"/>
      <c r="B525" s="32"/>
      <c r="C525" s="31"/>
      <c r="D525" s="156" t="s">
        <v>127</v>
      </c>
      <c r="E525" s="31"/>
      <c r="F525" s="161" t="s">
        <v>776</v>
      </c>
      <c r="G525" s="31"/>
      <c r="H525" s="31"/>
      <c r="I525" s="158"/>
      <c r="J525" s="31"/>
      <c r="K525" s="31"/>
      <c r="L525" s="32"/>
      <c r="M525" s="159"/>
      <c r="N525" s="160"/>
      <c r="O525" s="57"/>
      <c r="P525" s="57"/>
      <c r="Q525" s="57"/>
      <c r="R525" s="57"/>
      <c r="S525" s="57"/>
      <c r="T525" s="58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6" t="s">
        <v>127</v>
      </c>
      <c r="AU525" s="16" t="s">
        <v>84</v>
      </c>
    </row>
    <row r="526" spans="1:65" s="2" customFormat="1" ht="24.2" customHeight="1">
      <c r="A526" s="31"/>
      <c r="B526" s="142"/>
      <c r="C526" s="143" t="s">
        <v>513</v>
      </c>
      <c r="D526" s="143" t="s">
        <v>119</v>
      </c>
      <c r="E526" s="144" t="s">
        <v>788</v>
      </c>
      <c r="F526" s="145" t="s">
        <v>789</v>
      </c>
      <c r="G526" s="146" t="s">
        <v>269</v>
      </c>
      <c r="H526" s="147">
        <v>200</v>
      </c>
      <c r="I526" s="148"/>
      <c r="J526" s="149">
        <f>ROUND(I526*H526,2)</f>
        <v>0</v>
      </c>
      <c r="K526" s="145" t="s">
        <v>199</v>
      </c>
      <c r="L526" s="32"/>
      <c r="M526" s="150" t="s">
        <v>1</v>
      </c>
      <c r="N526" s="151" t="s">
        <v>39</v>
      </c>
      <c r="O526" s="57"/>
      <c r="P526" s="152">
        <f>O526*H526</f>
        <v>0</v>
      </c>
      <c r="Q526" s="152">
        <v>0</v>
      </c>
      <c r="R526" s="152">
        <f>Q526*H526</f>
        <v>0</v>
      </c>
      <c r="S526" s="152">
        <v>0</v>
      </c>
      <c r="T526" s="153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54" t="s">
        <v>124</v>
      </c>
      <c r="AT526" s="154" t="s">
        <v>119</v>
      </c>
      <c r="AU526" s="154" t="s">
        <v>84</v>
      </c>
      <c r="AY526" s="16" t="s">
        <v>116</v>
      </c>
      <c r="BE526" s="155">
        <f>IF(N526="základní",J526,0)</f>
        <v>0</v>
      </c>
      <c r="BF526" s="155">
        <f>IF(N526="snížená",J526,0)</f>
        <v>0</v>
      </c>
      <c r="BG526" s="155">
        <f>IF(N526="zákl. přenesená",J526,0)</f>
        <v>0</v>
      </c>
      <c r="BH526" s="155">
        <f>IF(N526="sníž. přenesená",J526,0)</f>
        <v>0</v>
      </c>
      <c r="BI526" s="155">
        <f>IF(N526="nulová",J526,0)</f>
        <v>0</v>
      </c>
      <c r="BJ526" s="16" t="s">
        <v>82</v>
      </c>
      <c r="BK526" s="155">
        <f>ROUND(I526*H526,2)</f>
        <v>0</v>
      </c>
      <c r="BL526" s="16" t="s">
        <v>124</v>
      </c>
      <c r="BM526" s="154" t="s">
        <v>790</v>
      </c>
    </row>
    <row r="527" spans="1:65" s="2" customFormat="1" ht="39">
      <c r="A527" s="31"/>
      <c r="B527" s="32"/>
      <c r="C527" s="31"/>
      <c r="D527" s="156" t="s">
        <v>125</v>
      </c>
      <c r="E527" s="31"/>
      <c r="F527" s="157" t="s">
        <v>791</v>
      </c>
      <c r="G527" s="31"/>
      <c r="H527" s="31"/>
      <c r="I527" s="158"/>
      <c r="J527" s="31"/>
      <c r="K527" s="31"/>
      <c r="L527" s="32"/>
      <c r="M527" s="159"/>
      <c r="N527" s="160"/>
      <c r="O527" s="57"/>
      <c r="P527" s="57"/>
      <c r="Q527" s="57"/>
      <c r="R527" s="57"/>
      <c r="S527" s="57"/>
      <c r="T527" s="58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6" t="s">
        <v>125</v>
      </c>
      <c r="AU527" s="16" t="s">
        <v>84</v>
      </c>
    </row>
    <row r="528" spans="1:65" s="2" customFormat="1" ht="11.25">
      <c r="A528" s="31"/>
      <c r="B528" s="32"/>
      <c r="C528" s="31"/>
      <c r="D528" s="166" t="s">
        <v>201</v>
      </c>
      <c r="E528" s="31"/>
      <c r="F528" s="167" t="s">
        <v>792</v>
      </c>
      <c r="G528" s="31"/>
      <c r="H528" s="31"/>
      <c r="I528" s="158"/>
      <c r="J528" s="31"/>
      <c r="K528" s="31"/>
      <c r="L528" s="32"/>
      <c r="M528" s="159"/>
      <c r="N528" s="160"/>
      <c r="O528" s="57"/>
      <c r="P528" s="57"/>
      <c r="Q528" s="57"/>
      <c r="R528" s="57"/>
      <c r="S528" s="57"/>
      <c r="T528" s="58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6" t="s">
        <v>201</v>
      </c>
      <c r="AU528" s="16" t="s">
        <v>84</v>
      </c>
    </row>
    <row r="529" spans="1:65" s="2" customFormat="1" ht="78">
      <c r="A529" s="31"/>
      <c r="B529" s="32"/>
      <c r="C529" s="31"/>
      <c r="D529" s="156" t="s">
        <v>127</v>
      </c>
      <c r="E529" s="31"/>
      <c r="F529" s="161" t="s">
        <v>776</v>
      </c>
      <c r="G529" s="31"/>
      <c r="H529" s="31"/>
      <c r="I529" s="158"/>
      <c r="J529" s="31"/>
      <c r="K529" s="31"/>
      <c r="L529" s="32"/>
      <c r="M529" s="159"/>
      <c r="N529" s="160"/>
      <c r="O529" s="57"/>
      <c r="P529" s="57"/>
      <c r="Q529" s="57"/>
      <c r="R529" s="57"/>
      <c r="S529" s="57"/>
      <c r="T529" s="58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6" t="s">
        <v>127</v>
      </c>
      <c r="AU529" s="16" t="s">
        <v>84</v>
      </c>
    </row>
    <row r="530" spans="1:65" s="2" customFormat="1" ht="24.2" customHeight="1">
      <c r="A530" s="31"/>
      <c r="B530" s="142"/>
      <c r="C530" s="143" t="s">
        <v>793</v>
      </c>
      <c r="D530" s="143" t="s">
        <v>119</v>
      </c>
      <c r="E530" s="144" t="s">
        <v>794</v>
      </c>
      <c r="F530" s="145" t="s">
        <v>795</v>
      </c>
      <c r="G530" s="146" t="s">
        <v>269</v>
      </c>
      <c r="H530" s="147">
        <v>200</v>
      </c>
      <c r="I530" s="148"/>
      <c r="J530" s="149">
        <f>ROUND(I530*H530,2)</f>
        <v>0</v>
      </c>
      <c r="K530" s="145" t="s">
        <v>199</v>
      </c>
      <c r="L530" s="32"/>
      <c r="M530" s="150" t="s">
        <v>1</v>
      </c>
      <c r="N530" s="151" t="s">
        <v>39</v>
      </c>
      <c r="O530" s="57"/>
      <c r="P530" s="152">
        <f>O530*H530</f>
        <v>0</v>
      </c>
      <c r="Q530" s="152">
        <v>0</v>
      </c>
      <c r="R530" s="152">
        <f>Q530*H530</f>
        <v>0</v>
      </c>
      <c r="S530" s="152">
        <v>0</v>
      </c>
      <c r="T530" s="153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54" t="s">
        <v>124</v>
      </c>
      <c r="AT530" s="154" t="s">
        <v>119</v>
      </c>
      <c r="AU530" s="154" t="s">
        <v>84</v>
      </c>
      <c r="AY530" s="16" t="s">
        <v>116</v>
      </c>
      <c r="BE530" s="155">
        <f>IF(N530="základní",J530,0)</f>
        <v>0</v>
      </c>
      <c r="BF530" s="155">
        <f>IF(N530="snížená",J530,0)</f>
        <v>0</v>
      </c>
      <c r="BG530" s="155">
        <f>IF(N530="zákl. přenesená",J530,0)</f>
        <v>0</v>
      </c>
      <c r="BH530" s="155">
        <f>IF(N530="sníž. přenesená",J530,0)</f>
        <v>0</v>
      </c>
      <c r="BI530" s="155">
        <f>IF(N530="nulová",J530,0)</f>
        <v>0</v>
      </c>
      <c r="BJ530" s="16" t="s">
        <v>82</v>
      </c>
      <c r="BK530" s="155">
        <f>ROUND(I530*H530,2)</f>
        <v>0</v>
      </c>
      <c r="BL530" s="16" t="s">
        <v>124</v>
      </c>
      <c r="BM530" s="154" t="s">
        <v>796</v>
      </c>
    </row>
    <row r="531" spans="1:65" s="2" customFormat="1" ht="39">
      <c r="A531" s="31"/>
      <c r="B531" s="32"/>
      <c r="C531" s="31"/>
      <c r="D531" s="156" t="s">
        <v>125</v>
      </c>
      <c r="E531" s="31"/>
      <c r="F531" s="157" t="s">
        <v>797</v>
      </c>
      <c r="G531" s="31"/>
      <c r="H531" s="31"/>
      <c r="I531" s="158"/>
      <c r="J531" s="31"/>
      <c r="K531" s="31"/>
      <c r="L531" s="32"/>
      <c r="M531" s="159"/>
      <c r="N531" s="160"/>
      <c r="O531" s="57"/>
      <c r="P531" s="57"/>
      <c r="Q531" s="57"/>
      <c r="R531" s="57"/>
      <c r="S531" s="57"/>
      <c r="T531" s="58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6" t="s">
        <v>125</v>
      </c>
      <c r="AU531" s="16" t="s">
        <v>84</v>
      </c>
    </row>
    <row r="532" spans="1:65" s="2" customFormat="1" ht="11.25">
      <c r="A532" s="31"/>
      <c r="B532" s="32"/>
      <c r="C532" s="31"/>
      <c r="D532" s="166" t="s">
        <v>201</v>
      </c>
      <c r="E532" s="31"/>
      <c r="F532" s="167" t="s">
        <v>798</v>
      </c>
      <c r="G532" s="31"/>
      <c r="H532" s="31"/>
      <c r="I532" s="158"/>
      <c r="J532" s="31"/>
      <c r="K532" s="31"/>
      <c r="L532" s="32"/>
      <c r="M532" s="159"/>
      <c r="N532" s="160"/>
      <c r="O532" s="57"/>
      <c r="P532" s="57"/>
      <c r="Q532" s="57"/>
      <c r="R532" s="57"/>
      <c r="S532" s="57"/>
      <c r="T532" s="58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6" t="s">
        <v>201</v>
      </c>
      <c r="AU532" s="16" t="s">
        <v>84</v>
      </c>
    </row>
    <row r="533" spans="1:65" s="2" customFormat="1" ht="78">
      <c r="A533" s="31"/>
      <c r="B533" s="32"/>
      <c r="C533" s="31"/>
      <c r="D533" s="156" t="s">
        <v>127</v>
      </c>
      <c r="E533" s="31"/>
      <c r="F533" s="161" t="s">
        <v>776</v>
      </c>
      <c r="G533" s="31"/>
      <c r="H533" s="31"/>
      <c r="I533" s="158"/>
      <c r="J533" s="31"/>
      <c r="K533" s="31"/>
      <c r="L533" s="32"/>
      <c r="M533" s="159"/>
      <c r="N533" s="160"/>
      <c r="O533" s="57"/>
      <c r="P533" s="57"/>
      <c r="Q533" s="57"/>
      <c r="R533" s="57"/>
      <c r="S533" s="57"/>
      <c r="T533" s="58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6" t="s">
        <v>127</v>
      </c>
      <c r="AU533" s="16" t="s">
        <v>84</v>
      </c>
    </row>
    <row r="534" spans="1:65" s="2" customFormat="1" ht="24.2" customHeight="1">
      <c r="A534" s="31"/>
      <c r="B534" s="142"/>
      <c r="C534" s="143" t="s">
        <v>516</v>
      </c>
      <c r="D534" s="143" t="s">
        <v>119</v>
      </c>
      <c r="E534" s="144" t="s">
        <v>799</v>
      </c>
      <c r="F534" s="145" t="s">
        <v>800</v>
      </c>
      <c r="G534" s="146" t="s">
        <v>269</v>
      </c>
      <c r="H534" s="147">
        <v>200</v>
      </c>
      <c r="I534" s="148"/>
      <c r="J534" s="149">
        <f>ROUND(I534*H534,2)</f>
        <v>0</v>
      </c>
      <c r="K534" s="145" t="s">
        <v>199</v>
      </c>
      <c r="L534" s="32"/>
      <c r="M534" s="150" t="s">
        <v>1</v>
      </c>
      <c r="N534" s="151" t="s">
        <v>39</v>
      </c>
      <c r="O534" s="57"/>
      <c r="P534" s="152">
        <f>O534*H534</f>
        <v>0</v>
      </c>
      <c r="Q534" s="152">
        <v>0</v>
      </c>
      <c r="R534" s="152">
        <f>Q534*H534</f>
        <v>0</v>
      </c>
      <c r="S534" s="152">
        <v>0</v>
      </c>
      <c r="T534" s="153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54" t="s">
        <v>124</v>
      </c>
      <c r="AT534" s="154" t="s">
        <v>119</v>
      </c>
      <c r="AU534" s="154" t="s">
        <v>84</v>
      </c>
      <c r="AY534" s="16" t="s">
        <v>116</v>
      </c>
      <c r="BE534" s="155">
        <f>IF(N534="základní",J534,0)</f>
        <v>0</v>
      </c>
      <c r="BF534" s="155">
        <f>IF(N534="snížená",J534,0)</f>
        <v>0</v>
      </c>
      <c r="BG534" s="155">
        <f>IF(N534="zákl. přenesená",J534,0)</f>
        <v>0</v>
      </c>
      <c r="BH534" s="155">
        <f>IF(N534="sníž. přenesená",J534,0)</f>
        <v>0</v>
      </c>
      <c r="BI534" s="155">
        <f>IF(N534="nulová",J534,0)</f>
        <v>0</v>
      </c>
      <c r="BJ534" s="16" t="s">
        <v>82</v>
      </c>
      <c r="BK534" s="155">
        <f>ROUND(I534*H534,2)</f>
        <v>0</v>
      </c>
      <c r="BL534" s="16" t="s">
        <v>124</v>
      </c>
      <c r="BM534" s="154" t="s">
        <v>801</v>
      </c>
    </row>
    <row r="535" spans="1:65" s="2" customFormat="1" ht="39">
      <c r="A535" s="31"/>
      <c r="B535" s="32"/>
      <c r="C535" s="31"/>
      <c r="D535" s="156" t="s">
        <v>125</v>
      </c>
      <c r="E535" s="31"/>
      <c r="F535" s="157" t="s">
        <v>802</v>
      </c>
      <c r="G535" s="31"/>
      <c r="H535" s="31"/>
      <c r="I535" s="158"/>
      <c r="J535" s="31"/>
      <c r="K535" s="31"/>
      <c r="L535" s="32"/>
      <c r="M535" s="159"/>
      <c r="N535" s="160"/>
      <c r="O535" s="57"/>
      <c r="P535" s="57"/>
      <c r="Q535" s="57"/>
      <c r="R535" s="57"/>
      <c r="S535" s="57"/>
      <c r="T535" s="58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6" t="s">
        <v>125</v>
      </c>
      <c r="AU535" s="16" t="s">
        <v>84</v>
      </c>
    </row>
    <row r="536" spans="1:65" s="2" customFormat="1" ht="11.25">
      <c r="A536" s="31"/>
      <c r="B536" s="32"/>
      <c r="C536" s="31"/>
      <c r="D536" s="166" t="s">
        <v>201</v>
      </c>
      <c r="E536" s="31"/>
      <c r="F536" s="167" t="s">
        <v>803</v>
      </c>
      <c r="G536" s="31"/>
      <c r="H536" s="31"/>
      <c r="I536" s="158"/>
      <c r="J536" s="31"/>
      <c r="K536" s="31"/>
      <c r="L536" s="32"/>
      <c r="M536" s="159"/>
      <c r="N536" s="160"/>
      <c r="O536" s="57"/>
      <c r="P536" s="57"/>
      <c r="Q536" s="57"/>
      <c r="R536" s="57"/>
      <c r="S536" s="57"/>
      <c r="T536" s="58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6" t="s">
        <v>201</v>
      </c>
      <c r="AU536" s="16" t="s">
        <v>84</v>
      </c>
    </row>
    <row r="537" spans="1:65" s="2" customFormat="1" ht="78">
      <c r="A537" s="31"/>
      <c r="B537" s="32"/>
      <c r="C537" s="31"/>
      <c r="D537" s="156" t="s">
        <v>127</v>
      </c>
      <c r="E537" s="31"/>
      <c r="F537" s="161" t="s">
        <v>776</v>
      </c>
      <c r="G537" s="31"/>
      <c r="H537" s="31"/>
      <c r="I537" s="158"/>
      <c r="J537" s="31"/>
      <c r="K537" s="31"/>
      <c r="L537" s="32"/>
      <c r="M537" s="159"/>
      <c r="N537" s="160"/>
      <c r="O537" s="57"/>
      <c r="P537" s="57"/>
      <c r="Q537" s="57"/>
      <c r="R537" s="57"/>
      <c r="S537" s="57"/>
      <c r="T537" s="58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6" t="s">
        <v>127</v>
      </c>
      <c r="AU537" s="16" t="s">
        <v>84</v>
      </c>
    </row>
    <row r="538" spans="1:65" s="2" customFormat="1" ht="24.2" customHeight="1">
      <c r="A538" s="31"/>
      <c r="B538" s="142"/>
      <c r="C538" s="143" t="s">
        <v>804</v>
      </c>
      <c r="D538" s="143" t="s">
        <v>119</v>
      </c>
      <c r="E538" s="144" t="s">
        <v>805</v>
      </c>
      <c r="F538" s="145" t="s">
        <v>806</v>
      </c>
      <c r="G538" s="146" t="s">
        <v>269</v>
      </c>
      <c r="H538" s="147">
        <v>204</v>
      </c>
      <c r="I538" s="148"/>
      <c r="J538" s="149">
        <f>ROUND(I538*H538,2)</f>
        <v>0</v>
      </c>
      <c r="K538" s="145" t="s">
        <v>199</v>
      </c>
      <c r="L538" s="32"/>
      <c r="M538" s="150" t="s">
        <v>1</v>
      </c>
      <c r="N538" s="151" t="s">
        <v>39</v>
      </c>
      <c r="O538" s="57"/>
      <c r="P538" s="152">
        <f>O538*H538</f>
        <v>0</v>
      </c>
      <c r="Q538" s="152">
        <v>0</v>
      </c>
      <c r="R538" s="152">
        <f>Q538*H538</f>
        <v>0</v>
      </c>
      <c r="S538" s="152">
        <v>0</v>
      </c>
      <c r="T538" s="153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54" t="s">
        <v>124</v>
      </c>
      <c r="AT538" s="154" t="s">
        <v>119</v>
      </c>
      <c r="AU538" s="154" t="s">
        <v>84</v>
      </c>
      <c r="AY538" s="16" t="s">
        <v>116</v>
      </c>
      <c r="BE538" s="155">
        <f>IF(N538="základní",J538,0)</f>
        <v>0</v>
      </c>
      <c r="BF538" s="155">
        <f>IF(N538="snížená",J538,0)</f>
        <v>0</v>
      </c>
      <c r="BG538" s="155">
        <f>IF(N538="zákl. přenesená",J538,0)</f>
        <v>0</v>
      </c>
      <c r="BH538" s="155">
        <f>IF(N538="sníž. přenesená",J538,0)</f>
        <v>0</v>
      </c>
      <c r="BI538" s="155">
        <f>IF(N538="nulová",J538,0)</f>
        <v>0</v>
      </c>
      <c r="BJ538" s="16" t="s">
        <v>82</v>
      </c>
      <c r="BK538" s="155">
        <f>ROUND(I538*H538,2)</f>
        <v>0</v>
      </c>
      <c r="BL538" s="16" t="s">
        <v>124</v>
      </c>
      <c r="BM538" s="154" t="s">
        <v>807</v>
      </c>
    </row>
    <row r="539" spans="1:65" s="2" customFormat="1" ht="39">
      <c r="A539" s="31"/>
      <c r="B539" s="32"/>
      <c r="C539" s="31"/>
      <c r="D539" s="156" t="s">
        <v>125</v>
      </c>
      <c r="E539" s="31"/>
      <c r="F539" s="157" t="s">
        <v>808</v>
      </c>
      <c r="G539" s="31"/>
      <c r="H539" s="31"/>
      <c r="I539" s="158"/>
      <c r="J539" s="31"/>
      <c r="K539" s="31"/>
      <c r="L539" s="32"/>
      <c r="M539" s="159"/>
      <c r="N539" s="160"/>
      <c r="O539" s="57"/>
      <c r="P539" s="57"/>
      <c r="Q539" s="57"/>
      <c r="R539" s="57"/>
      <c r="S539" s="57"/>
      <c r="T539" s="58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6" t="s">
        <v>125</v>
      </c>
      <c r="AU539" s="16" t="s">
        <v>84</v>
      </c>
    </row>
    <row r="540" spans="1:65" s="2" customFormat="1" ht="11.25">
      <c r="A540" s="31"/>
      <c r="B540" s="32"/>
      <c r="C540" s="31"/>
      <c r="D540" s="166" t="s">
        <v>201</v>
      </c>
      <c r="E540" s="31"/>
      <c r="F540" s="167" t="s">
        <v>809</v>
      </c>
      <c r="G540" s="31"/>
      <c r="H540" s="31"/>
      <c r="I540" s="158"/>
      <c r="J540" s="31"/>
      <c r="K540" s="31"/>
      <c r="L540" s="32"/>
      <c r="M540" s="159"/>
      <c r="N540" s="160"/>
      <c r="O540" s="57"/>
      <c r="P540" s="57"/>
      <c r="Q540" s="57"/>
      <c r="R540" s="57"/>
      <c r="S540" s="57"/>
      <c r="T540" s="58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6" t="s">
        <v>201</v>
      </c>
      <c r="AU540" s="16" t="s">
        <v>84</v>
      </c>
    </row>
    <row r="541" spans="1:65" s="2" customFormat="1" ht="87.75">
      <c r="A541" s="31"/>
      <c r="B541" s="32"/>
      <c r="C541" s="31"/>
      <c r="D541" s="156" t="s">
        <v>127</v>
      </c>
      <c r="E541" s="31"/>
      <c r="F541" s="161" t="s">
        <v>810</v>
      </c>
      <c r="G541" s="31"/>
      <c r="H541" s="31"/>
      <c r="I541" s="158"/>
      <c r="J541" s="31"/>
      <c r="K541" s="31"/>
      <c r="L541" s="32"/>
      <c r="M541" s="159"/>
      <c r="N541" s="160"/>
      <c r="O541" s="57"/>
      <c r="P541" s="57"/>
      <c r="Q541" s="57"/>
      <c r="R541" s="57"/>
      <c r="S541" s="57"/>
      <c r="T541" s="58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6" t="s">
        <v>127</v>
      </c>
      <c r="AU541" s="16" t="s">
        <v>84</v>
      </c>
    </row>
    <row r="542" spans="1:65" s="2" customFormat="1" ht="24.2" customHeight="1">
      <c r="A542" s="31"/>
      <c r="B542" s="142"/>
      <c r="C542" s="143" t="s">
        <v>520</v>
      </c>
      <c r="D542" s="143" t="s">
        <v>119</v>
      </c>
      <c r="E542" s="144" t="s">
        <v>811</v>
      </c>
      <c r="F542" s="145" t="s">
        <v>812</v>
      </c>
      <c r="G542" s="146" t="s">
        <v>122</v>
      </c>
      <c r="H542" s="147">
        <v>150</v>
      </c>
      <c r="I542" s="148"/>
      <c r="J542" s="149">
        <f>ROUND(I542*H542,2)</f>
        <v>0</v>
      </c>
      <c r="K542" s="145" t="s">
        <v>199</v>
      </c>
      <c r="L542" s="32"/>
      <c r="M542" s="150" t="s">
        <v>1</v>
      </c>
      <c r="N542" s="151" t="s">
        <v>39</v>
      </c>
      <c r="O542" s="57"/>
      <c r="P542" s="152">
        <f>O542*H542</f>
        <v>0</v>
      </c>
      <c r="Q542" s="152">
        <v>0</v>
      </c>
      <c r="R542" s="152">
        <f>Q542*H542</f>
        <v>0</v>
      </c>
      <c r="S542" s="152">
        <v>0</v>
      </c>
      <c r="T542" s="153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54" t="s">
        <v>124</v>
      </c>
      <c r="AT542" s="154" t="s">
        <v>119</v>
      </c>
      <c r="AU542" s="154" t="s">
        <v>84</v>
      </c>
      <c r="AY542" s="16" t="s">
        <v>116</v>
      </c>
      <c r="BE542" s="155">
        <f>IF(N542="základní",J542,0)</f>
        <v>0</v>
      </c>
      <c r="BF542" s="155">
        <f>IF(N542="snížená",J542,0)</f>
        <v>0</v>
      </c>
      <c r="BG542" s="155">
        <f>IF(N542="zákl. přenesená",J542,0)</f>
        <v>0</v>
      </c>
      <c r="BH542" s="155">
        <f>IF(N542="sníž. přenesená",J542,0)</f>
        <v>0</v>
      </c>
      <c r="BI542" s="155">
        <f>IF(N542="nulová",J542,0)</f>
        <v>0</v>
      </c>
      <c r="BJ542" s="16" t="s">
        <v>82</v>
      </c>
      <c r="BK542" s="155">
        <f>ROUND(I542*H542,2)</f>
        <v>0</v>
      </c>
      <c r="BL542" s="16" t="s">
        <v>124</v>
      </c>
      <c r="BM542" s="154" t="s">
        <v>813</v>
      </c>
    </row>
    <row r="543" spans="1:65" s="2" customFormat="1" ht="29.25">
      <c r="A543" s="31"/>
      <c r="B543" s="32"/>
      <c r="C543" s="31"/>
      <c r="D543" s="156" t="s">
        <v>125</v>
      </c>
      <c r="E543" s="31"/>
      <c r="F543" s="157" t="s">
        <v>814</v>
      </c>
      <c r="G543" s="31"/>
      <c r="H543" s="31"/>
      <c r="I543" s="158"/>
      <c r="J543" s="31"/>
      <c r="K543" s="31"/>
      <c r="L543" s="32"/>
      <c r="M543" s="159"/>
      <c r="N543" s="160"/>
      <c r="O543" s="57"/>
      <c r="P543" s="57"/>
      <c r="Q543" s="57"/>
      <c r="R543" s="57"/>
      <c r="S543" s="57"/>
      <c r="T543" s="58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6" t="s">
        <v>125</v>
      </c>
      <c r="AU543" s="16" t="s">
        <v>84</v>
      </c>
    </row>
    <row r="544" spans="1:65" s="2" customFormat="1" ht="11.25">
      <c r="A544" s="31"/>
      <c r="B544" s="32"/>
      <c r="C544" s="31"/>
      <c r="D544" s="166" t="s">
        <v>201</v>
      </c>
      <c r="E544" s="31"/>
      <c r="F544" s="167" t="s">
        <v>815</v>
      </c>
      <c r="G544" s="31"/>
      <c r="H544" s="31"/>
      <c r="I544" s="158"/>
      <c r="J544" s="31"/>
      <c r="K544" s="31"/>
      <c r="L544" s="32"/>
      <c r="M544" s="159"/>
      <c r="N544" s="160"/>
      <c r="O544" s="57"/>
      <c r="P544" s="57"/>
      <c r="Q544" s="57"/>
      <c r="R544" s="57"/>
      <c r="S544" s="57"/>
      <c r="T544" s="58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6" t="s">
        <v>201</v>
      </c>
      <c r="AU544" s="16" t="s">
        <v>84</v>
      </c>
    </row>
    <row r="545" spans="1:65" s="2" customFormat="1" ht="24.2" customHeight="1">
      <c r="A545" s="31"/>
      <c r="B545" s="142"/>
      <c r="C545" s="143" t="s">
        <v>816</v>
      </c>
      <c r="D545" s="143" t="s">
        <v>119</v>
      </c>
      <c r="E545" s="144" t="s">
        <v>817</v>
      </c>
      <c r="F545" s="145" t="s">
        <v>818</v>
      </c>
      <c r="G545" s="146" t="s">
        <v>122</v>
      </c>
      <c r="H545" s="147">
        <v>150</v>
      </c>
      <c r="I545" s="148"/>
      <c r="J545" s="149">
        <f>ROUND(I545*H545,2)</f>
        <v>0</v>
      </c>
      <c r="K545" s="145" t="s">
        <v>199</v>
      </c>
      <c r="L545" s="32"/>
      <c r="M545" s="150" t="s">
        <v>1</v>
      </c>
      <c r="N545" s="151" t="s">
        <v>39</v>
      </c>
      <c r="O545" s="57"/>
      <c r="P545" s="152">
        <f>O545*H545</f>
        <v>0</v>
      </c>
      <c r="Q545" s="152">
        <v>0</v>
      </c>
      <c r="R545" s="152">
        <f>Q545*H545</f>
        <v>0</v>
      </c>
      <c r="S545" s="152">
        <v>0</v>
      </c>
      <c r="T545" s="153">
        <f>S545*H545</f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154" t="s">
        <v>124</v>
      </c>
      <c r="AT545" s="154" t="s">
        <v>119</v>
      </c>
      <c r="AU545" s="154" t="s">
        <v>84</v>
      </c>
      <c r="AY545" s="16" t="s">
        <v>116</v>
      </c>
      <c r="BE545" s="155">
        <f>IF(N545="základní",J545,0)</f>
        <v>0</v>
      </c>
      <c r="BF545" s="155">
        <f>IF(N545="snížená",J545,0)</f>
        <v>0</v>
      </c>
      <c r="BG545" s="155">
        <f>IF(N545="zákl. přenesená",J545,0)</f>
        <v>0</v>
      </c>
      <c r="BH545" s="155">
        <f>IF(N545="sníž. přenesená",J545,0)</f>
        <v>0</v>
      </c>
      <c r="BI545" s="155">
        <f>IF(N545="nulová",J545,0)</f>
        <v>0</v>
      </c>
      <c r="BJ545" s="16" t="s">
        <v>82</v>
      </c>
      <c r="BK545" s="155">
        <f>ROUND(I545*H545,2)</f>
        <v>0</v>
      </c>
      <c r="BL545" s="16" t="s">
        <v>124</v>
      </c>
      <c r="BM545" s="154" t="s">
        <v>819</v>
      </c>
    </row>
    <row r="546" spans="1:65" s="2" customFormat="1" ht="29.25">
      <c r="A546" s="31"/>
      <c r="B546" s="32"/>
      <c r="C546" s="31"/>
      <c r="D546" s="156" t="s">
        <v>125</v>
      </c>
      <c r="E546" s="31"/>
      <c r="F546" s="157" t="s">
        <v>820</v>
      </c>
      <c r="G546" s="31"/>
      <c r="H546" s="31"/>
      <c r="I546" s="158"/>
      <c r="J546" s="31"/>
      <c r="K546" s="31"/>
      <c r="L546" s="32"/>
      <c r="M546" s="159"/>
      <c r="N546" s="160"/>
      <c r="O546" s="57"/>
      <c r="P546" s="57"/>
      <c r="Q546" s="57"/>
      <c r="R546" s="57"/>
      <c r="S546" s="57"/>
      <c r="T546" s="58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T546" s="16" t="s">
        <v>125</v>
      </c>
      <c r="AU546" s="16" t="s">
        <v>84</v>
      </c>
    </row>
    <row r="547" spans="1:65" s="2" customFormat="1" ht="11.25">
      <c r="A547" s="31"/>
      <c r="B547" s="32"/>
      <c r="C547" s="31"/>
      <c r="D547" s="166" t="s">
        <v>201</v>
      </c>
      <c r="E547" s="31"/>
      <c r="F547" s="167" t="s">
        <v>821</v>
      </c>
      <c r="G547" s="31"/>
      <c r="H547" s="31"/>
      <c r="I547" s="158"/>
      <c r="J547" s="31"/>
      <c r="K547" s="31"/>
      <c r="L547" s="32"/>
      <c r="M547" s="159"/>
      <c r="N547" s="160"/>
      <c r="O547" s="57"/>
      <c r="P547" s="57"/>
      <c r="Q547" s="57"/>
      <c r="R547" s="57"/>
      <c r="S547" s="57"/>
      <c r="T547" s="58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6" t="s">
        <v>201</v>
      </c>
      <c r="AU547" s="16" t="s">
        <v>84</v>
      </c>
    </row>
    <row r="548" spans="1:65" s="2" customFormat="1" ht="29.25">
      <c r="A548" s="31"/>
      <c r="B548" s="32"/>
      <c r="C548" s="31"/>
      <c r="D548" s="156" t="s">
        <v>127</v>
      </c>
      <c r="E548" s="31"/>
      <c r="F548" s="161" t="s">
        <v>822</v>
      </c>
      <c r="G548" s="31"/>
      <c r="H548" s="31"/>
      <c r="I548" s="158"/>
      <c r="J548" s="31"/>
      <c r="K548" s="31"/>
      <c r="L548" s="32"/>
      <c r="M548" s="159"/>
      <c r="N548" s="160"/>
      <c r="O548" s="57"/>
      <c r="P548" s="57"/>
      <c r="Q548" s="57"/>
      <c r="R548" s="57"/>
      <c r="S548" s="57"/>
      <c r="T548" s="58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T548" s="16" t="s">
        <v>127</v>
      </c>
      <c r="AU548" s="16" t="s">
        <v>84</v>
      </c>
    </row>
    <row r="549" spans="1:65" s="2" customFormat="1" ht="24.2" customHeight="1">
      <c r="A549" s="31"/>
      <c r="B549" s="142"/>
      <c r="C549" s="143" t="s">
        <v>523</v>
      </c>
      <c r="D549" s="143" t="s">
        <v>119</v>
      </c>
      <c r="E549" s="144" t="s">
        <v>823</v>
      </c>
      <c r="F549" s="145" t="s">
        <v>824</v>
      </c>
      <c r="G549" s="146" t="s">
        <v>122</v>
      </c>
      <c r="H549" s="147">
        <v>150</v>
      </c>
      <c r="I549" s="148"/>
      <c r="J549" s="149">
        <f>ROUND(I549*H549,2)</f>
        <v>0</v>
      </c>
      <c r="K549" s="145" t="s">
        <v>199</v>
      </c>
      <c r="L549" s="32"/>
      <c r="M549" s="150" t="s">
        <v>1</v>
      </c>
      <c r="N549" s="151" t="s">
        <v>39</v>
      </c>
      <c r="O549" s="57"/>
      <c r="P549" s="152">
        <f>O549*H549</f>
        <v>0</v>
      </c>
      <c r="Q549" s="152">
        <v>0</v>
      </c>
      <c r="R549" s="152">
        <f>Q549*H549</f>
        <v>0</v>
      </c>
      <c r="S549" s="152">
        <v>0</v>
      </c>
      <c r="T549" s="153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54" t="s">
        <v>124</v>
      </c>
      <c r="AT549" s="154" t="s">
        <v>119</v>
      </c>
      <c r="AU549" s="154" t="s">
        <v>84</v>
      </c>
      <c r="AY549" s="16" t="s">
        <v>116</v>
      </c>
      <c r="BE549" s="155">
        <f>IF(N549="základní",J549,0)</f>
        <v>0</v>
      </c>
      <c r="BF549" s="155">
        <f>IF(N549="snížená",J549,0)</f>
        <v>0</v>
      </c>
      <c r="BG549" s="155">
        <f>IF(N549="zákl. přenesená",J549,0)</f>
        <v>0</v>
      </c>
      <c r="BH549" s="155">
        <f>IF(N549="sníž. přenesená",J549,0)</f>
        <v>0</v>
      </c>
      <c r="BI549" s="155">
        <f>IF(N549="nulová",J549,0)</f>
        <v>0</v>
      </c>
      <c r="BJ549" s="16" t="s">
        <v>82</v>
      </c>
      <c r="BK549" s="155">
        <f>ROUND(I549*H549,2)</f>
        <v>0</v>
      </c>
      <c r="BL549" s="16" t="s">
        <v>124</v>
      </c>
      <c r="BM549" s="154" t="s">
        <v>825</v>
      </c>
    </row>
    <row r="550" spans="1:65" s="2" customFormat="1" ht="29.25">
      <c r="A550" s="31"/>
      <c r="B550" s="32"/>
      <c r="C550" s="31"/>
      <c r="D550" s="156" t="s">
        <v>125</v>
      </c>
      <c r="E550" s="31"/>
      <c r="F550" s="157" t="s">
        <v>826</v>
      </c>
      <c r="G550" s="31"/>
      <c r="H550" s="31"/>
      <c r="I550" s="158"/>
      <c r="J550" s="31"/>
      <c r="K550" s="31"/>
      <c r="L550" s="32"/>
      <c r="M550" s="159"/>
      <c r="N550" s="160"/>
      <c r="O550" s="57"/>
      <c r="P550" s="57"/>
      <c r="Q550" s="57"/>
      <c r="R550" s="57"/>
      <c r="S550" s="57"/>
      <c r="T550" s="58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6" t="s">
        <v>125</v>
      </c>
      <c r="AU550" s="16" t="s">
        <v>84</v>
      </c>
    </row>
    <row r="551" spans="1:65" s="2" customFormat="1" ht="11.25">
      <c r="A551" s="31"/>
      <c r="B551" s="32"/>
      <c r="C551" s="31"/>
      <c r="D551" s="166" t="s">
        <v>201</v>
      </c>
      <c r="E551" s="31"/>
      <c r="F551" s="167" t="s">
        <v>827</v>
      </c>
      <c r="G551" s="31"/>
      <c r="H551" s="31"/>
      <c r="I551" s="158"/>
      <c r="J551" s="31"/>
      <c r="K551" s="31"/>
      <c r="L551" s="32"/>
      <c r="M551" s="159"/>
      <c r="N551" s="160"/>
      <c r="O551" s="57"/>
      <c r="P551" s="57"/>
      <c r="Q551" s="57"/>
      <c r="R551" s="57"/>
      <c r="S551" s="57"/>
      <c r="T551" s="58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6" t="s">
        <v>201</v>
      </c>
      <c r="AU551" s="16" t="s">
        <v>84</v>
      </c>
    </row>
    <row r="552" spans="1:65" s="2" customFormat="1" ht="29.25">
      <c r="A552" s="31"/>
      <c r="B552" s="32"/>
      <c r="C552" s="31"/>
      <c r="D552" s="156" t="s">
        <v>127</v>
      </c>
      <c r="E552" s="31"/>
      <c r="F552" s="161" t="s">
        <v>822</v>
      </c>
      <c r="G552" s="31"/>
      <c r="H552" s="31"/>
      <c r="I552" s="158"/>
      <c r="J552" s="31"/>
      <c r="K552" s="31"/>
      <c r="L552" s="32"/>
      <c r="M552" s="159"/>
      <c r="N552" s="160"/>
      <c r="O552" s="57"/>
      <c r="P552" s="57"/>
      <c r="Q552" s="57"/>
      <c r="R552" s="57"/>
      <c r="S552" s="57"/>
      <c r="T552" s="58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T552" s="16" t="s">
        <v>127</v>
      </c>
      <c r="AU552" s="16" t="s">
        <v>84</v>
      </c>
    </row>
    <row r="553" spans="1:65" s="2" customFormat="1" ht="24.2" customHeight="1">
      <c r="A553" s="31"/>
      <c r="B553" s="142"/>
      <c r="C553" s="143" t="s">
        <v>828</v>
      </c>
      <c r="D553" s="143" t="s">
        <v>119</v>
      </c>
      <c r="E553" s="144" t="s">
        <v>829</v>
      </c>
      <c r="F553" s="145" t="s">
        <v>830</v>
      </c>
      <c r="G553" s="146" t="s">
        <v>122</v>
      </c>
      <c r="H553" s="147">
        <v>150</v>
      </c>
      <c r="I553" s="148"/>
      <c r="J553" s="149">
        <f>ROUND(I553*H553,2)</f>
        <v>0</v>
      </c>
      <c r="K553" s="145" t="s">
        <v>199</v>
      </c>
      <c r="L553" s="32"/>
      <c r="M553" s="150" t="s">
        <v>1</v>
      </c>
      <c r="N553" s="151" t="s">
        <v>39</v>
      </c>
      <c r="O553" s="57"/>
      <c r="P553" s="152">
        <f>O553*H553</f>
        <v>0</v>
      </c>
      <c r="Q553" s="152">
        <v>0</v>
      </c>
      <c r="R553" s="152">
        <f>Q553*H553</f>
        <v>0</v>
      </c>
      <c r="S553" s="152">
        <v>0</v>
      </c>
      <c r="T553" s="153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54" t="s">
        <v>124</v>
      </c>
      <c r="AT553" s="154" t="s">
        <v>119</v>
      </c>
      <c r="AU553" s="154" t="s">
        <v>84</v>
      </c>
      <c r="AY553" s="16" t="s">
        <v>116</v>
      </c>
      <c r="BE553" s="155">
        <f>IF(N553="základní",J553,0)</f>
        <v>0</v>
      </c>
      <c r="BF553" s="155">
        <f>IF(N553="snížená",J553,0)</f>
        <v>0</v>
      </c>
      <c r="BG553" s="155">
        <f>IF(N553="zákl. přenesená",J553,0)</f>
        <v>0</v>
      </c>
      <c r="BH553" s="155">
        <f>IF(N553="sníž. přenesená",J553,0)</f>
        <v>0</v>
      </c>
      <c r="BI553" s="155">
        <f>IF(N553="nulová",J553,0)</f>
        <v>0</v>
      </c>
      <c r="BJ553" s="16" t="s">
        <v>82</v>
      </c>
      <c r="BK553" s="155">
        <f>ROUND(I553*H553,2)</f>
        <v>0</v>
      </c>
      <c r="BL553" s="16" t="s">
        <v>124</v>
      </c>
      <c r="BM553" s="154" t="s">
        <v>831</v>
      </c>
    </row>
    <row r="554" spans="1:65" s="2" customFormat="1" ht="29.25">
      <c r="A554" s="31"/>
      <c r="B554" s="32"/>
      <c r="C554" s="31"/>
      <c r="D554" s="156" t="s">
        <v>125</v>
      </c>
      <c r="E554" s="31"/>
      <c r="F554" s="157" t="s">
        <v>832</v>
      </c>
      <c r="G554" s="31"/>
      <c r="H554" s="31"/>
      <c r="I554" s="158"/>
      <c r="J554" s="31"/>
      <c r="K554" s="31"/>
      <c r="L554" s="32"/>
      <c r="M554" s="159"/>
      <c r="N554" s="160"/>
      <c r="O554" s="57"/>
      <c r="P554" s="57"/>
      <c r="Q554" s="57"/>
      <c r="R554" s="57"/>
      <c r="S554" s="57"/>
      <c r="T554" s="58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6" t="s">
        <v>125</v>
      </c>
      <c r="AU554" s="16" t="s">
        <v>84</v>
      </c>
    </row>
    <row r="555" spans="1:65" s="2" customFormat="1" ht="11.25">
      <c r="A555" s="31"/>
      <c r="B555" s="32"/>
      <c r="C555" s="31"/>
      <c r="D555" s="166" t="s">
        <v>201</v>
      </c>
      <c r="E555" s="31"/>
      <c r="F555" s="167" t="s">
        <v>833</v>
      </c>
      <c r="G555" s="31"/>
      <c r="H555" s="31"/>
      <c r="I555" s="158"/>
      <c r="J555" s="31"/>
      <c r="K555" s="31"/>
      <c r="L555" s="32"/>
      <c r="M555" s="159"/>
      <c r="N555" s="160"/>
      <c r="O555" s="57"/>
      <c r="P555" s="57"/>
      <c r="Q555" s="57"/>
      <c r="R555" s="57"/>
      <c r="S555" s="57"/>
      <c r="T555" s="58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6" t="s">
        <v>201</v>
      </c>
      <c r="AU555" s="16" t="s">
        <v>84</v>
      </c>
    </row>
    <row r="556" spans="1:65" s="2" customFormat="1" ht="29.25">
      <c r="A556" s="31"/>
      <c r="B556" s="32"/>
      <c r="C556" s="31"/>
      <c r="D556" s="156" t="s">
        <v>127</v>
      </c>
      <c r="E556" s="31"/>
      <c r="F556" s="161" t="s">
        <v>822</v>
      </c>
      <c r="G556" s="31"/>
      <c r="H556" s="31"/>
      <c r="I556" s="158"/>
      <c r="J556" s="31"/>
      <c r="K556" s="31"/>
      <c r="L556" s="32"/>
      <c r="M556" s="159"/>
      <c r="N556" s="160"/>
      <c r="O556" s="57"/>
      <c r="P556" s="57"/>
      <c r="Q556" s="57"/>
      <c r="R556" s="57"/>
      <c r="S556" s="57"/>
      <c r="T556" s="58"/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T556" s="16" t="s">
        <v>127</v>
      </c>
      <c r="AU556" s="16" t="s">
        <v>84</v>
      </c>
    </row>
    <row r="557" spans="1:65" s="2" customFormat="1" ht="24.2" customHeight="1">
      <c r="A557" s="31"/>
      <c r="B557" s="142"/>
      <c r="C557" s="143" t="s">
        <v>527</v>
      </c>
      <c r="D557" s="143" t="s">
        <v>119</v>
      </c>
      <c r="E557" s="144" t="s">
        <v>834</v>
      </c>
      <c r="F557" s="145" t="s">
        <v>835</v>
      </c>
      <c r="G557" s="146" t="s">
        <v>122</v>
      </c>
      <c r="H557" s="147">
        <v>150</v>
      </c>
      <c r="I557" s="148"/>
      <c r="J557" s="149">
        <f>ROUND(I557*H557,2)</f>
        <v>0</v>
      </c>
      <c r="K557" s="145" t="s">
        <v>199</v>
      </c>
      <c r="L557" s="32"/>
      <c r="M557" s="150" t="s">
        <v>1</v>
      </c>
      <c r="N557" s="151" t="s">
        <v>39</v>
      </c>
      <c r="O557" s="57"/>
      <c r="P557" s="152">
        <f>O557*H557</f>
        <v>0</v>
      </c>
      <c r="Q557" s="152">
        <v>0</v>
      </c>
      <c r="R557" s="152">
        <f>Q557*H557</f>
        <v>0</v>
      </c>
      <c r="S557" s="152">
        <v>0</v>
      </c>
      <c r="T557" s="153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54" t="s">
        <v>124</v>
      </c>
      <c r="AT557" s="154" t="s">
        <v>119</v>
      </c>
      <c r="AU557" s="154" t="s">
        <v>84</v>
      </c>
      <c r="AY557" s="16" t="s">
        <v>116</v>
      </c>
      <c r="BE557" s="155">
        <f>IF(N557="základní",J557,0)</f>
        <v>0</v>
      </c>
      <c r="BF557" s="155">
        <f>IF(N557="snížená",J557,0)</f>
        <v>0</v>
      </c>
      <c r="BG557" s="155">
        <f>IF(N557="zákl. přenesená",J557,0)</f>
        <v>0</v>
      </c>
      <c r="BH557" s="155">
        <f>IF(N557="sníž. přenesená",J557,0)</f>
        <v>0</v>
      </c>
      <c r="BI557" s="155">
        <f>IF(N557="nulová",J557,0)</f>
        <v>0</v>
      </c>
      <c r="BJ557" s="16" t="s">
        <v>82</v>
      </c>
      <c r="BK557" s="155">
        <f>ROUND(I557*H557,2)</f>
        <v>0</v>
      </c>
      <c r="BL557" s="16" t="s">
        <v>124</v>
      </c>
      <c r="BM557" s="154" t="s">
        <v>836</v>
      </c>
    </row>
    <row r="558" spans="1:65" s="2" customFormat="1" ht="29.25">
      <c r="A558" s="31"/>
      <c r="B558" s="32"/>
      <c r="C558" s="31"/>
      <c r="D558" s="156" t="s">
        <v>125</v>
      </c>
      <c r="E558" s="31"/>
      <c r="F558" s="157" t="s">
        <v>837</v>
      </c>
      <c r="G558" s="31"/>
      <c r="H558" s="31"/>
      <c r="I558" s="158"/>
      <c r="J558" s="31"/>
      <c r="K558" s="31"/>
      <c r="L558" s="32"/>
      <c r="M558" s="159"/>
      <c r="N558" s="160"/>
      <c r="O558" s="57"/>
      <c r="P558" s="57"/>
      <c r="Q558" s="57"/>
      <c r="R558" s="57"/>
      <c r="S558" s="57"/>
      <c r="T558" s="58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6" t="s">
        <v>125</v>
      </c>
      <c r="AU558" s="16" t="s">
        <v>84</v>
      </c>
    </row>
    <row r="559" spans="1:65" s="2" customFormat="1" ht="11.25">
      <c r="A559" s="31"/>
      <c r="B559" s="32"/>
      <c r="C559" s="31"/>
      <c r="D559" s="166" t="s">
        <v>201</v>
      </c>
      <c r="E559" s="31"/>
      <c r="F559" s="167" t="s">
        <v>838</v>
      </c>
      <c r="G559" s="31"/>
      <c r="H559" s="31"/>
      <c r="I559" s="158"/>
      <c r="J559" s="31"/>
      <c r="K559" s="31"/>
      <c r="L559" s="32"/>
      <c r="M559" s="159"/>
      <c r="N559" s="160"/>
      <c r="O559" s="57"/>
      <c r="P559" s="57"/>
      <c r="Q559" s="57"/>
      <c r="R559" s="57"/>
      <c r="S559" s="57"/>
      <c r="T559" s="58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6" t="s">
        <v>201</v>
      </c>
      <c r="AU559" s="16" t="s">
        <v>84</v>
      </c>
    </row>
    <row r="560" spans="1:65" s="2" customFormat="1" ht="29.25">
      <c r="A560" s="31"/>
      <c r="B560" s="32"/>
      <c r="C560" s="31"/>
      <c r="D560" s="156" t="s">
        <v>127</v>
      </c>
      <c r="E560" s="31"/>
      <c r="F560" s="161" t="s">
        <v>822</v>
      </c>
      <c r="G560" s="31"/>
      <c r="H560" s="31"/>
      <c r="I560" s="158"/>
      <c r="J560" s="31"/>
      <c r="K560" s="31"/>
      <c r="L560" s="32"/>
      <c r="M560" s="159"/>
      <c r="N560" s="160"/>
      <c r="O560" s="57"/>
      <c r="P560" s="57"/>
      <c r="Q560" s="57"/>
      <c r="R560" s="57"/>
      <c r="S560" s="57"/>
      <c r="T560" s="58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T560" s="16" t="s">
        <v>127</v>
      </c>
      <c r="AU560" s="16" t="s">
        <v>84</v>
      </c>
    </row>
    <row r="561" spans="1:65" s="2" customFormat="1" ht="24.2" customHeight="1">
      <c r="A561" s="31"/>
      <c r="B561" s="142"/>
      <c r="C561" s="143" t="s">
        <v>839</v>
      </c>
      <c r="D561" s="143" t="s">
        <v>119</v>
      </c>
      <c r="E561" s="144" t="s">
        <v>840</v>
      </c>
      <c r="F561" s="145" t="s">
        <v>841</v>
      </c>
      <c r="G561" s="146" t="s">
        <v>122</v>
      </c>
      <c r="H561" s="147">
        <v>150</v>
      </c>
      <c r="I561" s="148"/>
      <c r="J561" s="149">
        <f>ROUND(I561*H561,2)</f>
        <v>0</v>
      </c>
      <c r="K561" s="145" t="s">
        <v>199</v>
      </c>
      <c r="L561" s="32"/>
      <c r="M561" s="150" t="s">
        <v>1</v>
      </c>
      <c r="N561" s="151" t="s">
        <v>39</v>
      </c>
      <c r="O561" s="57"/>
      <c r="P561" s="152">
        <f>O561*H561</f>
        <v>0</v>
      </c>
      <c r="Q561" s="152">
        <v>0</v>
      </c>
      <c r="R561" s="152">
        <f>Q561*H561</f>
        <v>0</v>
      </c>
      <c r="S561" s="152">
        <v>0</v>
      </c>
      <c r="T561" s="153">
        <f>S561*H561</f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54" t="s">
        <v>124</v>
      </c>
      <c r="AT561" s="154" t="s">
        <v>119</v>
      </c>
      <c r="AU561" s="154" t="s">
        <v>84</v>
      </c>
      <c r="AY561" s="16" t="s">
        <v>116</v>
      </c>
      <c r="BE561" s="155">
        <f>IF(N561="základní",J561,0)</f>
        <v>0</v>
      </c>
      <c r="BF561" s="155">
        <f>IF(N561="snížená",J561,0)</f>
        <v>0</v>
      </c>
      <c r="BG561" s="155">
        <f>IF(N561="zákl. přenesená",J561,0)</f>
        <v>0</v>
      </c>
      <c r="BH561" s="155">
        <f>IF(N561="sníž. přenesená",J561,0)</f>
        <v>0</v>
      </c>
      <c r="BI561" s="155">
        <f>IF(N561="nulová",J561,0)</f>
        <v>0</v>
      </c>
      <c r="BJ561" s="16" t="s">
        <v>82</v>
      </c>
      <c r="BK561" s="155">
        <f>ROUND(I561*H561,2)</f>
        <v>0</v>
      </c>
      <c r="BL561" s="16" t="s">
        <v>124</v>
      </c>
      <c r="BM561" s="154" t="s">
        <v>842</v>
      </c>
    </row>
    <row r="562" spans="1:65" s="2" customFormat="1" ht="29.25">
      <c r="A562" s="31"/>
      <c r="B562" s="32"/>
      <c r="C562" s="31"/>
      <c r="D562" s="156" t="s">
        <v>125</v>
      </c>
      <c r="E562" s="31"/>
      <c r="F562" s="157" t="s">
        <v>843</v>
      </c>
      <c r="G562" s="31"/>
      <c r="H562" s="31"/>
      <c r="I562" s="158"/>
      <c r="J562" s="31"/>
      <c r="K562" s="31"/>
      <c r="L562" s="32"/>
      <c r="M562" s="159"/>
      <c r="N562" s="160"/>
      <c r="O562" s="57"/>
      <c r="P562" s="57"/>
      <c r="Q562" s="57"/>
      <c r="R562" s="57"/>
      <c r="S562" s="57"/>
      <c r="T562" s="58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6" t="s">
        <v>125</v>
      </c>
      <c r="AU562" s="16" t="s">
        <v>84</v>
      </c>
    </row>
    <row r="563" spans="1:65" s="2" customFormat="1" ht="11.25">
      <c r="A563" s="31"/>
      <c r="B563" s="32"/>
      <c r="C563" s="31"/>
      <c r="D563" s="166" t="s">
        <v>201</v>
      </c>
      <c r="E563" s="31"/>
      <c r="F563" s="167" t="s">
        <v>844</v>
      </c>
      <c r="G563" s="31"/>
      <c r="H563" s="31"/>
      <c r="I563" s="158"/>
      <c r="J563" s="31"/>
      <c r="K563" s="31"/>
      <c r="L563" s="32"/>
      <c r="M563" s="159"/>
      <c r="N563" s="160"/>
      <c r="O563" s="57"/>
      <c r="P563" s="57"/>
      <c r="Q563" s="57"/>
      <c r="R563" s="57"/>
      <c r="S563" s="57"/>
      <c r="T563" s="58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6" t="s">
        <v>201</v>
      </c>
      <c r="AU563" s="16" t="s">
        <v>84</v>
      </c>
    </row>
    <row r="564" spans="1:65" s="2" customFormat="1" ht="29.25">
      <c r="A564" s="31"/>
      <c r="B564" s="32"/>
      <c r="C564" s="31"/>
      <c r="D564" s="156" t="s">
        <v>127</v>
      </c>
      <c r="E564" s="31"/>
      <c r="F564" s="161" t="s">
        <v>822</v>
      </c>
      <c r="G564" s="31"/>
      <c r="H564" s="31"/>
      <c r="I564" s="158"/>
      <c r="J564" s="31"/>
      <c r="K564" s="31"/>
      <c r="L564" s="32"/>
      <c r="M564" s="159"/>
      <c r="N564" s="160"/>
      <c r="O564" s="57"/>
      <c r="P564" s="57"/>
      <c r="Q564" s="57"/>
      <c r="R564" s="57"/>
      <c r="S564" s="57"/>
      <c r="T564" s="58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T564" s="16" t="s">
        <v>127</v>
      </c>
      <c r="AU564" s="16" t="s">
        <v>84</v>
      </c>
    </row>
    <row r="565" spans="1:65" s="2" customFormat="1" ht="24.2" customHeight="1">
      <c r="A565" s="31"/>
      <c r="B565" s="142"/>
      <c r="C565" s="143" t="s">
        <v>530</v>
      </c>
      <c r="D565" s="143" t="s">
        <v>119</v>
      </c>
      <c r="E565" s="144" t="s">
        <v>845</v>
      </c>
      <c r="F565" s="145" t="s">
        <v>846</v>
      </c>
      <c r="G565" s="146" t="s">
        <v>122</v>
      </c>
      <c r="H565" s="147">
        <v>150</v>
      </c>
      <c r="I565" s="148"/>
      <c r="J565" s="149">
        <f>ROUND(I565*H565,2)</f>
        <v>0</v>
      </c>
      <c r="K565" s="145" t="s">
        <v>199</v>
      </c>
      <c r="L565" s="32"/>
      <c r="M565" s="150" t="s">
        <v>1</v>
      </c>
      <c r="N565" s="151" t="s">
        <v>39</v>
      </c>
      <c r="O565" s="57"/>
      <c r="P565" s="152">
        <f>O565*H565</f>
        <v>0</v>
      </c>
      <c r="Q565" s="152">
        <v>0</v>
      </c>
      <c r="R565" s="152">
        <f>Q565*H565</f>
        <v>0</v>
      </c>
      <c r="S565" s="152">
        <v>0</v>
      </c>
      <c r="T565" s="153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54" t="s">
        <v>124</v>
      </c>
      <c r="AT565" s="154" t="s">
        <v>119</v>
      </c>
      <c r="AU565" s="154" t="s">
        <v>84</v>
      </c>
      <c r="AY565" s="16" t="s">
        <v>116</v>
      </c>
      <c r="BE565" s="155">
        <f>IF(N565="základní",J565,0)</f>
        <v>0</v>
      </c>
      <c r="BF565" s="155">
        <f>IF(N565="snížená",J565,0)</f>
        <v>0</v>
      </c>
      <c r="BG565" s="155">
        <f>IF(N565="zákl. přenesená",J565,0)</f>
        <v>0</v>
      </c>
      <c r="BH565" s="155">
        <f>IF(N565="sníž. přenesená",J565,0)</f>
        <v>0</v>
      </c>
      <c r="BI565" s="155">
        <f>IF(N565="nulová",J565,0)</f>
        <v>0</v>
      </c>
      <c r="BJ565" s="16" t="s">
        <v>82</v>
      </c>
      <c r="BK565" s="155">
        <f>ROUND(I565*H565,2)</f>
        <v>0</v>
      </c>
      <c r="BL565" s="16" t="s">
        <v>124</v>
      </c>
      <c r="BM565" s="154" t="s">
        <v>847</v>
      </c>
    </row>
    <row r="566" spans="1:65" s="2" customFormat="1" ht="29.25">
      <c r="A566" s="31"/>
      <c r="B566" s="32"/>
      <c r="C566" s="31"/>
      <c r="D566" s="156" t="s">
        <v>125</v>
      </c>
      <c r="E566" s="31"/>
      <c r="F566" s="157" t="s">
        <v>848</v>
      </c>
      <c r="G566" s="31"/>
      <c r="H566" s="31"/>
      <c r="I566" s="158"/>
      <c r="J566" s="31"/>
      <c r="K566" s="31"/>
      <c r="L566" s="32"/>
      <c r="M566" s="159"/>
      <c r="N566" s="160"/>
      <c r="O566" s="57"/>
      <c r="P566" s="57"/>
      <c r="Q566" s="57"/>
      <c r="R566" s="57"/>
      <c r="S566" s="57"/>
      <c r="T566" s="58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6" t="s">
        <v>125</v>
      </c>
      <c r="AU566" s="16" t="s">
        <v>84</v>
      </c>
    </row>
    <row r="567" spans="1:65" s="2" customFormat="1" ht="11.25">
      <c r="A567" s="31"/>
      <c r="B567" s="32"/>
      <c r="C567" s="31"/>
      <c r="D567" s="166" t="s">
        <v>201</v>
      </c>
      <c r="E567" s="31"/>
      <c r="F567" s="167" t="s">
        <v>849</v>
      </c>
      <c r="G567" s="31"/>
      <c r="H567" s="31"/>
      <c r="I567" s="158"/>
      <c r="J567" s="31"/>
      <c r="K567" s="31"/>
      <c r="L567" s="32"/>
      <c r="M567" s="159"/>
      <c r="N567" s="160"/>
      <c r="O567" s="57"/>
      <c r="P567" s="57"/>
      <c r="Q567" s="57"/>
      <c r="R567" s="57"/>
      <c r="S567" s="57"/>
      <c r="T567" s="58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6" t="s">
        <v>201</v>
      </c>
      <c r="AU567" s="16" t="s">
        <v>84</v>
      </c>
    </row>
    <row r="568" spans="1:65" s="2" customFormat="1" ht="29.25">
      <c r="A568" s="31"/>
      <c r="B568" s="32"/>
      <c r="C568" s="31"/>
      <c r="D568" s="156" t="s">
        <v>127</v>
      </c>
      <c r="E568" s="31"/>
      <c r="F568" s="161" t="s">
        <v>822</v>
      </c>
      <c r="G568" s="31"/>
      <c r="H568" s="31"/>
      <c r="I568" s="158"/>
      <c r="J568" s="31"/>
      <c r="K568" s="31"/>
      <c r="L568" s="32"/>
      <c r="M568" s="159"/>
      <c r="N568" s="160"/>
      <c r="O568" s="57"/>
      <c r="P568" s="57"/>
      <c r="Q568" s="57"/>
      <c r="R568" s="57"/>
      <c r="S568" s="57"/>
      <c r="T568" s="58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T568" s="16" t="s">
        <v>127</v>
      </c>
      <c r="AU568" s="16" t="s">
        <v>84</v>
      </c>
    </row>
    <row r="569" spans="1:65" s="2" customFormat="1" ht="24.2" customHeight="1">
      <c r="A569" s="31"/>
      <c r="B569" s="142"/>
      <c r="C569" s="143" t="s">
        <v>850</v>
      </c>
      <c r="D569" s="143" t="s">
        <v>119</v>
      </c>
      <c r="E569" s="144" t="s">
        <v>851</v>
      </c>
      <c r="F569" s="145" t="s">
        <v>852</v>
      </c>
      <c r="G569" s="146" t="s">
        <v>122</v>
      </c>
      <c r="H569" s="147">
        <v>150</v>
      </c>
      <c r="I569" s="148"/>
      <c r="J569" s="149">
        <f>ROUND(I569*H569,2)</f>
        <v>0</v>
      </c>
      <c r="K569" s="145" t="s">
        <v>199</v>
      </c>
      <c r="L569" s="32"/>
      <c r="M569" s="150" t="s">
        <v>1</v>
      </c>
      <c r="N569" s="151" t="s">
        <v>39</v>
      </c>
      <c r="O569" s="57"/>
      <c r="P569" s="152">
        <f>O569*H569</f>
        <v>0</v>
      </c>
      <c r="Q569" s="152">
        <v>0</v>
      </c>
      <c r="R569" s="152">
        <f>Q569*H569</f>
        <v>0</v>
      </c>
      <c r="S569" s="152">
        <v>0</v>
      </c>
      <c r="T569" s="153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54" t="s">
        <v>124</v>
      </c>
      <c r="AT569" s="154" t="s">
        <v>119</v>
      </c>
      <c r="AU569" s="154" t="s">
        <v>84</v>
      </c>
      <c r="AY569" s="16" t="s">
        <v>116</v>
      </c>
      <c r="BE569" s="155">
        <f>IF(N569="základní",J569,0)</f>
        <v>0</v>
      </c>
      <c r="BF569" s="155">
        <f>IF(N569="snížená",J569,0)</f>
        <v>0</v>
      </c>
      <c r="BG569" s="155">
        <f>IF(N569="zákl. přenesená",J569,0)</f>
        <v>0</v>
      </c>
      <c r="BH569" s="155">
        <f>IF(N569="sníž. přenesená",J569,0)</f>
        <v>0</v>
      </c>
      <c r="BI569" s="155">
        <f>IF(N569="nulová",J569,0)</f>
        <v>0</v>
      </c>
      <c r="BJ569" s="16" t="s">
        <v>82</v>
      </c>
      <c r="BK569" s="155">
        <f>ROUND(I569*H569,2)</f>
        <v>0</v>
      </c>
      <c r="BL569" s="16" t="s">
        <v>124</v>
      </c>
      <c r="BM569" s="154" t="s">
        <v>853</v>
      </c>
    </row>
    <row r="570" spans="1:65" s="2" customFormat="1" ht="29.25">
      <c r="A570" s="31"/>
      <c r="B570" s="32"/>
      <c r="C570" s="31"/>
      <c r="D570" s="156" t="s">
        <v>125</v>
      </c>
      <c r="E570" s="31"/>
      <c r="F570" s="157" t="s">
        <v>854</v>
      </c>
      <c r="G570" s="31"/>
      <c r="H570" s="31"/>
      <c r="I570" s="158"/>
      <c r="J570" s="31"/>
      <c r="K570" s="31"/>
      <c r="L570" s="32"/>
      <c r="M570" s="159"/>
      <c r="N570" s="160"/>
      <c r="O570" s="57"/>
      <c r="P570" s="57"/>
      <c r="Q570" s="57"/>
      <c r="R570" s="57"/>
      <c r="S570" s="57"/>
      <c r="T570" s="58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6" t="s">
        <v>125</v>
      </c>
      <c r="AU570" s="16" t="s">
        <v>84</v>
      </c>
    </row>
    <row r="571" spans="1:65" s="2" customFormat="1" ht="11.25">
      <c r="A571" s="31"/>
      <c r="B571" s="32"/>
      <c r="C571" s="31"/>
      <c r="D571" s="166" t="s">
        <v>201</v>
      </c>
      <c r="E571" s="31"/>
      <c r="F571" s="167" t="s">
        <v>855</v>
      </c>
      <c r="G571" s="31"/>
      <c r="H571" s="31"/>
      <c r="I571" s="158"/>
      <c r="J571" s="31"/>
      <c r="K571" s="31"/>
      <c r="L571" s="32"/>
      <c r="M571" s="159"/>
      <c r="N571" s="160"/>
      <c r="O571" s="57"/>
      <c r="P571" s="57"/>
      <c r="Q571" s="57"/>
      <c r="R571" s="57"/>
      <c r="S571" s="57"/>
      <c r="T571" s="58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6" t="s">
        <v>201</v>
      </c>
      <c r="AU571" s="16" t="s">
        <v>84</v>
      </c>
    </row>
    <row r="572" spans="1:65" s="2" customFormat="1" ht="29.25">
      <c r="A572" s="31"/>
      <c r="B572" s="32"/>
      <c r="C572" s="31"/>
      <c r="D572" s="156" t="s">
        <v>127</v>
      </c>
      <c r="E572" s="31"/>
      <c r="F572" s="161" t="s">
        <v>822</v>
      </c>
      <c r="G572" s="31"/>
      <c r="H572" s="31"/>
      <c r="I572" s="158"/>
      <c r="J572" s="31"/>
      <c r="K572" s="31"/>
      <c r="L572" s="32"/>
      <c r="M572" s="159"/>
      <c r="N572" s="160"/>
      <c r="O572" s="57"/>
      <c r="P572" s="57"/>
      <c r="Q572" s="57"/>
      <c r="R572" s="57"/>
      <c r="S572" s="57"/>
      <c r="T572" s="58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T572" s="16" t="s">
        <v>127</v>
      </c>
      <c r="AU572" s="16" t="s">
        <v>84</v>
      </c>
    </row>
    <row r="573" spans="1:65" s="2" customFormat="1" ht="24.2" customHeight="1">
      <c r="A573" s="31"/>
      <c r="B573" s="142"/>
      <c r="C573" s="143" t="s">
        <v>534</v>
      </c>
      <c r="D573" s="143" t="s">
        <v>119</v>
      </c>
      <c r="E573" s="144" t="s">
        <v>856</v>
      </c>
      <c r="F573" s="145" t="s">
        <v>857</v>
      </c>
      <c r="G573" s="146" t="s">
        <v>122</v>
      </c>
      <c r="H573" s="147">
        <v>150</v>
      </c>
      <c r="I573" s="148"/>
      <c r="J573" s="149">
        <f>ROUND(I573*H573,2)</f>
        <v>0</v>
      </c>
      <c r="K573" s="145" t="s">
        <v>199</v>
      </c>
      <c r="L573" s="32"/>
      <c r="M573" s="150" t="s">
        <v>1</v>
      </c>
      <c r="N573" s="151" t="s">
        <v>39</v>
      </c>
      <c r="O573" s="57"/>
      <c r="P573" s="152">
        <f>O573*H573</f>
        <v>0</v>
      </c>
      <c r="Q573" s="152">
        <v>0</v>
      </c>
      <c r="R573" s="152">
        <f>Q573*H573</f>
        <v>0</v>
      </c>
      <c r="S573" s="152">
        <v>0</v>
      </c>
      <c r="T573" s="153">
        <f>S573*H573</f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154" t="s">
        <v>124</v>
      </c>
      <c r="AT573" s="154" t="s">
        <v>119</v>
      </c>
      <c r="AU573" s="154" t="s">
        <v>84</v>
      </c>
      <c r="AY573" s="16" t="s">
        <v>116</v>
      </c>
      <c r="BE573" s="155">
        <f>IF(N573="základní",J573,0)</f>
        <v>0</v>
      </c>
      <c r="BF573" s="155">
        <f>IF(N573="snížená",J573,0)</f>
        <v>0</v>
      </c>
      <c r="BG573" s="155">
        <f>IF(N573="zákl. přenesená",J573,0)</f>
        <v>0</v>
      </c>
      <c r="BH573" s="155">
        <f>IF(N573="sníž. přenesená",J573,0)</f>
        <v>0</v>
      </c>
      <c r="BI573" s="155">
        <f>IF(N573="nulová",J573,0)</f>
        <v>0</v>
      </c>
      <c r="BJ573" s="16" t="s">
        <v>82</v>
      </c>
      <c r="BK573" s="155">
        <f>ROUND(I573*H573,2)</f>
        <v>0</v>
      </c>
      <c r="BL573" s="16" t="s">
        <v>124</v>
      </c>
      <c r="BM573" s="154" t="s">
        <v>858</v>
      </c>
    </row>
    <row r="574" spans="1:65" s="2" customFormat="1" ht="29.25">
      <c r="A574" s="31"/>
      <c r="B574" s="32"/>
      <c r="C574" s="31"/>
      <c r="D574" s="156" t="s">
        <v>125</v>
      </c>
      <c r="E574" s="31"/>
      <c r="F574" s="157" t="s">
        <v>859</v>
      </c>
      <c r="G574" s="31"/>
      <c r="H574" s="31"/>
      <c r="I574" s="158"/>
      <c r="J574" s="31"/>
      <c r="K574" s="31"/>
      <c r="L574" s="32"/>
      <c r="M574" s="159"/>
      <c r="N574" s="160"/>
      <c r="O574" s="57"/>
      <c r="P574" s="57"/>
      <c r="Q574" s="57"/>
      <c r="R574" s="57"/>
      <c r="S574" s="57"/>
      <c r="T574" s="58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6" t="s">
        <v>125</v>
      </c>
      <c r="AU574" s="16" t="s">
        <v>84</v>
      </c>
    </row>
    <row r="575" spans="1:65" s="2" customFormat="1" ht="11.25">
      <c r="A575" s="31"/>
      <c r="B575" s="32"/>
      <c r="C575" s="31"/>
      <c r="D575" s="166" t="s">
        <v>201</v>
      </c>
      <c r="E575" s="31"/>
      <c r="F575" s="167" t="s">
        <v>860</v>
      </c>
      <c r="G575" s="31"/>
      <c r="H575" s="31"/>
      <c r="I575" s="158"/>
      <c r="J575" s="31"/>
      <c r="K575" s="31"/>
      <c r="L575" s="32"/>
      <c r="M575" s="159"/>
      <c r="N575" s="160"/>
      <c r="O575" s="57"/>
      <c r="P575" s="57"/>
      <c r="Q575" s="57"/>
      <c r="R575" s="57"/>
      <c r="S575" s="57"/>
      <c r="T575" s="58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6" t="s">
        <v>201</v>
      </c>
      <c r="AU575" s="16" t="s">
        <v>84</v>
      </c>
    </row>
    <row r="576" spans="1:65" s="2" customFormat="1" ht="29.25">
      <c r="A576" s="31"/>
      <c r="B576" s="32"/>
      <c r="C576" s="31"/>
      <c r="D576" s="156" t="s">
        <v>127</v>
      </c>
      <c r="E576" s="31"/>
      <c r="F576" s="161" t="s">
        <v>822</v>
      </c>
      <c r="G576" s="31"/>
      <c r="H576" s="31"/>
      <c r="I576" s="158"/>
      <c r="J576" s="31"/>
      <c r="K576" s="31"/>
      <c r="L576" s="32"/>
      <c r="M576" s="159"/>
      <c r="N576" s="160"/>
      <c r="O576" s="57"/>
      <c r="P576" s="57"/>
      <c r="Q576" s="57"/>
      <c r="R576" s="57"/>
      <c r="S576" s="57"/>
      <c r="T576" s="58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T576" s="16" t="s">
        <v>127</v>
      </c>
      <c r="AU576" s="16" t="s">
        <v>84</v>
      </c>
    </row>
    <row r="577" spans="1:65" s="2" customFormat="1" ht="24.2" customHeight="1">
      <c r="A577" s="31"/>
      <c r="B577" s="142"/>
      <c r="C577" s="143" t="s">
        <v>861</v>
      </c>
      <c r="D577" s="143" t="s">
        <v>119</v>
      </c>
      <c r="E577" s="144" t="s">
        <v>862</v>
      </c>
      <c r="F577" s="145" t="s">
        <v>863</v>
      </c>
      <c r="G577" s="146" t="s">
        <v>122</v>
      </c>
      <c r="H577" s="147">
        <v>150</v>
      </c>
      <c r="I577" s="148"/>
      <c r="J577" s="149">
        <f>ROUND(I577*H577,2)</f>
        <v>0</v>
      </c>
      <c r="K577" s="145" t="s">
        <v>199</v>
      </c>
      <c r="L577" s="32"/>
      <c r="M577" s="150" t="s">
        <v>1</v>
      </c>
      <c r="N577" s="151" t="s">
        <v>39</v>
      </c>
      <c r="O577" s="57"/>
      <c r="P577" s="152">
        <f>O577*H577</f>
        <v>0</v>
      </c>
      <c r="Q577" s="152">
        <v>0</v>
      </c>
      <c r="R577" s="152">
        <f>Q577*H577</f>
        <v>0</v>
      </c>
      <c r="S577" s="152">
        <v>0</v>
      </c>
      <c r="T577" s="153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54" t="s">
        <v>124</v>
      </c>
      <c r="AT577" s="154" t="s">
        <v>119</v>
      </c>
      <c r="AU577" s="154" t="s">
        <v>84</v>
      </c>
      <c r="AY577" s="16" t="s">
        <v>116</v>
      </c>
      <c r="BE577" s="155">
        <f>IF(N577="základní",J577,0)</f>
        <v>0</v>
      </c>
      <c r="BF577" s="155">
        <f>IF(N577="snížená",J577,0)</f>
        <v>0</v>
      </c>
      <c r="BG577" s="155">
        <f>IF(N577="zákl. přenesená",J577,0)</f>
        <v>0</v>
      </c>
      <c r="BH577" s="155">
        <f>IF(N577="sníž. přenesená",J577,0)</f>
        <v>0</v>
      </c>
      <c r="BI577" s="155">
        <f>IF(N577="nulová",J577,0)</f>
        <v>0</v>
      </c>
      <c r="BJ577" s="16" t="s">
        <v>82</v>
      </c>
      <c r="BK577" s="155">
        <f>ROUND(I577*H577,2)</f>
        <v>0</v>
      </c>
      <c r="BL577" s="16" t="s">
        <v>124</v>
      </c>
      <c r="BM577" s="154" t="s">
        <v>864</v>
      </c>
    </row>
    <row r="578" spans="1:65" s="2" customFormat="1" ht="29.25">
      <c r="A578" s="31"/>
      <c r="B578" s="32"/>
      <c r="C578" s="31"/>
      <c r="D578" s="156" t="s">
        <v>125</v>
      </c>
      <c r="E578" s="31"/>
      <c r="F578" s="157" t="s">
        <v>865</v>
      </c>
      <c r="G578" s="31"/>
      <c r="H578" s="31"/>
      <c r="I578" s="158"/>
      <c r="J578" s="31"/>
      <c r="K578" s="31"/>
      <c r="L578" s="32"/>
      <c r="M578" s="159"/>
      <c r="N578" s="160"/>
      <c r="O578" s="57"/>
      <c r="P578" s="57"/>
      <c r="Q578" s="57"/>
      <c r="R578" s="57"/>
      <c r="S578" s="57"/>
      <c r="T578" s="58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6" t="s">
        <v>125</v>
      </c>
      <c r="AU578" s="16" t="s">
        <v>84</v>
      </c>
    </row>
    <row r="579" spans="1:65" s="2" customFormat="1" ht="11.25">
      <c r="A579" s="31"/>
      <c r="B579" s="32"/>
      <c r="C579" s="31"/>
      <c r="D579" s="166" t="s">
        <v>201</v>
      </c>
      <c r="E579" s="31"/>
      <c r="F579" s="167" t="s">
        <v>866</v>
      </c>
      <c r="G579" s="31"/>
      <c r="H579" s="31"/>
      <c r="I579" s="158"/>
      <c r="J579" s="31"/>
      <c r="K579" s="31"/>
      <c r="L579" s="32"/>
      <c r="M579" s="159"/>
      <c r="N579" s="160"/>
      <c r="O579" s="57"/>
      <c r="P579" s="57"/>
      <c r="Q579" s="57"/>
      <c r="R579" s="57"/>
      <c r="S579" s="57"/>
      <c r="T579" s="58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6" t="s">
        <v>201</v>
      </c>
      <c r="AU579" s="16" t="s">
        <v>84</v>
      </c>
    </row>
    <row r="580" spans="1:65" s="2" customFormat="1" ht="29.25">
      <c r="A580" s="31"/>
      <c r="B580" s="32"/>
      <c r="C580" s="31"/>
      <c r="D580" s="156" t="s">
        <v>127</v>
      </c>
      <c r="E580" s="31"/>
      <c r="F580" s="161" t="s">
        <v>822</v>
      </c>
      <c r="G580" s="31"/>
      <c r="H580" s="31"/>
      <c r="I580" s="158"/>
      <c r="J580" s="31"/>
      <c r="K580" s="31"/>
      <c r="L580" s="32"/>
      <c r="M580" s="159"/>
      <c r="N580" s="160"/>
      <c r="O580" s="57"/>
      <c r="P580" s="57"/>
      <c r="Q580" s="57"/>
      <c r="R580" s="57"/>
      <c r="S580" s="57"/>
      <c r="T580" s="58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T580" s="16" t="s">
        <v>127</v>
      </c>
      <c r="AU580" s="16" t="s">
        <v>84</v>
      </c>
    </row>
    <row r="581" spans="1:65" s="2" customFormat="1" ht="24.2" customHeight="1">
      <c r="A581" s="31"/>
      <c r="B581" s="142"/>
      <c r="C581" s="143" t="s">
        <v>537</v>
      </c>
      <c r="D581" s="143" t="s">
        <v>119</v>
      </c>
      <c r="E581" s="144" t="s">
        <v>867</v>
      </c>
      <c r="F581" s="145" t="s">
        <v>868</v>
      </c>
      <c r="G581" s="146" t="s">
        <v>122</v>
      </c>
      <c r="H581" s="147">
        <v>150</v>
      </c>
      <c r="I581" s="148"/>
      <c r="J581" s="149">
        <f>ROUND(I581*H581,2)</f>
        <v>0</v>
      </c>
      <c r="K581" s="145" t="s">
        <v>199</v>
      </c>
      <c r="L581" s="32"/>
      <c r="M581" s="150" t="s">
        <v>1</v>
      </c>
      <c r="N581" s="151" t="s">
        <v>39</v>
      </c>
      <c r="O581" s="57"/>
      <c r="P581" s="152">
        <f>O581*H581</f>
        <v>0</v>
      </c>
      <c r="Q581" s="152">
        <v>0</v>
      </c>
      <c r="R581" s="152">
        <f>Q581*H581</f>
        <v>0</v>
      </c>
      <c r="S581" s="152">
        <v>0</v>
      </c>
      <c r="T581" s="153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54" t="s">
        <v>124</v>
      </c>
      <c r="AT581" s="154" t="s">
        <v>119</v>
      </c>
      <c r="AU581" s="154" t="s">
        <v>84</v>
      </c>
      <c r="AY581" s="16" t="s">
        <v>116</v>
      </c>
      <c r="BE581" s="155">
        <f>IF(N581="základní",J581,0)</f>
        <v>0</v>
      </c>
      <c r="BF581" s="155">
        <f>IF(N581="snížená",J581,0)</f>
        <v>0</v>
      </c>
      <c r="BG581" s="155">
        <f>IF(N581="zákl. přenesená",J581,0)</f>
        <v>0</v>
      </c>
      <c r="BH581" s="155">
        <f>IF(N581="sníž. přenesená",J581,0)</f>
        <v>0</v>
      </c>
      <c r="BI581" s="155">
        <f>IF(N581="nulová",J581,0)</f>
        <v>0</v>
      </c>
      <c r="BJ581" s="16" t="s">
        <v>82</v>
      </c>
      <c r="BK581" s="155">
        <f>ROUND(I581*H581,2)</f>
        <v>0</v>
      </c>
      <c r="BL581" s="16" t="s">
        <v>124</v>
      </c>
      <c r="BM581" s="154" t="s">
        <v>869</v>
      </c>
    </row>
    <row r="582" spans="1:65" s="2" customFormat="1" ht="29.25">
      <c r="A582" s="31"/>
      <c r="B582" s="32"/>
      <c r="C582" s="31"/>
      <c r="D582" s="156" t="s">
        <v>125</v>
      </c>
      <c r="E582" s="31"/>
      <c r="F582" s="157" t="s">
        <v>870</v>
      </c>
      <c r="G582" s="31"/>
      <c r="H582" s="31"/>
      <c r="I582" s="158"/>
      <c r="J582" s="31"/>
      <c r="K582" s="31"/>
      <c r="L582" s="32"/>
      <c r="M582" s="159"/>
      <c r="N582" s="160"/>
      <c r="O582" s="57"/>
      <c r="P582" s="57"/>
      <c r="Q582" s="57"/>
      <c r="R582" s="57"/>
      <c r="S582" s="57"/>
      <c r="T582" s="58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6" t="s">
        <v>125</v>
      </c>
      <c r="AU582" s="16" t="s">
        <v>84</v>
      </c>
    </row>
    <row r="583" spans="1:65" s="2" customFormat="1" ht="11.25">
      <c r="A583" s="31"/>
      <c r="B583" s="32"/>
      <c r="C583" s="31"/>
      <c r="D583" s="166" t="s">
        <v>201</v>
      </c>
      <c r="E583" s="31"/>
      <c r="F583" s="167" t="s">
        <v>871</v>
      </c>
      <c r="G583" s="31"/>
      <c r="H583" s="31"/>
      <c r="I583" s="158"/>
      <c r="J583" s="31"/>
      <c r="K583" s="31"/>
      <c r="L583" s="32"/>
      <c r="M583" s="159"/>
      <c r="N583" s="160"/>
      <c r="O583" s="57"/>
      <c r="P583" s="57"/>
      <c r="Q583" s="57"/>
      <c r="R583" s="57"/>
      <c r="S583" s="57"/>
      <c r="T583" s="58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6" t="s">
        <v>201</v>
      </c>
      <c r="AU583" s="16" t="s">
        <v>84</v>
      </c>
    </row>
    <row r="584" spans="1:65" s="2" customFormat="1" ht="29.25">
      <c r="A584" s="31"/>
      <c r="B584" s="32"/>
      <c r="C584" s="31"/>
      <c r="D584" s="156" t="s">
        <v>127</v>
      </c>
      <c r="E584" s="31"/>
      <c r="F584" s="161" t="s">
        <v>822</v>
      </c>
      <c r="G584" s="31"/>
      <c r="H584" s="31"/>
      <c r="I584" s="158"/>
      <c r="J584" s="31"/>
      <c r="K584" s="31"/>
      <c r="L584" s="32"/>
      <c r="M584" s="159"/>
      <c r="N584" s="160"/>
      <c r="O584" s="57"/>
      <c r="P584" s="57"/>
      <c r="Q584" s="57"/>
      <c r="R584" s="57"/>
      <c r="S584" s="57"/>
      <c r="T584" s="58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T584" s="16" t="s">
        <v>127</v>
      </c>
      <c r="AU584" s="16" t="s">
        <v>84</v>
      </c>
    </row>
    <row r="585" spans="1:65" s="2" customFormat="1" ht="24.2" customHeight="1">
      <c r="A585" s="31"/>
      <c r="B585" s="142"/>
      <c r="C585" s="143" t="s">
        <v>872</v>
      </c>
      <c r="D585" s="143" t="s">
        <v>119</v>
      </c>
      <c r="E585" s="144" t="s">
        <v>873</v>
      </c>
      <c r="F585" s="145" t="s">
        <v>874</v>
      </c>
      <c r="G585" s="146" t="s">
        <v>122</v>
      </c>
      <c r="H585" s="147">
        <v>150</v>
      </c>
      <c r="I585" s="148"/>
      <c r="J585" s="149">
        <f>ROUND(I585*H585,2)</f>
        <v>0</v>
      </c>
      <c r="K585" s="145" t="s">
        <v>199</v>
      </c>
      <c r="L585" s="32"/>
      <c r="M585" s="150" t="s">
        <v>1</v>
      </c>
      <c r="N585" s="151" t="s">
        <v>39</v>
      </c>
      <c r="O585" s="57"/>
      <c r="P585" s="152">
        <f>O585*H585</f>
        <v>0</v>
      </c>
      <c r="Q585" s="152">
        <v>0</v>
      </c>
      <c r="R585" s="152">
        <f>Q585*H585</f>
        <v>0</v>
      </c>
      <c r="S585" s="152">
        <v>0</v>
      </c>
      <c r="T585" s="153">
        <f>S585*H585</f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54" t="s">
        <v>124</v>
      </c>
      <c r="AT585" s="154" t="s">
        <v>119</v>
      </c>
      <c r="AU585" s="154" t="s">
        <v>84</v>
      </c>
      <c r="AY585" s="16" t="s">
        <v>116</v>
      </c>
      <c r="BE585" s="155">
        <f>IF(N585="základní",J585,0)</f>
        <v>0</v>
      </c>
      <c r="BF585" s="155">
        <f>IF(N585="snížená",J585,0)</f>
        <v>0</v>
      </c>
      <c r="BG585" s="155">
        <f>IF(N585="zákl. přenesená",J585,0)</f>
        <v>0</v>
      </c>
      <c r="BH585" s="155">
        <f>IF(N585="sníž. přenesená",J585,0)</f>
        <v>0</v>
      </c>
      <c r="BI585" s="155">
        <f>IF(N585="nulová",J585,0)</f>
        <v>0</v>
      </c>
      <c r="BJ585" s="16" t="s">
        <v>82</v>
      </c>
      <c r="BK585" s="155">
        <f>ROUND(I585*H585,2)</f>
        <v>0</v>
      </c>
      <c r="BL585" s="16" t="s">
        <v>124</v>
      </c>
      <c r="BM585" s="154" t="s">
        <v>875</v>
      </c>
    </row>
    <row r="586" spans="1:65" s="2" customFormat="1" ht="29.25">
      <c r="A586" s="31"/>
      <c r="B586" s="32"/>
      <c r="C586" s="31"/>
      <c r="D586" s="156" t="s">
        <v>125</v>
      </c>
      <c r="E586" s="31"/>
      <c r="F586" s="157" t="s">
        <v>876</v>
      </c>
      <c r="G586" s="31"/>
      <c r="H586" s="31"/>
      <c r="I586" s="158"/>
      <c r="J586" s="31"/>
      <c r="K586" s="31"/>
      <c r="L586" s="32"/>
      <c r="M586" s="159"/>
      <c r="N586" s="160"/>
      <c r="O586" s="57"/>
      <c r="P586" s="57"/>
      <c r="Q586" s="57"/>
      <c r="R586" s="57"/>
      <c r="S586" s="57"/>
      <c r="T586" s="58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6" t="s">
        <v>125</v>
      </c>
      <c r="AU586" s="16" t="s">
        <v>84</v>
      </c>
    </row>
    <row r="587" spans="1:65" s="2" customFormat="1" ht="11.25">
      <c r="A587" s="31"/>
      <c r="B587" s="32"/>
      <c r="C587" s="31"/>
      <c r="D587" s="166" t="s">
        <v>201</v>
      </c>
      <c r="E587" s="31"/>
      <c r="F587" s="167" t="s">
        <v>877</v>
      </c>
      <c r="G587" s="31"/>
      <c r="H587" s="31"/>
      <c r="I587" s="158"/>
      <c r="J587" s="31"/>
      <c r="K587" s="31"/>
      <c r="L587" s="32"/>
      <c r="M587" s="159"/>
      <c r="N587" s="160"/>
      <c r="O587" s="57"/>
      <c r="P587" s="57"/>
      <c r="Q587" s="57"/>
      <c r="R587" s="57"/>
      <c r="S587" s="57"/>
      <c r="T587" s="58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6" t="s">
        <v>201</v>
      </c>
      <c r="AU587" s="16" t="s">
        <v>84</v>
      </c>
    </row>
    <row r="588" spans="1:65" s="2" customFormat="1" ht="29.25">
      <c r="A588" s="31"/>
      <c r="B588" s="32"/>
      <c r="C588" s="31"/>
      <c r="D588" s="156" t="s">
        <v>127</v>
      </c>
      <c r="E588" s="31"/>
      <c r="F588" s="161" t="s">
        <v>822</v>
      </c>
      <c r="G588" s="31"/>
      <c r="H588" s="31"/>
      <c r="I588" s="158"/>
      <c r="J588" s="31"/>
      <c r="K588" s="31"/>
      <c r="L588" s="32"/>
      <c r="M588" s="159"/>
      <c r="N588" s="160"/>
      <c r="O588" s="57"/>
      <c r="P588" s="57"/>
      <c r="Q588" s="57"/>
      <c r="R588" s="57"/>
      <c r="S588" s="57"/>
      <c r="T588" s="58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T588" s="16" t="s">
        <v>127</v>
      </c>
      <c r="AU588" s="16" t="s">
        <v>84</v>
      </c>
    </row>
    <row r="589" spans="1:65" s="2" customFormat="1" ht="33" customHeight="1">
      <c r="A589" s="31"/>
      <c r="B589" s="142"/>
      <c r="C589" s="143" t="s">
        <v>541</v>
      </c>
      <c r="D589" s="143" t="s">
        <v>119</v>
      </c>
      <c r="E589" s="144" t="s">
        <v>878</v>
      </c>
      <c r="F589" s="145" t="s">
        <v>879</v>
      </c>
      <c r="G589" s="146" t="s">
        <v>246</v>
      </c>
      <c r="H589" s="147">
        <v>150</v>
      </c>
      <c r="I589" s="148"/>
      <c r="J589" s="149">
        <f>ROUND(I589*H589,2)</f>
        <v>0</v>
      </c>
      <c r="K589" s="145" t="s">
        <v>199</v>
      </c>
      <c r="L589" s="32"/>
      <c r="M589" s="150" t="s">
        <v>1</v>
      </c>
      <c r="N589" s="151" t="s">
        <v>39</v>
      </c>
      <c r="O589" s="57"/>
      <c r="P589" s="152">
        <f>O589*H589</f>
        <v>0</v>
      </c>
      <c r="Q589" s="152">
        <v>0</v>
      </c>
      <c r="R589" s="152">
        <f>Q589*H589</f>
        <v>0</v>
      </c>
      <c r="S589" s="152">
        <v>0</v>
      </c>
      <c r="T589" s="153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54" t="s">
        <v>124</v>
      </c>
      <c r="AT589" s="154" t="s">
        <v>119</v>
      </c>
      <c r="AU589" s="154" t="s">
        <v>84</v>
      </c>
      <c r="AY589" s="16" t="s">
        <v>116</v>
      </c>
      <c r="BE589" s="155">
        <f>IF(N589="základní",J589,0)</f>
        <v>0</v>
      </c>
      <c r="BF589" s="155">
        <f>IF(N589="snížená",J589,0)</f>
        <v>0</v>
      </c>
      <c r="BG589" s="155">
        <f>IF(N589="zákl. přenesená",J589,0)</f>
        <v>0</v>
      </c>
      <c r="BH589" s="155">
        <f>IF(N589="sníž. přenesená",J589,0)</f>
        <v>0</v>
      </c>
      <c r="BI589" s="155">
        <f>IF(N589="nulová",J589,0)</f>
        <v>0</v>
      </c>
      <c r="BJ589" s="16" t="s">
        <v>82</v>
      </c>
      <c r="BK589" s="155">
        <f>ROUND(I589*H589,2)</f>
        <v>0</v>
      </c>
      <c r="BL589" s="16" t="s">
        <v>124</v>
      </c>
      <c r="BM589" s="154" t="s">
        <v>880</v>
      </c>
    </row>
    <row r="590" spans="1:65" s="2" customFormat="1" ht="19.5">
      <c r="A590" s="31"/>
      <c r="B590" s="32"/>
      <c r="C590" s="31"/>
      <c r="D590" s="156" t="s">
        <v>125</v>
      </c>
      <c r="E590" s="31"/>
      <c r="F590" s="157" t="s">
        <v>881</v>
      </c>
      <c r="G590" s="31"/>
      <c r="H590" s="31"/>
      <c r="I590" s="158"/>
      <c r="J590" s="31"/>
      <c r="K590" s="31"/>
      <c r="L590" s="32"/>
      <c r="M590" s="159"/>
      <c r="N590" s="160"/>
      <c r="O590" s="57"/>
      <c r="P590" s="57"/>
      <c r="Q590" s="57"/>
      <c r="R590" s="57"/>
      <c r="S590" s="57"/>
      <c r="T590" s="58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6" t="s">
        <v>125</v>
      </c>
      <c r="AU590" s="16" t="s">
        <v>84</v>
      </c>
    </row>
    <row r="591" spans="1:65" s="2" customFormat="1" ht="11.25">
      <c r="A591" s="31"/>
      <c r="B591" s="32"/>
      <c r="C591" s="31"/>
      <c r="D591" s="166" t="s">
        <v>201</v>
      </c>
      <c r="E591" s="31"/>
      <c r="F591" s="167" t="s">
        <v>882</v>
      </c>
      <c r="G591" s="31"/>
      <c r="H591" s="31"/>
      <c r="I591" s="158"/>
      <c r="J591" s="31"/>
      <c r="K591" s="31"/>
      <c r="L591" s="32"/>
      <c r="M591" s="159"/>
      <c r="N591" s="160"/>
      <c r="O591" s="57"/>
      <c r="P591" s="57"/>
      <c r="Q591" s="57"/>
      <c r="R591" s="57"/>
      <c r="S591" s="57"/>
      <c r="T591" s="58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6" t="s">
        <v>201</v>
      </c>
      <c r="AU591" s="16" t="s">
        <v>84</v>
      </c>
    </row>
    <row r="592" spans="1:65" s="2" customFormat="1" ht="78">
      <c r="A592" s="31"/>
      <c r="B592" s="32"/>
      <c r="C592" s="31"/>
      <c r="D592" s="156" t="s">
        <v>127</v>
      </c>
      <c r="E592" s="31"/>
      <c r="F592" s="161" t="s">
        <v>883</v>
      </c>
      <c r="G592" s="31"/>
      <c r="H592" s="31"/>
      <c r="I592" s="158"/>
      <c r="J592" s="31"/>
      <c r="K592" s="31"/>
      <c r="L592" s="32"/>
      <c r="M592" s="159"/>
      <c r="N592" s="160"/>
      <c r="O592" s="57"/>
      <c r="P592" s="57"/>
      <c r="Q592" s="57"/>
      <c r="R592" s="57"/>
      <c r="S592" s="57"/>
      <c r="T592" s="58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T592" s="16" t="s">
        <v>127</v>
      </c>
      <c r="AU592" s="16" t="s">
        <v>84</v>
      </c>
    </row>
    <row r="593" spans="1:65" s="2" customFormat="1" ht="24.2" customHeight="1">
      <c r="A593" s="31"/>
      <c r="B593" s="142"/>
      <c r="C593" s="143" t="s">
        <v>884</v>
      </c>
      <c r="D593" s="143" t="s">
        <v>119</v>
      </c>
      <c r="E593" s="144" t="s">
        <v>885</v>
      </c>
      <c r="F593" s="145" t="s">
        <v>886</v>
      </c>
      <c r="G593" s="146" t="s">
        <v>205</v>
      </c>
      <c r="H593" s="147">
        <v>150</v>
      </c>
      <c r="I593" s="148"/>
      <c r="J593" s="149">
        <f>ROUND(I593*H593,2)</f>
        <v>0</v>
      </c>
      <c r="K593" s="145" t="s">
        <v>199</v>
      </c>
      <c r="L593" s="32"/>
      <c r="M593" s="150" t="s">
        <v>1</v>
      </c>
      <c r="N593" s="151" t="s">
        <v>39</v>
      </c>
      <c r="O593" s="57"/>
      <c r="P593" s="152">
        <f>O593*H593</f>
        <v>0</v>
      </c>
      <c r="Q593" s="152">
        <v>0</v>
      </c>
      <c r="R593" s="152">
        <f>Q593*H593</f>
        <v>0</v>
      </c>
      <c r="S593" s="152">
        <v>0</v>
      </c>
      <c r="T593" s="153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54" t="s">
        <v>124</v>
      </c>
      <c r="AT593" s="154" t="s">
        <v>119</v>
      </c>
      <c r="AU593" s="154" t="s">
        <v>84</v>
      </c>
      <c r="AY593" s="16" t="s">
        <v>116</v>
      </c>
      <c r="BE593" s="155">
        <f>IF(N593="základní",J593,0)</f>
        <v>0</v>
      </c>
      <c r="BF593" s="155">
        <f>IF(N593="snížená",J593,0)</f>
        <v>0</v>
      </c>
      <c r="BG593" s="155">
        <f>IF(N593="zákl. přenesená",J593,0)</f>
        <v>0</v>
      </c>
      <c r="BH593" s="155">
        <f>IF(N593="sníž. přenesená",J593,0)</f>
        <v>0</v>
      </c>
      <c r="BI593" s="155">
        <f>IF(N593="nulová",J593,0)</f>
        <v>0</v>
      </c>
      <c r="BJ593" s="16" t="s">
        <v>82</v>
      </c>
      <c r="BK593" s="155">
        <f>ROUND(I593*H593,2)</f>
        <v>0</v>
      </c>
      <c r="BL593" s="16" t="s">
        <v>124</v>
      </c>
      <c r="BM593" s="154" t="s">
        <v>887</v>
      </c>
    </row>
    <row r="594" spans="1:65" s="2" customFormat="1" ht="19.5">
      <c r="A594" s="31"/>
      <c r="B594" s="32"/>
      <c r="C594" s="31"/>
      <c r="D594" s="156" t="s">
        <v>125</v>
      </c>
      <c r="E594" s="31"/>
      <c r="F594" s="157" t="s">
        <v>888</v>
      </c>
      <c r="G594" s="31"/>
      <c r="H594" s="31"/>
      <c r="I594" s="158"/>
      <c r="J594" s="31"/>
      <c r="K594" s="31"/>
      <c r="L594" s="32"/>
      <c r="M594" s="159"/>
      <c r="N594" s="160"/>
      <c r="O594" s="57"/>
      <c r="P594" s="57"/>
      <c r="Q594" s="57"/>
      <c r="R594" s="57"/>
      <c r="S594" s="57"/>
      <c r="T594" s="58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6" t="s">
        <v>125</v>
      </c>
      <c r="AU594" s="16" t="s">
        <v>84</v>
      </c>
    </row>
    <row r="595" spans="1:65" s="2" customFormat="1" ht="11.25">
      <c r="A595" s="31"/>
      <c r="B595" s="32"/>
      <c r="C595" s="31"/>
      <c r="D595" s="166" t="s">
        <v>201</v>
      </c>
      <c r="E595" s="31"/>
      <c r="F595" s="167" t="s">
        <v>889</v>
      </c>
      <c r="G595" s="31"/>
      <c r="H595" s="31"/>
      <c r="I595" s="158"/>
      <c r="J595" s="31"/>
      <c r="K595" s="31"/>
      <c r="L595" s="32"/>
      <c r="M595" s="159"/>
      <c r="N595" s="160"/>
      <c r="O595" s="57"/>
      <c r="P595" s="57"/>
      <c r="Q595" s="57"/>
      <c r="R595" s="57"/>
      <c r="S595" s="57"/>
      <c r="T595" s="58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6" t="s">
        <v>201</v>
      </c>
      <c r="AU595" s="16" t="s">
        <v>84</v>
      </c>
    </row>
    <row r="596" spans="1:65" s="2" customFormat="1" ht="29.25">
      <c r="A596" s="31"/>
      <c r="B596" s="32"/>
      <c r="C596" s="31"/>
      <c r="D596" s="156" t="s">
        <v>127</v>
      </c>
      <c r="E596" s="31"/>
      <c r="F596" s="161" t="s">
        <v>890</v>
      </c>
      <c r="G596" s="31"/>
      <c r="H596" s="31"/>
      <c r="I596" s="158"/>
      <c r="J596" s="31"/>
      <c r="K596" s="31"/>
      <c r="L596" s="32"/>
      <c r="M596" s="159"/>
      <c r="N596" s="160"/>
      <c r="O596" s="57"/>
      <c r="P596" s="57"/>
      <c r="Q596" s="57"/>
      <c r="R596" s="57"/>
      <c r="S596" s="57"/>
      <c r="T596" s="58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T596" s="16" t="s">
        <v>127</v>
      </c>
      <c r="AU596" s="16" t="s">
        <v>84</v>
      </c>
    </row>
    <row r="597" spans="1:65" s="2" customFormat="1" ht="24.2" customHeight="1">
      <c r="A597" s="31"/>
      <c r="B597" s="142"/>
      <c r="C597" s="168" t="s">
        <v>546</v>
      </c>
      <c r="D597" s="168" t="s">
        <v>243</v>
      </c>
      <c r="E597" s="169" t="s">
        <v>891</v>
      </c>
      <c r="F597" s="170" t="s">
        <v>892</v>
      </c>
      <c r="G597" s="171" t="s">
        <v>205</v>
      </c>
      <c r="H597" s="172">
        <v>150</v>
      </c>
      <c r="I597" s="173"/>
      <c r="J597" s="174">
        <f>ROUND(I597*H597,2)</f>
        <v>0</v>
      </c>
      <c r="K597" s="170" t="s">
        <v>199</v>
      </c>
      <c r="L597" s="175"/>
      <c r="M597" s="176" t="s">
        <v>1</v>
      </c>
      <c r="N597" s="177" t="s">
        <v>39</v>
      </c>
      <c r="O597" s="57"/>
      <c r="P597" s="152">
        <f>O597*H597</f>
        <v>0</v>
      </c>
      <c r="Q597" s="152">
        <v>0</v>
      </c>
      <c r="R597" s="152">
        <f>Q597*H597</f>
        <v>0</v>
      </c>
      <c r="S597" s="152">
        <v>0</v>
      </c>
      <c r="T597" s="153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54" t="s">
        <v>139</v>
      </c>
      <c r="AT597" s="154" t="s">
        <v>243</v>
      </c>
      <c r="AU597" s="154" t="s">
        <v>84</v>
      </c>
      <c r="AY597" s="16" t="s">
        <v>116</v>
      </c>
      <c r="BE597" s="155">
        <f>IF(N597="základní",J597,0)</f>
        <v>0</v>
      </c>
      <c r="BF597" s="155">
        <f>IF(N597="snížená",J597,0)</f>
        <v>0</v>
      </c>
      <c r="BG597" s="155">
        <f>IF(N597="zákl. přenesená",J597,0)</f>
        <v>0</v>
      </c>
      <c r="BH597" s="155">
        <f>IF(N597="sníž. přenesená",J597,0)</f>
        <v>0</v>
      </c>
      <c r="BI597" s="155">
        <f>IF(N597="nulová",J597,0)</f>
        <v>0</v>
      </c>
      <c r="BJ597" s="16" t="s">
        <v>82</v>
      </c>
      <c r="BK597" s="155">
        <f>ROUND(I597*H597,2)</f>
        <v>0</v>
      </c>
      <c r="BL597" s="16" t="s">
        <v>124</v>
      </c>
      <c r="BM597" s="154" t="s">
        <v>893</v>
      </c>
    </row>
    <row r="598" spans="1:65" s="2" customFormat="1" ht="19.5">
      <c r="A598" s="31"/>
      <c r="B598" s="32"/>
      <c r="C598" s="31"/>
      <c r="D598" s="156" t="s">
        <v>125</v>
      </c>
      <c r="E598" s="31"/>
      <c r="F598" s="157" t="s">
        <v>892</v>
      </c>
      <c r="G598" s="31"/>
      <c r="H598" s="31"/>
      <c r="I598" s="158"/>
      <c r="J598" s="31"/>
      <c r="K598" s="31"/>
      <c r="L598" s="32"/>
      <c r="M598" s="159"/>
      <c r="N598" s="160"/>
      <c r="O598" s="57"/>
      <c r="P598" s="57"/>
      <c r="Q598" s="57"/>
      <c r="R598" s="57"/>
      <c r="S598" s="57"/>
      <c r="T598" s="58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6" t="s">
        <v>125</v>
      </c>
      <c r="AU598" s="16" t="s">
        <v>84</v>
      </c>
    </row>
    <row r="599" spans="1:65" s="2" customFormat="1" ht="24.2" customHeight="1">
      <c r="A599" s="31"/>
      <c r="B599" s="142"/>
      <c r="C599" s="143" t="s">
        <v>894</v>
      </c>
      <c r="D599" s="143" t="s">
        <v>119</v>
      </c>
      <c r="E599" s="144" t="s">
        <v>895</v>
      </c>
      <c r="F599" s="145" t="s">
        <v>896</v>
      </c>
      <c r="G599" s="146" t="s">
        <v>246</v>
      </c>
      <c r="H599" s="147">
        <v>30000</v>
      </c>
      <c r="I599" s="148"/>
      <c r="J599" s="149">
        <f>ROUND(I599*H599,2)</f>
        <v>0</v>
      </c>
      <c r="K599" s="145" t="s">
        <v>199</v>
      </c>
      <c r="L599" s="32"/>
      <c r="M599" s="150" t="s">
        <v>1</v>
      </c>
      <c r="N599" s="151" t="s">
        <v>39</v>
      </c>
      <c r="O599" s="57"/>
      <c r="P599" s="152">
        <f>O599*H599</f>
        <v>0</v>
      </c>
      <c r="Q599" s="152">
        <v>0</v>
      </c>
      <c r="R599" s="152">
        <f>Q599*H599</f>
        <v>0</v>
      </c>
      <c r="S599" s="152">
        <v>0</v>
      </c>
      <c r="T599" s="153">
        <f>S599*H599</f>
        <v>0</v>
      </c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R599" s="154" t="s">
        <v>124</v>
      </c>
      <c r="AT599" s="154" t="s">
        <v>119</v>
      </c>
      <c r="AU599" s="154" t="s">
        <v>84</v>
      </c>
      <c r="AY599" s="16" t="s">
        <v>116</v>
      </c>
      <c r="BE599" s="155">
        <f>IF(N599="základní",J599,0)</f>
        <v>0</v>
      </c>
      <c r="BF599" s="155">
        <f>IF(N599="snížená",J599,0)</f>
        <v>0</v>
      </c>
      <c r="BG599" s="155">
        <f>IF(N599="zákl. přenesená",J599,0)</f>
        <v>0</v>
      </c>
      <c r="BH599" s="155">
        <f>IF(N599="sníž. přenesená",J599,0)</f>
        <v>0</v>
      </c>
      <c r="BI599" s="155">
        <f>IF(N599="nulová",J599,0)</f>
        <v>0</v>
      </c>
      <c r="BJ599" s="16" t="s">
        <v>82</v>
      </c>
      <c r="BK599" s="155">
        <f>ROUND(I599*H599,2)</f>
        <v>0</v>
      </c>
      <c r="BL599" s="16" t="s">
        <v>124</v>
      </c>
      <c r="BM599" s="154" t="s">
        <v>897</v>
      </c>
    </row>
    <row r="600" spans="1:65" s="2" customFormat="1" ht="29.25">
      <c r="A600" s="31"/>
      <c r="B600" s="32"/>
      <c r="C600" s="31"/>
      <c r="D600" s="156" t="s">
        <v>125</v>
      </c>
      <c r="E600" s="31"/>
      <c r="F600" s="157" t="s">
        <v>898</v>
      </c>
      <c r="G600" s="31"/>
      <c r="H600" s="31"/>
      <c r="I600" s="158"/>
      <c r="J600" s="31"/>
      <c r="K600" s="31"/>
      <c r="L600" s="32"/>
      <c r="M600" s="159"/>
      <c r="N600" s="160"/>
      <c r="O600" s="57"/>
      <c r="P600" s="57"/>
      <c r="Q600" s="57"/>
      <c r="R600" s="57"/>
      <c r="S600" s="57"/>
      <c r="T600" s="58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T600" s="16" t="s">
        <v>125</v>
      </c>
      <c r="AU600" s="16" t="s">
        <v>84</v>
      </c>
    </row>
    <row r="601" spans="1:65" s="2" customFormat="1" ht="11.25">
      <c r="A601" s="31"/>
      <c r="B601" s="32"/>
      <c r="C601" s="31"/>
      <c r="D601" s="166" t="s">
        <v>201</v>
      </c>
      <c r="E601" s="31"/>
      <c r="F601" s="167" t="s">
        <v>899</v>
      </c>
      <c r="G601" s="31"/>
      <c r="H601" s="31"/>
      <c r="I601" s="158"/>
      <c r="J601" s="31"/>
      <c r="K601" s="31"/>
      <c r="L601" s="32"/>
      <c r="M601" s="159"/>
      <c r="N601" s="160"/>
      <c r="O601" s="57"/>
      <c r="P601" s="57"/>
      <c r="Q601" s="57"/>
      <c r="R601" s="57"/>
      <c r="S601" s="57"/>
      <c r="T601" s="58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6" t="s">
        <v>201</v>
      </c>
      <c r="AU601" s="16" t="s">
        <v>84</v>
      </c>
    </row>
    <row r="602" spans="1:65" s="2" customFormat="1" ht="78">
      <c r="A602" s="31"/>
      <c r="B602" s="32"/>
      <c r="C602" s="31"/>
      <c r="D602" s="156" t="s">
        <v>127</v>
      </c>
      <c r="E602" s="31"/>
      <c r="F602" s="161" t="s">
        <v>735</v>
      </c>
      <c r="G602" s="31"/>
      <c r="H602" s="31"/>
      <c r="I602" s="158"/>
      <c r="J602" s="31"/>
      <c r="K602" s="31"/>
      <c r="L602" s="32"/>
      <c r="M602" s="159"/>
      <c r="N602" s="160"/>
      <c r="O602" s="57"/>
      <c r="P602" s="57"/>
      <c r="Q602" s="57"/>
      <c r="R602" s="57"/>
      <c r="S602" s="57"/>
      <c r="T602" s="58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6" t="s">
        <v>127</v>
      </c>
      <c r="AU602" s="16" t="s">
        <v>84</v>
      </c>
    </row>
    <row r="603" spans="1:65" s="2" customFormat="1" ht="24.2" customHeight="1">
      <c r="A603" s="31"/>
      <c r="B603" s="142"/>
      <c r="C603" s="168" t="s">
        <v>551</v>
      </c>
      <c r="D603" s="168" t="s">
        <v>243</v>
      </c>
      <c r="E603" s="169" t="s">
        <v>900</v>
      </c>
      <c r="F603" s="170" t="s">
        <v>901</v>
      </c>
      <c r="G603" s="171" t="s">
        <v>205</v>
      </c>
      <c r="H603" s="172">
        <v>20</v>
      </c>
      <c r="I603" s="173"/>
      <c r="J603" s="174">
        <f>ROUND(I603*H603,2)</f>
        <v>0</v>
      </c>
      <c r="K603" s="170" t="s">
        <v>199</v>
      </c>
      <c r="L603" s="175"/>
      <c r="M603" s="176" t="s">
        <v>1</v>
      </c>
      <c r="N603" s="177" t="s">
        <v>39</v>
      </c>
      <c r="O603" s="57"/>
      <c r="P603" s="152">
        <f>O603*H603</f>
        <v>0</v>
      </c>
      <c r="Q603" s="152">
        <v>0</v>
      </c>
      <c r="R603" s="152">
        <f>Q603*H603</f>
        <v>0</v>
      </c>
      <c r="S603" s="152">
        <v>0</v>
      </c>
      <c r="T603" s="153">
        <f>S603*H603</f>
        <v>0</v>
      </c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R603" s="154" t="s">
        <v>139</v>
      </c>
      <c r="AT603" s="154" t="s">
        <v>243</v>
      </c>
      <c r="AU603" s="154" t="s">
        <v>84</v>
      </c>
      <c r="AY603" s="16" t="s">
        <v>116</v>
      </c>
      <c r="BE603" s="155">
        <f>IF(N603="základní",J603,0)</f>
        <v>0</v>
      </c>
      <c r="BF603" s="155">
        <f>IF(N603="snížená",J603,0)</f>
        <v>0</v>
      </c>
      <c r="BG603" s="155">
        <f>IF(N603="zákl. přenesená",J603,0)</f>
        <v>0</v>
      </c>
      <c r="BH603" s="155">
        <f>IF(N603="sníž. přenesená",J603,0)</f>
        <v>0</v>
      </c>
      <c r="BI603" s="155">
        <f>IF(N603="nulová",J603,0)</f>
        <v>0</v>
      </c>
      <c r="BJ603" s="16" t="s">
        <v>82</v>
      </c>
      <c r="BK603" s="155">
        <f>ROUND(I603*H603,2)</f>
        <v>0</v>
      </c>
      <c r="BL603" s="16" t="s">
        <v>124</v>
      </c>
      <c r="BM603" s="154" t="s">
        <v>902</v>
      </c>
    </row>
    <row r="604" spans="1:65" s="2" customFormat="1" ht="11.25">
      <c r="A604" s="31"/>
      <c r="B604" s="32"/>
      <c r="C604" s="31"/>
      <c r="D604" s="156" t="s">
        <v>125</v>
      </c>
      <c r="E604" s="31"/>
      <c r="F604" s="157" t="s">
        <v>901</v>
      </c>
      <c r="G604" s="31"/>
      <c r="H604" s="31"/>
      <c r="I604" s="158"/>
      <c r="J604" s="31"/>
      <c r="K604" s="31"/>
      <c r="L604" s="32"/>
      <c r="M604" s="159"/>
      <c r="N604" s="160"/>
      <c r="O604" s="57"/>
      <c r="P604" s="57"/>
      <c r="Q604" s="57"/>
      <c r="R604" s="57"/>
      <c r="S604" s="57"/>
      <c r="T604" s="58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T604" s="16" t="s">
        <v>125</v>
      </c>
      <c r="AU604" s="16" t="s">
        <v>84</v>
      </c>
    </row>
    <row r="605" spans="1:65" s="2" customFormat="1" ht="24.2" customHeight="1">
      <c r="A605" s="31"/>
      <c r="B605" s="142"/>
      <c r="C605" s="168" t="s">
        <v>903</v>
      </c>
      <c r="D605" s="168" t="s">
        <v>243</v>
      </c>
      <c r="E605" s="169" t="s">
        <v>904</v>
      </c>
      <c r="F605" s="170" t="s">
        <v>905</v>
      </c>
      <c r="G605" s="171" t="s">
        <v>205</v>
      </c>
      <c r="H605" s="172">
        <v>20</v>
      </c>
      <c r="I605" s="173"/>
      <c r="J605" s="174">
        <f>ROUND(I605*H605,2)</f>
        <v>0</v>
      </c>
      <c r="K605" s="170" t="s">
        <v>199</v>
      </c>
      <c r="L605" s="175"/>
      <c r="M605" s="176" t="s">
        <v>1</v>
      </c>
      <c r="N605" s="177" t="s">
        <v>39</v>
      </c>
      <c r="O605" s="57"/>
      <c r="P605" s="152">
        <f>O605*H605</f>
        <v>0</v>
      </c>
      <c r="Q605" s="152">
        <v>0</v>
      </c>
      <c r="R605" s="152">
        <f>Q605*H605</f>
        <v>0</v>
      </c>
      <c r="S605" s="152">
        <v>0</v>
      </c>
      <c r="T605" s="153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54" t="s">
        <v>139</v>
      </c>
      <c r="AT605" s="154" t="s">
        <v>243</v>
      </c>
      <c r="AU605" s="154" t="s">
        <v>84</v>
      </c>
      <c r="AY605" s="16" t="s">
        <v>116</v>
      </c>
      <c r="BE605" s="155">
        <f>IF(N605="základní",J605,0)</f>
        <v>0</v>
      </c>
      <c r="BF605" s="155">
        <f>IF(N605="snížená",J605,0)</f>
        <v>0</v>
      </c>
      <c r="BG605" s="155">
        <f>IF(N605="zákl. přenesená",J605,0)</f>
        <v>0</v>
      </c>
      <c r="BH605" s="155">
        <f>IF(N605="sníž. přenesená",J605,0)</f>
        <v>0</v>
      </c>
      <c r="BI605" s="155">
        <f>IF(N605="nulová",J605,0)</f>
        <v>0</v>
      </c>
      <c r="BJ605" s="16" t="s">
        <v>82</v>
      </c>
      <c r="BK605" s="155">
        <f>ROUND(I605*H605,2)</f>
        <v>0</v>
      </c>
      <c r="BL605" s="16" t="s">
        <v>124</v>
      </c>
      <c r="BM605" s="154" t="s">
        <v>906</v>
      </c>
    </row>
    <row r="606" spans="1:65" s="2" customFormat="1" ht="11.25">
      <c r="A606" s="31"/>
      <c r="B606" s="32"/>
      <c r="C606" s="31"/>
      <c r="D606" s="156" t="s">
        <v>125</v>
      </c>
      <c r="E606" s="31"/>
      <c r="F606" s="157" t="s">
        <v>905</v>
      </c>
      <c r="G606" s="31"/>
      <c r="H606" s="31"/>
      <c r="I606" s="158"/>
      <c r="J606" s="31"/>
      <c r="K606" s="31"/>
      <c r="L606" s="32"/>
      <c r="M606" s="159"/>
      <c r="N606" s="160"/>
      <c r="O606" s="57"/>
      <c r="P606" s="57"/>
      <c r="Q606" s="57"/>
      <c r="R606" s="57"/>
      <c r="S606" s="57"/>
      <c r="T606" s="58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6" t="s">
        <v>125</v>
      </c>
      <c r="AU606" s="16" t="s">
        <v>84</v>
      </c>
    </row>
    <row r="607" spans="1:65" s="2" customFormat="1" ht="24.2" customHeight="1">
      <c r="A607" s="31"/>
      <c r="B607" s="142"/>
      <c r="C607" s="168" t="s">
        <v>556</v>
      </c>
      <c r="D607" s="168" t="s">
        <v>243</v>
      </c>
      <c r="E607" s="169" t="s">
        <v>907</v>
      </c>
      <c r="F607" s="170" t="s">
        <v>908</v>
      </c>
      <c r="G607" s="171" t="s">
        <v>205</v>
      </c>
      <c r="H607" s="172">
        <v>20</v>
      </c>
      <c r="I607" s="173"/>
      <c r="J607" s="174">
        <f>ROUND(I607*H607,2)</f>
        <v>0</v>
      </c>
      <c r="K607" s="170" t="s">
        <v>199</v>
      </c>
      <c r="L607" s="175"/>
      <c r="M607" s="176" t="s">
        <v>1</v>
      </c>
      <c r="N607" s="177" t="s">
        <v>39</v>
      </c>
      <c r="O607" s="57"/>
      <c r="P607" s="152">
        <f>O607*H607</f>
        <v>0</v>
      </c>
      <c r="Q607" s="152">
        <v>0</v>
      </c>
      <c r="R607" s="152">
        <f>Q607*H607</f>
        <v>0</v>
      </c>
      <c r="S607" s="152">
        <v>0</v>
      </c>
      <c r="T607" s="153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54" t="s">
        <v>139</v>
      </c>
      <c r="AT607" s="154" t="s">
        <v>243</v>
      </c>
      <c r="AU607" s="154" t="s">
        <v>84</v>
      </c>
      <c r="AY607" s="16" t="s">
        <v>116</v>
      </c>
      <c r="BE607" s="155">
        <f>IF(N607="základní",J607,0)</f>
        <v>0</v>
      </c>
      <c r="BF607" s="155">
        <f>IF(N607="snížená",J607,0)</f>
        <v>0</v>
      </c>
      <c r="BG607" s="155">
        <f>IF(N607="zákl. přenesená",J607,0)</f>
        <v>0</v>
      </c>
      <c r="BH607" s="155">
        <f>IF(N607="sníž. přenesená",J607,0)</f>
        <v>0</v>
      </c>
      <c r="BI607" s="155">
        <f>IF(N607="nulová",J607,0)</f>
        <v>0</v>
      </c>
      <c r="BJ607" s="16" t="s">
        <v>82</v>
      </c>
      <c r="BK607" s="155">
        <f>ROUND(I607*H607,2)</f>
        <v>0</v>
      </c>
      <c r="BL607" s="16" t="s">
        <v>124</v>
      </c>
      <c r="BM607" s="154" t="s">
        <v>909</v>
      </c>
    </row>
    <row r="608" spans="1:65" s="2" customFormat="1" ht="11.25">
      <c r="A608" s="31"/>
      <c r="B608" s="32"/>
      <c r="C608" s="31"/>
      <c r="D608" s="156" t="s">
        <v>125</v>
      </c>
      <c r="E608" s="31"/>
      <c r="F608" s="157" t="s">
        <v>908</v>
      </c>
      <c r="G608" s="31"/>
      <c r="H608" s="31"/>
      <c r="I608" s="158"/>
      <c r="J608" s="31"/>
      <c r="K608" s="31"/>
      <c r="L608" s="32"/>
      <c r="M608" s="159"/>
      <c r="N608" s="160"/>
      <c r="O608" s="57"/>
      <c r="P608" s="57"/>
      <c r="Q608" s="57"/>
      <c r="R608" s="57"/>
      <c r="S608" s="57"/>
      <c r="T608" s="58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T608" s="16" t="s">
        <v>125</v>
      </c>
      <c r="AU608" s="16" t="s">
        <v>84</v>
      </c>
    </row>
    <row r="609" spans="1:65" s="2" customFormat="1" ht="24.2" customHeight="1">
      <c r="A609" s="31"/>
      <c r="B609" s="142"/>
      <c r="C609" s="168" t="s">
        <v>910</v>
      </c>
      <c r="D609" s="168" t="s">
        <v>243</v>
      </c>
      <c r="E609" s="169" t="s">
        <v>911</v>
      </c>
      <c r="F609" s="170" t="s">
        <v>912</v>
      </c>
      <c r="G609" s="171" t="s">
        <v>205</v>
      </c>
      <c r="H609" s="172">
        <v>20</v>
      </c>
      <c r="I609" s="173"/>
      <c r="J609" s="174">
        <f>ROUND(I609*H609,2)</f>
        <v>0</v>
      </c>
      <c r="K609" s="170" t="s">
        <v>199</v>
      </c>
      <c r="L609" s="175"/>
      <c r="M609" s="176" t="s">
        <v>1</v>
      </c>
      <c r="N609" s="177" t="s">
        <v>39</v>
      </c>
      <c r="O609" s="57"/>
      <c r="P609" s="152">
        <f>O609*H609</f>
        <v>0</v>
      </c>
      <c r="Q609" s="152">
        <v>0</v>
      </c>
      <c r="R609" s="152">
        <f>Q609*H609</f>
        <v>0</v>
      </c>
      <c r="S609" s="152">
        <v>0</v>
      </c>
      <c r="T609" s="153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54" t="s">
        <v>139</v>
      </c>
      <c r="AT609" s="154" t="s">
        <v>243</v>
      </c>
      <c r="AU609" s="154" t="s">
        <v>84</v>
      </c>
      <c r="AY609" s="16" t="s">
        <v>116</v>
      </c>
      <c r="BE609" s="155">
        <f>IF(N609="základní",J609,0)</f>
        <v>0</v>
      </c>
      <c r="BF609" s="155">
        <f>IF(N609="snížená",J609,0)</f>
        <v>0</v>
      </c>
      <c r="BG609" s="155">
        <f>IF(N609="zákl. přenesená",J609,0)</f>
        <v>0</v>
      </c>
      <c r="BH609" s="155">
        <f>IF(N609="sníž. přenesená",J609,0)</f>
        <v>0</v>
      </c>
      <c r="BI609" s="155">
        <f>IF(N609="nulová",J609,0)</f>
        <v>0</v>
      </c>
      <c r="BJ609" s="16" t="s">
        <v>82</v>
      </c>
      <c r="BK609" s="155">
        <f>ROUND(I609*H609,2)</f>
        <v>0</v>
      </c>
      <c r="BL609" s="16" t="s">
        <v>124</v>
      </c>
      <c r="BM609" s="154" t="s">
        <v>913</v>
      </c>
    </row>
    <row r="610" spans="1:65" s="2" customFormat="1" ht="11.25">
      <c r="A610" s="31"/>
      <c r="B610" s="32"/>
      <c r="C610" s="31"/>
      <c r="D610" s="156" t="s">
        <v>125</v>
      </c>
      <c r="E610" s="31"/>
      <c r="F610" s="157" t="s">
        <v>912</v>
      </c>
      <c r="G610" s="31"/>
      <c r="H610" s="31"/>
      <c r="I610" s="158"/>
      <c r="J610" s="31"/>
      <c r="K610" s="31"/>
      <c r="L610" s="32"/>
      <c r="M610" s="159"/>
      <c r="N610" s="160"/>
      <c r="O610" s="57"/>
      <c r="P610" s="57"/>
      <c r="Q610" s="57"/>
      <c r="R610" s="57"/>
      <c r="S610" s="57"/>
      <c r="T610" s="58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6" t="s">
        <v>125</v>
      </c>
      <c r="AU610" s="16" t="s">
        <v>84</v>
      </c>
    </row>
    <row r="611" spans="1:65" s="2" customFormat="1" ht="24.2" customHeight="1">
      <c r="A611" s="31"/>
      <c r="B611" s="142"/>
      <c r="C611" s="168" t="s">
        <v>561</v>
      </c>
      <c r="D611" s="168" t="s">
        <v>243</v>
      </c>
      <c r="E611" s="169" t="s">
        <v>914</v>
      </c>
      <c r="F611" s="170" t="s">
        <v>915</v>
      </c>
      <c r="G611" s="171" t="s">
        <v>205</v>
      </c>
      <c r="H611" s="172">
        <v>20</v>
      </c>
      <c r="I611" s="173"/>
      <c r="J611" s="174">
        <f>ROUND(I611*H611,2)</f>
        <v>0</v>
      </c>
      <c r="K611" s="170" t="s">
        <v>199</v>
      </c>
      <c r="L611" s="175"/>
      <c r="M611" s="176" t="s">
        <v>1</v>
      </c>
      <c r="N611" s="177" t="s">
        <v>39</v>
      </c>
      <c r="O611" s="57"/>
      <c r="P611" s="152">
        <f>O611*H611</f>
        <v>0</v>
      </c>
      <c r="Q611" s="152">
        <v>0</v>
      </c>
      <c r="R611" s="152">
        <f>Q611*H611</f>
        <v>0</v>
      </c>
      <c r="S611" s="152">
        <v>0</v>
      </c>
      <c r="T611" s="153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54" t="s">
        <v>139</v>
      </c>
      <c r="AT611" s="154" t="s">
        <v>243</v>
      </c>
      <c r="AU611" s="154" t="s">
        <v>84</v>
      </c>
      <c r="AY611" s="16" t="s">
        <v>116</v>
      </c>
      <c r="BE611" s="155">
        <f>IF(N611="základní",J611,0)</f>
        <v>0</v>
      </c>
      <c r="BF611" s="155">
        <f>IF(N611="snížená",J611,0)</f>
        <v>0</v>
      </c>
      <c r="BG611" s="155">
        <f>IF(N611="zákl. přenesená",J611,0)</f>
        <v>0</v>
      </c>
      <c r="BH611" s="155">
        <f>IF(N611="sníž. přenesená",J611,0)</f>
        <v>0</v>
      </c>
      <c r="BI611" s="155">
        <f>IF(N611="nulová",J611,0)</f>
        <v>0</v>
      </c>
      <c r="BJ611" s="16" t="s">
        <v>82</v>
      </c>
      <c r="BK611" s="155">
        <f>ROUND(I611*H611,2)</f>
        <v>0</v>
      </c>
      <c r="BL611" s="16" t="s">
        <v>124</v>
      </c>
      <c r="BM611" s="154" t="s">
        <v>916</v>
      </c>
    </row>
    <row r="612" spans="1:65" s="2" customFormat="1" ht="11.25">
      <c r="A612" s="31"/>
      <c r="B612" s="32"/>
      <c r="C612" s="31"/>
      <c r="D612" s="156" t="s">
        <v>125</v>
      </c>
      <c r="E612" s="31"/>
      <c r="F612" s="157" t="s">
        <v>915</v>
      </c>
      <c r="G612" s="31"/>
      <c r="H612" s="31"/>
      <c r="I612" s="158"/>
      <c r="J612" s="31"/>
      <c r="K612" s="31"/>
      <c r="L612" s="32"/>
      <c r="M612" s="159"/>
      <c r="N612" s="160"/>
      <c r="O612" s="57"/>
      <c r="P612" s="57"/>
      <c r="Q612" s="57"/>
      <c r="R612" s="57"/>
      <c r="S612" s="57"/>
      <c r="T612" s="58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T612" s="16" t="s">
        <v>125</v>
      </c>
      <c r="AU612" s="16" t="s">
        <v>84</v>
      </c>
    </row>
    <row r="613" spans="1:65" s="2" customFormat="1" ht="24.2" customHeight="1">
      <c r="A613" s="31"/>
      <c r="B613" s="142"/>
      <c r="C613" s="168" t="s">
        <v>917</v>
      </c>
      <c r="D613" s="168" t="s">
        <v>243</v>
      </c>
      <c r="E613" s="169" t="s">
        <v>918</v>
      </c>
      <c r="F613" s="170" t="s">
        <v>919</v>
      </c>
      <c r="G613" s="171" t="s">
        <v>205</v>
      </c>
      <c r="H613" s="172">
        <v>20</v>
      </c>
      <c r="I613" s="173"/>
      <c r="J613" s="174">
        <f>ROUND(I613*H613,2)</f>
        <v>0</v>
      </c>
      <c r="K613" s="170" t="s">
        <v>199</v>
      </c>
      <c r="L613" s="175"/>
      <c r="M613" s="176" t="s">
        <v>1</v>
      </c>
      <c r="N613" s="177" t="s">
        <v>39</v>
      </c>
      <c r="O613" s="57"/>
      <c r="P613" s="152">
        <f>O613*H613</f>
        <v>0</v>
      </c>
      <c r="Q613" s="152">
        <v>0</v>
      </c>
      <c r="R613" s="152">
        <f>Q613*H613</f>
        <v>0</v>
      </c>
      <c r="S613" s="152">
        <v>0</v>
      </c>
      <c r="T613" s="153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54" t="s">
        <v>139</v>
      </c>
      <c r="AT613" s="154" t="s">
        <v>243</v>
      </c>
      <c r="AU613" s="154" t="s">
        <v>84</v>
      </c>
      <c r="AY613" s="16" t="s">
        <v>116</v>
      </c>
      <c r="BE613" s="155">
        <f>IF(N613="základní",J613,0)</f>
        <v>0</v>
      </c>
      <c r="BF613" s="155">
        <f>IF(N613="snížená",J613,0)</f>
        <v>0</v>
      </c>
      <c r="BG613" s="155">
        <f>IF(N613="zákl. přenesená",J613,0)</f>
        <v>0</v>
      </c>
      <c r="BH613" s="155">
        <f>IF(N613="sníž. přenesená",J613,0)</f>
        <v>0</v>
      </c>
      <c r="BI613" s="155">
        <f>IF(N613="nulová",J613,0)</f>
        <v>0</v>
      </c>
      <c r="BJ613" s="16" t="s">
        <v>82</v>
      </c>
      <c r="BK613" s="155">
        <f>ROUND(I613*H613,2)</f>
        <v>0</v>
      </c>
      <c r="BL613" s="16" t="s">
        <v>124</v>
      </c>
      <c r="BM613" s="154" t="s">
        <v>920</v>
      </c>
    </row>
    <row r="614" spans="1:65" s="2" customFormat="1" ht="11.25">
      <c r="A614" s="31"/>
      <c r="B614" s="32"/>
      <c r="C614" s="31"/>
      <c r="D614" s="156" t="s">
        <v>125</v>
      </c>
      <c r="E614" s="31"/>
      <c r="F614" s="157" t="s">
        <v>919</v>
      </c>
      <c r="G614" s="31"/>
      <c r="H614" s="31"/>
      <c r="I614" s="158"/>
      <c r="J614" s="31"/>
      <c r="K614" s="31"/>
      <c r="L614" s="32"/>
      <c r="M614" s="159"/>
      <c r="N614" s="160"/>
      <c r="O614" s="57"/>
      <c r="P614" s="57"/>
      <c r="Q614" s="57"/>
      <c r="R614" s="57"/>
      <c r="S614" s="57"/>
      <c r="T614" s="58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6" t="s">
        <v>125</v>
      </c>
      <c r="AU614" s="16" t="s">
        <v>84</v>
      </c>
    </row>
    <row r="615" spans="1:65" s="2" customFormat="1" ht="24.2" customHeight="1">
      <c r="A615" s="31"/>
      <c r="B615" s="142"/>
      <c r="C615" s="168" t="s">
        <v>564</v>
      </c>
      <c r="D615" s="168" t="s">
        <v>243</v>
      </c>
      <c r="E615" s="169" t="s">
        <v>921</v>
      </c>
      <c r="F615" s="170" t="s">
        <v>922</v>
      </c>
      <c r="G615" s="171" t="s">
        <v>205</v>
      </c>
      <c r="H615" s="172">
        <v>20</v>
      </c>
      <c r="I615" s="173"/>
      <c r="J615" s="174">
        <f>ROUND(I615*H615,2)</f>
        <v>0</v>
      </c>
      <c r="K615" s="170" t="s">
        <v>199</v>
      </c>
      <c r="L615" s="175"/>
      <c r="M615" s="176" t="s">
        <v>1</v>
      </c>
      <c r="N615" s="177" t="s">
        <v>39</v>
      </c>
      <c r="O615" s="57"/>
      <c r="P615" s="152">
        <f>O615*H615</f>
        <v>0</v>
      </c>
      <c r="Q615" s="152">
        <v>0</v>
      </c>
      <c r="R615" s="152">
        <f>Q615*H615</f>
        <v>0</v>
      </c>
      <c r="S615" s="152">
        <v>0</v>
      </c>
      <c r="T615" s="153">
        <f>S615*H615</f>
        <v>0</v>
      </c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R615" s="154" t="s">
        <v>139</v>
      </c>
      <c r="AT615" s="154" t="s">
        <v>243</v>
      </c>
      <c r="AU615" s="154" t="s">
        <v>84</v>
      </c>
      <c r="AY615" s="16" t="s">
        <v>116</v>
      </c>
      <c r="BE615" s="155">
        <f>IF(N615="základní",J615,0)</f>
        <v>0</v>
      </c>
      <c r="BF615" s="155">
        <f>IF(N615="snížená",J615,0)</f>
        <v>0</v>
      </c>
      <c r="BG615" s="155">
        <f>IF(N615="zákl. přenesená",J615,0)</f>
        <v>0</v>
      </c>
      <c r="BH615" s="155">
        <f>IF(N615="sníž. přenesená",J615,0)</f>
        <v>0</v>
      </c>
      <c r="BI615" s="155">
        <f>IF(N615="nulová",J615,0)</f>
        <v>0</v>
      </c>
      <c r="BJ615" s="16" t="s">
        <v>82</v>
      </c>
      <c r="BK615" s="155">
        <f>ROUND(I615*H615,2)</f>
        <v>0</v>
      </c>
      <c r="BL615" s="16" t="s">
        <v>124</v>
      </c>
      <c r="BM615" s="154" t="s">
        <v>923</v>
      </c>
    </row>
    <row r="616" spans="1:65" s="2" customFormat="1" ht="11.25">
      <c r="A616" s="31"/>
      <c r="B616" s="32"/>
      <c r="C616" s="31"/>
      <c r="D616" s="156" t="s">
        <v>125</v>
      </c>
      <c r="E616" s="31"/>
      <c r="F616" s="157" t="s">
        <v>922</v>
      </c>
      <c r="G616" s="31"/>
      <c r="H616" s="31"/>
      <c r="I616" s="158"/>
      <c r="J616" s="31"/>
      <c r="K616" s="31"/>
      <c r="L616" s="32"/>
      <c r="M616" s="159"/>
      <c r="N616" s="160"/>
      <c r="O616" s="57"/>
      <c r="P616" s="57"/>
      <c r="Q616" s="57"/>
      <c r="R616" s="57"/>
      <c r="S616" s="57"/>
      <c r="T616" s="58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T616" s="16" t="s">
        <v>125</v>
      </c>
      <c r="AU616" s="16" t="s">
        <v>84</v>
      </c>
    </row>
    <row r="617" spans="1:65" s="2" customFormat="1" ht="24.2" customHeight="1">
      <c r="A617" s="31"/>
      <c r="B617" s="142"/>
      <c r="C617" s="168" t="s">
        <v>924</v>
      </c>
      <c r="D617" s="168" t="s">
        <v>243</v>
      </c>
      <c r="E617" s="169" t="s">
        <v>925</v>
      </c>
      <c r="F617" s="170" t="s">
        <v>926</v>
      </c>
      <c r="G617" s="171" t="s">
        <v>205</v>
      </c>
      <c r="H617" s="172">
        <v>20</v>
      </c>
      <c r="I617" s="173"/>
      <c r="J617" s="174">
        <f>ROUND(I617*H617,2)</f>
        <v>0</v>
      </c>
      <c r="K617" s="170" t="s">
        <v>199</v>
      </c>
      <c r="L617" s="175"/>
      <c r="M617" s="176" t="s">
        <v>1</v>
      </c>
      <c r="N617" s="177" t="s">
        <v>39</v>
      </c>
      <c r="O617" s="57"/>
      <c r="P617" s="152">
        <f>O617*H617</f>
        <v>0</v>
      </c>
      <c r="Q617" s="152">
        <v>0</v>
      </c>
      <c r="R617" s="152">
        <f>Q617*H617</f>
        <v>0</v>
      </c>
      <c r="S617" s="152">
        <v>0</v>
      </c>
      <c r="T617" s="153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54" t="s">
        <v>139</v>
      </c>
      <c r="AT617" s="154" t="s">
        <v>243</v>
      </c>
      <c r="AU617" s="154" t="s">
        <v>84</v>
      </c>
      <c r="AY617" s="16" t="s">
        <v>116</v>
      </c>
      <c r="BE617" s="155">
        <f>IF(N617="základní",J617,0)</f>
        <v>0</v>
      </c>
      <c r="BF617" s="155">
        <f>IF(N617="snížená",J617,0)</f>
        <v>0</v>
      </c>
      <c r="BG617" s="155">
        <f>IF(N617="zákl. přenesená",J617,0)</f>
        <v>0</v>
      </c>
      <c r="BH617" s="155">
        <f>IF(N617="sníž. přenesená",J617,0)</f>
        <v>0</v>
      </c>
      <c r="BI617" s="155">
        <f>IF(N617="nulová",J617,0)</f>
        <v>0</v>
      </c>
      <c r="BJ617" s="16" t="s">
        <v>82</v>
      </c>
      <c r="BK617" s="155">
        <f>ROUND(I617*H617,2)</f>
        <v>0</v>
      </c>
      <c r="BL617" s="16" t="s">
        <v>124</v>
      </c>
      <c r="BM617" s="154" t="s">
        <v>927</v>
      </c>
    </row>
    <row r="618" spans="1:65" s="2" customFormat="1" ht="11.25">
      <c r="A618" s="31"/>
      <c r="B618" s="32"/>
      <c r="C618" s="31"/>
      <c r="D618" s="156" t="s">
        <v>125</v>
      </c>
      <c r="E618" s="31"/>
      <c r="F618" s="157" t="s">
        <v>926</v>
      </c>
      <c r="G618" s="31"/>
      <c r="H618" s="31"/>
      <c r="I618" s="158"/>
      <c r="J618" s="31"/>
      <c r="K618" s="31"/>
      <c r="L618" s="32"/>
      <c r="M618" s="159"/>
      <c r="N618" s="160"/>
      <c r="O618" s="57"/>
      <c r="P618" s="57"/>
      <c r="Q618" s="57"/>
      <c r="R618" s="57"/>
      <c r="S618" s="57"/>
      <c r="T618" s="58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6" t="s">
        <v>125</v>
      </c>
      <c r="AU618" s="16" t="s">
        <v>84</v>
      </c>
    </row>
    <row r="619" spans="1:65" s="2" customFormat="1" ht="24.2" customHeight="1">
      <c r="A619" s="31"/>
      <c r="B619" s="142"/>
      <c r="C619" s="168" t="s">
        <v>570</v>
      </c>
      <c r="D619" s="168" t="s">
        <v>243</v>
      </c>
      <c r="E619" s="169" t="s">
        <v>928</v>
      </c>
      <c r="F619" s="170" t="s">
        <v>929</v>
      </c>
      <c r="G619" s="171" t="s">
        <v>205</v>
      </c>
      <c r="H619" s="172">
        <v>20</v>
      </c>
      <c r="I619" s="173"/>
      <c r="J619" s="174">
        <f>ROUND(I619*H619,2)</f>
        <v>0</v>
      </c>
      <c r="K619" s="170" t="s">
        <v>199</v>
      </c>
      <c r="L619" s="175"/>
      <c r="M619" s="176" t="s">
        <v>1</v>
      </c>
      <c r="N619" s="177" t="s">
        <v>39</v>
      </c>
      <c r="O619" s="57"/>
      <c r="P619" s="152">
        <f>O619*H619</f>
        <v>0</v>
      </c>
      <c r="Q619" s="152">
        <v>0</v>
      </c>
      <c r="R619" s="152">
        <f>Q619*H619</f>
        <v>0</v>
      </c>
      <c r="S619" s="152">
        <v>0</v>
      </c>
      <c r="T619" s="153">
        <f>S619*H619</f>
        <v>0</v>
      </c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R619" s="154" t="s">
        <v>139</v>
      </c>
      <c r="AT619" s="154" t="s">
        <v>243</v>
      </c>
      <c r="AU619" s="154" t="s">
        <v>84</v>
      </c>
      <c r="AY619" s="16" t="s">
        <v>116</v>
      </c>
      <c r="BE619" s="155">
        <f>IF(N619="základní",J619,0)</f>
        <v>0</v>
      </c>
      <c r="BF619" s="155">
        <f>IF(N619="snížená",J619,0)</f>
        <v>0</v>
      </c>
      <c r="BG619" s="155">
        <f>IF(N619="zákl. přenesená",J619,0)</f>
        <v>0</v>
      </c>
      <c r="BH619" s="155">
        <f>IF(N619="sníž. přenesená",J619,0)</f>
        <v>0</v>
      </c>
      <c r="BI619" s="155">
        <f>IF(N619="nulová",J619,0)</f>
        <v>0</v>
      </c>
      <c r="BJ619" s="16" t="s">
        <v>82</v>
      </c>
      <c r="BK619" s="155">
        <f>ROUND(I619*H619,2)</f>
        <v>0</v>
      </c>
      <c r="BL619" s="16" t="s">
        <v>124</v>
      </c>
      <c r="BM619" s="154" t="s">
        <v>930</v>
      </c>
    </row>
    <row r="620" spans="1:65" s="2" customFormat="1" ht="11.25">
      <c r="A620" s="31"/>
      <c r="B620" s="32"/>
      <c r="C620" s="31"/>
      <c r="D620" s="156" t="s">
        <v>125</v>
      </c>
      <c r="E620" s="31"/>
      <c r="F620" s="157" t="s">
        <v>929</v>
      </c>
      <c r="G620" s="31"/>
      <c r="H620" s="31"/>
      <c r="I620" s="158"/>
      <c r="J620" s="31"/>
      <c r="K620" s="31"/>
      <c r="L620" s="32"/>
      <c r="M620" s="159"/>
      <c r="N620" s="160"/>
      <c r="O620" s="57"/>
      <c r="P620" s="57"/>
      <c r="Q620" s="57"/>
      <c r="R620" s="57"/>
      <c r="S620" s="57"/>
      <c r="T620" s="58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T620" s="16" t="s">
        <v>125</v>
      </c>
      <c r="AU620" s="16" t="s">
        <v>84</v>
      </c>
    </row>
    <row r="621" spans="1:65" s="2" customFormat="1" ht="24.2" customHeight="1">
      <c r="A621" s="31"/>
      <c r="B621" s="142"/>
      <c r="C621" s="168" t="s">
        <v>931</v>
      </c>
      <c r="D621" s="168" t="s">
        <v>243</v>
      </c>
      <c r="E621" s="169" t="s">
        <v>932</v>
      </c>
      <c r="F621" s="170" t="s">
        <v>933</v>
      </c>
      <c r="G621" s="171" t="s">
        <v>205</v>
      </c>
      <c r="H621" s="172">
        <v>20</v>
      </c>
      <c r="I621" s="173"/>
      <c r="J621" s="174">
        <f>ROUND(I621*H621,2)</f>
        <v>0</v>
      </c>
      <c r="K621" s="170" t="s">
        <v>199</v>
      </c>
      <c r="L621" s="175"/>
      <c r="M621" s="176" t="s">
        <v>1</v>
      </c>
      <c r="N621" s="177" t="s">
        <v>39</v>
      </c>
      <c r="O621" s="57"/>
      <c r="P621" s="152">
        <f>O621*H621</f>
        <v>0</v>
      </c>
      <c r="Q621" s="152">
        <v>0</v>
      </c>
      <c r="R621" s="152">
        <f>Q621*H621</f>
        <v>0</v>
      </c>
      <c r="S621" s="152">
        <v>0</v>
      </c>
      <c r="T621" s="153">
        <f>S621*H621</f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54" t="s">
        <v>139</v>
      </c>
      <c r="AT621" s="154" t="s">
        <v>243</v>
      </c>
      <c r="AU621" s="154" t="s">
        <v>84</v>
      </c>
      <c r="AY621" s="16" t="s">
        <v>116</v>
      </c>
      <c r="BE621" s="155">
        <f>IF(N621="základní",J621,0)</f>
        <v>0</v>
      </c>
      <c r="BF621" s="155">
        <f>IF(N621="snížená",J621,0)</f>
        <v>0</v>
      </c>
      <c r="BG621" s="155">
        <f>IF(N621="zákl. přenesená",J621,0)</f>
        <v>0</v>
      </c>
      <c r="BH621" s="155">
        <f>IF(N621="sníž. přenesená",J621,0)</f>
        <v>0</v>
      </c>
      <c r="BI621" s="155">
        <f>IF(N621="nulová",J621,0)</f>
        <v>0</v>
      </c>
      <c r="BJ621" s="16" t="s">
        <v>82</v>
      </c>
      <c r="BK621" s="155">
        <f>ROUND(I621*H621,2)</f>
        <v>0</v>
      </c>
      <c r="BL621" s="16" t="s">
        <v>124</v>
      </c>
      <c r="BM621" s="154" t="s">
        <v>934</v>
      </c>
    </row>
    <row r="622" spans="1:65" s="2" customFormat="1" ht="11.25">
      <c r="A622" s="31"/>
      <c r="B622" s="32"/>
      <c r="C622" s="31"/>
      <c r="D622" s="156" t="s">
        <v>125</v>
      </c>
      <c r="E622" s="31"/>
      <c r="F622" s="157" t="s">
        <v>933</v>
      </c>
      <c r="G622" s="31"/>
      <c r="H622" s="31"/>
      <c r="I622" s="158"/>
      <c r="J622" s="31"/>
      <c r="K622" s="31"/>
      <c r="L622" s="32"/>
      <c r="M622" s="159"/>
      <c r="N622" s="160"/>
      <c r="O622" s="57"/>
      <c r="P622" s="57"/>
      <c r="Q622" s="57"/>
      <c r="R622" s="57"/>
      <c r="S622" s="57"/>
      <c r="T622" s="58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6" t="s">
        <v>125</v>
      </c>
      <c r="AU622" s="16" t="s">
        <v>84</v>
      </c>
    </row>
    <row r="623" spans="1:65" s="2" customFormat="1" ht="24.2" customHeight="1">
      <c r="A623" s="31"/>
      <c r="B623" s="142"/>
      <c r="C623" s="168" t="s">
        <v>574</v>
      </c>
      <c r="D623" s="168" t="s">
        <v>243</v>
      </c>
      <c r="E623" s="169" t="s">
        <v>935</v>
      </c>
      <c r="F623" s="170" t="s">
        <v>936</v>
      </c>
      <c r="G623" s="171" t="s">
        <v>205</v>
      </c>
      <c r="H623" s="172">
        <v>20</v>
      </c>
      <c r="I623" s="173"/>
      <c r="J623" s="174">
        <f>ROUND(I623*H623,2)</f>
        <v>0</v>
      </c>
      <c r="K623" s="170" t="s">
        <v>199</v>
      </c>
      <c r="L623" s="175"/>
      <c r="M623" s="176" t="s">
        <v>1</v>
      </c>
      <c r="N623" s="177" t="s">
        <v>39</v>
      </c>
      <c r="O623" s="57"/>
      <c r="P623" s="152">
        <f>O623*H623</f>
        <v>0</v>
      </c>
      <c r="Q623" s="152">
        <v>0</v>
      </c>
      <c r="R623" s="152">
        <f>Q623*H623</f>
        <v>0</v>
      </c>
      <c r="S623" s="152">
        <v>0</v>
      </c>
      <c r="T623" s="153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54" t="s">
        <v>139</v>
      </c>
      <c r="AT623" s="154" t="s">
        <v>243</v>
      </c>
      <c r="AU623" s="154" t="s">
        <v>84</v>
      </c>
      <c r="AY623" s="16" t="s">
        <v>116</v>
      </c>
      <c r="BE623" s="155">
        <f>IF(N623="základní",J623,0)</f>
        <v>0</v>
      </c>
      <c r="BF623" s="155">
        <f>IF(N623="snížená",J623,0)</f>
        <v>0</v>
      </c>
      <c r="BG623" s="155">
        <f>IF(N623="zákl. přenesená",J623,0)</f>
        <v>0</v>
      </c>
      <c r="BH623" s="155">
        <f>IF(N623="sníž. přenesená",J623,0)</f>
        <v>0</v>
      </c>
      <c r="BI623" s="155">
        <f>IF(N623="nulová",J623,0)</f>
        <v>0</v>
      </c>
      <c r="BJ623" s="16" t="s">
        <v>82</v>
      </c>
      <c r="BK623" s="155">
        <f>ROUND(I623*H623,2)</f>
        <v>0</v>
      </c>
      <c r="BL623" s="16" t="s">
        <v>124</v>
      </c>
      <c r="BM623" s="154" t="s">
        <v>937</v>
      </c>
    </row>
    <row r="624" spans="1:65" s="2" customFormat="1" ht="11.25">
      <c r="A624" s="31"/>
      <c r="B624" s="32"/>
      <c r="C624" s="31"/>
      <c r="D624" s="156" t="s">
        <v>125</v>
      </c>
      <c r="E624" s="31"/>
      <c r="F624" s="157" t="s">
        <v>936</v>
      </c>
      <c r="G624" s="31"/>
      <c r="H624" s="31"/>
      <c r="I624" s="158"/>
      <c r="J624" s="31"/>
      <c r="K624" s="31"/>
      <c r="L624" s="32"/>
      <c r="M624" s="159"/>
      <c r="N624" s="160"/>
      <c r="O624" s="57"/>
      <c r="P624" s="57"/>
      <c r="Q624" s="57"/>
      <c r="R624" s="57"/>
      <c r="S624" s="57"/>
      <c r="T624" s="58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6" t="s">
        <v>125</v>
      </c>
      <c r="AU624" s="16" t="s">
        <v>84</v>
      </c>
    </row>
    <row r="625" spans="1:65" s="2" customFormat="1" ht="24.2" customHeight="1">
      <c r="A625" s="31"/>
      <c r="B625" s="142"/>
      <c r="C625" s="168" t="s">
        <v>938</v>
      </c>
      <c r="D625" s="168" t="s">
        <v>243</v>
      </c>
      <c r="E625" s="169" t="s">
        <v>939</v>
      </c>
      <c r="F625" s="170" t="s">
        <v>940</v>
      </c>
      <c r="G625" s="171" t="s">
        <v>205</v>
      </c>
      <c r="H625" s="172">
        <v>20</v>
      </c>
      <c r="I625" s="173"/>
      <c r="J625" s="174">
        <f>ROUND(I625*H625,2)</f>
        <v>0</v>
      </c>
      <c r="K625" s="170" t="s">
        <v>199</v>
      </c>
      <c r="L625" s="175"/>
      <c r="M625" s="176" t="s">
        <v>1</v>
      </c>
      <c r="N625" s="177" t="s">
        <v>39</v>
      </c>
      <c r="O625" s="57"/>
      <c r="P625" s="152">
        <f>O625*H625</f>
        <v>0</v>
      </c>
      <c r="Q625" s="152">
        <v>0</v>
      </c>
      <c r="R625" s="152">
        <f>Q625*H625</f>
        <v>0</v>
      </c>
      <c r="S625" s="152">
        <v>0</v>
      </c>
      <c r="T625" s="153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54" t="s">
        <v>139</v>
      </c>
      <c r="AT625" s="154" t="s">
        <v>243</v>
      </c>
      <c r="AU625" s="154" t="s">
        <v>84</v>
      </c>
      <c r="AY625" s="16" t="s">
        <v>116</v>
      </c>
      <c r="BE625" s="155">
        <f>IF(N625="základní",J625,0)</f>
        <v>0</v>
      </c>
      <c r="BF625" s="155">
        <f>IF(N625="snížená",J625,0)</f>
        <v>0</v>
      </c>
      <c r="BG625" s="155">
        <f>IF(N625="zákl. přenesená",J625,0)</f>
        <v>0</v>
      </c>
      <c r="BH625" s="155">
        <f>IF(N625="sníž. přenesená",J625,0)</f>
        <v>0</v>
      </c>
      <c r="BI625" s="155">
        <f>IF(N625="nulová",J625,0)</f>
        <v>0</v>
      </c>
      <c r="BJ625" s="16" t="s">
        <v>82</v>
      </c>
      <c r="BK625" s="155">
        <f>ROUND(I625*H625,2)</f>
        <v>0</v>
      </c>
      <c r="BL625" s="16" t="s">
        <v>124</v>
      </c>
      <c r="BM625" s="154" t="s">
        <v>941</v>
      </c>
    </row>
    <row r="626" spans="1:65" s="2" customFormat="1" ht="11.25">
      <c r="A626" s="31"/>
      <c r="B626" s="32"/>
      <c r="C626" s="31"/>
      <c r="D626" s="156" t="s">
        <v>125</v>
      </c>
      <c r="E626" s="31"/>
      <c r="F626" s="157" t="s">
        <v>940</v>
      </c>
      <c r="G626" s="31"/>
      <c r="H626" s="31"/>
      <c r="I626" s="158"/>
      <c r="J626" s="31"/>
      <c r="K626" s="31"/>
      <c r="L626" s="32"/>
      <c r="M626" s="159"/>
      <c r="N626" s="160"/>
      <c r="O626" s="57"/>
      <c r="P626" s="57"/>
      <c r="Q626" s="57"/>
      <c r="R626" s="57"/>
      <c r="S626" s="57"/>
      <c r="T626" s="58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6" t="s">
        <v>125</v>
      </c>
      <c r="AU626" s="16" t="s">
        <v>84</v>
      </c>
    </row>
    <row r="627" spans="1:65" s="2" customFormat="1" ht="24.2" customHeight="1">
      <c r="A627" s="31"/>
      <c r="B627" s="142"/>
      <c r="C627" s="168" t="s">
        <v>578</v>
      </c>
      <c r="D627" s="168" t="s">
        <v>243</v>
      </c>
      <c r="E627" s="169" t="s">
        <v>942</v>
      </c>
      <c r="F627" s="170" t="s">
        <v>943</v>
      </c>
      <c r="G627" s="171" t="s">
        <v>205</v>
      </c>
      <c r="H627" s="172">
        <v>20</v>
      </c>
      <c r="I627" s="173"/>
      <c r="J627" s="174">
        <f>ROUND(I627*H627,2)</f>
        <v>0</v>
      </c>
      <c r="K627" s="170" t="s">
        <v>199</v>
      </c>
      <c r="L627" s="175"/>
      <c r="M627" s="176" t="s">
        <v>1</v>
      </c>
      <c r="N627" s="177" t="s">
        <v>39</v>
      </c>
      <c r="O627" s="57"/>
      <c r="P627" s="152">
        <f>O627*H627</f>
        <v>0</v>
      </c>
      <c r="Q627" s="152">
        <v>0</v>
      </c>
      <c r="R627" s="152">
        <f>Q627*H627</f>
        <v>0</v>
      </c>
      <c r="S627" s="152">
        <v>0</v>
      </c>
      <c r="T627" s="153">
        <f>S627*H627</f>
        <v>0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54" t="s">
        <v>139</v>
      </c>
      <c r="AT627" s="154" t="s">
        <v>243</v>
      </c>
      <c r="AU627" s="154" t="s">
        <v>84</v>
      </c>
      <c r="AY627" s="16" t="s">
        <v>116</v>
      </c>
      <c r="BE627" s="155">
        <f>IF(N627="základní",J627,0)</f>
        <v>0</v>
      </c>
      <c r="BF627" s="155">
        <f>IF(N627="snížená",J627,0)</f>
        <v>0</v>
      </c>
      <c r="BG627" s="155">
        <f>IF(N627="zákl. přenesená",J627,0)</f>
        <v>0</v>
      </c>
      <c r="BH627" s="155">
        <f>IF(N627="sníž. přenesená",J627,0)</f>
        <v>0</v>
      </c>
      <c r="BI627" s="155">
        <f>IF(N627="nulová",J627,0)</f>
        <v>0</v>
      </c>
      <c r="BJ627" s="16" t="s">
        <v>82</v>
      </c>
      <c r="BK627" s="155">
        <f>ROUND(I627*H627,2)</f>
        <v>0</v>
      </c>
      <c r="BL627" s="16" t="s">
        <v>124</v>
      </c>
      <c r="BM627" s="154" t="s">
        <v>944</v>
      </c>
    </row>
    <row r="628" spans="1:65" s="2" customFormat="1" ht="11.25">
      <c r="A628" s="31"/>
      <c r="B628" s="32"/>
      <c r="C628" s="31"/>
      <c r="D628" s="156" t="s">
        <v>125</v>
      </c>
      <c r="E628" s="31"/>
      <c r="F628" s="157" t="s">
        <v>943</v>
      </c>
      <c r="G628" s="31"/>
      <c r="H628" s="31"/>
      <c r="I628" s="158"/>
      <c r="J628" s="31"/>
      <c r="K628" s="31"/>
      <c r="L628" s="32"/>
      <c r="M628" s="159"/>
      <c r="N628" s="160"/>
      <c r="O628" s="57"/>
      <c r="P628" s="57"/>
      <c r="Q628" s="57"/>
      <c r="R628" s="57"/>
      <c r="S628" s="57"/>
      <c r="T628" s="58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T628" s="16" t="s">
        <v>125</v>
      </c>
      <c r="AU628" s="16" t="s">
        <v>84</v>
      </c>
    </row>
    <row r="629" spans="1:65" s="2" customFormat="1" ht="24.2" customHeight="1">
      <c r="A629" s="31"/>
      <c r="B629" s="142"/>
      <c r="C629" s="168" t="s">
        <v>945</v>
      </c>
      <c r="D629" s="168" t="s">
        <v>243</v>
      </c>
      <c r="E629" s="169" t="s">
        <v>946</v>
      </c>
      <c r="F629" s="170" t="s">
        <v>947</v>
      </c>
      <c r="G629" s="171" t="s">
        <v>205</v>
      </c>
      <c r="H629" s="172">
        <v>20</v>
      </c>
      <c r="I629" s="173"/>
      <c r="J629" s="174">
        <f>ROUND(I629*H629,2)</f>
        <v>0</v>
      </c>
      <c r="K629" s="170" t="s">
        <v>199</v>
      </c>
      <c r="L629" s="175"/>
      <c r="M629" s="176" t="s">
        <v>1</v>
      </c>
      <c r="N629" s="177" t="s">
        <v>39</v>
      </c>
      <c r="O629" s="57"/>
      <c r="P629" s="152">
        <f>O629*H629</f>
        <v>0</v>
      </c>
      <c r="Q629" s="152">
        <v>0</v>
      </c>
      <c r="R629" s="152">
        <f>Q629*H629</f>
        <v>0</v>
      </c>
      <c r="S629" s="152">
        <v>0</v>
      </c>
      <c r="T629" s="153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54" t="s">
        <v>139</v>
      </c>
      <c r="AT629" s="154" t="s">
        <v>243</v>
      </c>
      <c r="AU629" s="154" t="s">
        <v>84</v>
      </c>
      <c r="AY629" s="16" t="s">
        <v>116</v>
      </c>
      <c r="BE629" s="155">
        <f>IF(N629="základní",J629,0)</f>
        <v>0</v>
      </c>
      <c r="BF629" s="155">
        <f>IF(N629="snížená",J629,0)</f>
        <v>0</v>
      </c>
      <c r="BG629" s="155">
        <f>IF(N629="zákl. přenesená",J629,0)</f>
        <v>0</v>
      </c>
      <c r="BH629" s="155">
        <f>IF(N629="sníž. přenesená",J629,0)</f>
        <v>0</v>
      </c>
      <c r="BI629" s="155">
        <f>IF(N629="nulová",J629,0)</f>
        <v>0</v>
      </c>
      <c r="BJ629" s="16" t="s">
        <v>82</v>
      </c>
      <c r="BK629" s="155">
        <f>ROUND(I629*H629,2)</f>
        <v>0</v>
      </c>
      <c r="BL629" s="16" t="s">
        <v>124</v>
      </c>
      <c r="BM629" s="154" t="s">
        <v>948</v>
      </c>
    </row>
    <row r="630" spans="1:65" s="2" customFormat="1" ht="19.5">
      <c r="A630" s="31"/>
      <c r="B630" s="32"/>
      <c r="C630" s="31"/>
      <c r="D630" s="156" t="s">
        <v>125</v>
      </c>
      <c r="E630" s="31"/>
      <c r="F630" s="157" t="s">
        <v>947</v>
      </c>
      <c r="G630" s="31"/>
      <c r="H630" s="31"/>
      <c r="I630" s="158"/>
      <c r="J630" s="31"/>
      <c r="K630" s="31"/>
      <c r="L630" s="32"/>
      <c r="M630" s="159"/>
      <c r="N630" s="160"/>
      <c r="O630" s="57"/>
      <c r="P630" s="57"/>
      <c r="Q630" s="57"/>
      <c r="R630" s="57"/>
      <c r="S630" s="57"/>
      <c r="T630" s="58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6" t="s">
        <v>125</v>
      </c>
      <c r="AU630" s="16" t="s">
        <v>84</v>
      </c>
    </row>
    <row r="631" spans="1:65" s="2" customFormat="1" ht="24.2" customHeight="1">
      <c r="A631" s="31"/>
      <c r="B631" s="142"/>
      <c r="C631" s="168" t="s">
        <v>583</v>
      </c>
      <c r="D631" s="168" t="s">
        <v>243</v>
      </c>
      <c r="E631" s="169" t="s">
        <v>949</v>
      </c>
      <c r="F631" s="170" t="s">
        <v>950</v>
      </c>
      <c r="G631" s="171" t="s">
        <v>205</v>
      </c>
      <c r="H631" s="172">
        <v>20</v>
      </c>
      <c r="I631" s="173"/>
      <c r="J631" s="174">
        <f>ROUND(I631*H631,2)</f>
        <v>0</v>
      </c>
      <c r="K631" s="170" t="s">
        <v>199</v>
      </c>
      <c r="L631" s="175"/>
      <c r="M631" s="176" t="s">
        <v>1</v>
      </c>
      <c r="N631" s="177" t="s">
        <v>39</v>
      </c>
      <c r="O631" s="57"/>
      <c r="P631" s="152">
        <f>O631*H631</f>
        <v>0</v>
      </c>
      <c r="Q631" s="152">
        <v>0</v>
      </c>
      <c r="R631" s="152">
        <f>Q631*H631</f>
        <v>0</v>
      </c>
      <c r="S631" s="152">
        <v>0</v>
      </c>
      <c r="T631" s="153">
        <f>S631*H631</f>
        <v>0</v>
      </c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R631" s="154" t="s">
        <v>139</v>
      </c>
      <c r="AT631" s="154" t="s">
        <v>243</v>
      </c>
      <c r="AU631" s="154" t="s">
        <v>84</v>
      </c>
      <c r="AY631" s="16" t="s">
        <v>116</v>
      </c>
      <c r="BE631" s="155">
        <f>IF(N631="základní",J631,0)</f>
        <v>0</v>
      </c>
      <c r="BF631" s="155">
        <f>IF(N631="snížená",J631,0)</f>
        <v>0</v>
      </c>
      <c r="BG631" s="155">
        <f>IF(N631="zákl. přenesená",J631,0)</f>
        <v>0</v>
      </c>
      <c r="BH631" s="155">
        <f>IF(N631="sníž. přenesená",J631,0)</f>
        <v>0</v>
      </c>
      <c r="BI631" s="155">
        <f>IF(N631="nulová",J631,0)</f>
        <v>0</v>
      </c>
      <c r="BJ631" s="16" t="s">
        <v>82</v>
      </c>
      <c r="BK631" s="155">
        <f>ROUND(I631*H631,2)</f>
        <v>0</v>
      </c>
      <c r="BL631" s="16" t="s">
        <v>124</v>
      </c>
      <c r="BM631" s="154" t="s">
        <v>951</v>
      </c>
    </row>
    <row r="632" spans="1:65" s="2" customFormat="1" ht="19.5">
      <c r="A632" s="31"/>
      <c r="B632" s="32"/>
      <c r="C632" s="31"/>
      <c r="D632" s="156" t="s">
        <v>125</v>
      </c>
      <c r="E632" s="31"/>
      <c r="F632" s="157" t="s">
        <v>950</v>
      </c>
      <c r="G632" s="31"/>
      <c r="H632" s="31"/>
      <c r="I632" s="158"/>
      <c r="J632" s="31"/>
      <c r="K632" s="31"/>
      <c r="L632" s="32"/>
      <c r="M632" s="159"/>
      <c r="N632" s="160"/>
      <c r="O632" s="57"/>
      <c r="P632" s="57"/>
      <c r="Q632" s="57"/>
      <c r="R632" s="57"/>
      <c r="S632" s="57"/>
      <c r="T632" s="58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T632" s="16" t="s">
        <v>125</v>
      </c>
      <c r="AU632" s="16" t="s">
        <v>84</v>
      </c>
    </row>
    <row r="633" spans="1:65" s="2" customFormat="1" ht="24.2" customHeight="1">
      <c r="A633" s="31"/>
      <c r="B633" s="142"/>
      <c r="C633" s="143" t="s">
        <v>952</v>
      </c>
      <c r="D633" s="143" t="s">
        <v>119</v>
      </c>
      <c r="E633" s="144" t="s">
        <v>953</v>
      </c>
      <c r="F633" s="145" t="s">
        <v>954</v>
      </c>
      <c r="G633" s="146" t="s">
        <v>246</v>
      </c>
      <c r="H633" s="147">
        <v>1000</v>
      </c>
      <c r="I633" s="148"/>
      <c r="J633" s="149">
        <f>ROUND(I633*H633,2)</f>
        <v>0</v>
      </c>
      <c r="K633" s="145" t="s">
        <v>199</v>
      </c>
      <c r="L633" s="32"/>
      <c r="M633" s="150" t="s">
        <v>1</v>
      </c>
      <c r="N633" s="151" t="s">
        <v>39</v>
      </c>
      <c r="O633" s="57"/>
      <c r="P633" s="152">
        <f>O633*H633</f>
        <v>0</v>
      </c>
      <c r="Q633" s="152">
        <v>0</v>
      </c>
      <c r="R633" s="152">
        <f>Q633*H633</f>
        <v>0</v>
      </c>
      <c r="S633" s="152">
        <v>0</v>
      </c>
      <c r="T633" s="153">
        <f>S633*H633</f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54" t="s">
        <v>124</v>
      </c>
      <c r="AT633" s="154" t="s">
        <v>119</v>
      </c>
      <c r="AU633" s="154" t="s">
        <v>84</v>
      </c>
      <c r="AY633" s="16" t="s">
        <v>116</v>
      </c>
      <c r="BE633" s="155">
        <f>IF(N633="základní",J633,0)</f>
        <v>0</v>
      </c>
      <c r="BF633" s="155">
        <f>IF(N633="snížená",J633,0)</f>
        <v>0</v>
      </c>
      <c r="BG633" s="155">
        <f>IF(N633="zákl. přenesená",J633,0)</f>
        <v>0</v>
      </c>
      <c r="BH633" s="155">
        <f>IF(N633="sníž. přenesená",J633,0)</f>
        <v>0</v>
      </c>
      <c r="BI633" s="155">
        <f>IF(N633="nulová",J633,0)</f>
        <v>0</v>
      </c>
      <c r="BJ633" s="16" t="s">
        <v>82</v>
      </c>
      <c r="BK633" s="155">
        <f>ROUND(I633*H633,2)</f>
        <v>0</v>
      </c>
      <c r="BL633" s="16" t="s">
        <v>124</v>
      </c>
      <c r="BM633" s="154" t="s">
        <v>955</v>
      </c>
    </row>
    <row r="634" spans="1:65" s="2" customFormat="1" ht="29.25">
      <c r="A634" s="31"/>
      <c r="B634" s="32"/>
      <c r="C634" s="31"/>
      <c r="D634" s="156" t="s">
        <v>125</v>
      </c>
      <c r="E634" s="31"/>
      <c r="F634" s="157" t="s">
        <v>956</v>
      </c>
      <c r="G634" s="31"/>
      <c r="H634" s="31"/>
      <c r="I634" s="158"/>
      <c r="J634" s="31"/>
      <c r="K634" s="31"/>
      <c r="L634" s="32"/>
      <c r="M634" s="159"/>
      <c r="N634" s="160"/>
      <c r="O634" s="57"/>
      <c r="P634" s="57"/>
      <c r="Q634" s="57"/>
      <c r="R634" s="57"/>
      <c r="S634" s="57"/>
      <c r="T634" s="58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6" t="s">
        <v>125</v>
      </c>
      <c r="AU634" s="16" t="s">
        <v>84</v>
      </c>
    </row>
    <row r="635" spans="1:65" s="2" customFormat="1" ht="11.25">
      <c r="A635" s="31"/>
      <c r="B635" s="32"/>
      <c r="C635" s="31"/>
      <c r="D635" s="166" t="s">
        <v>201</v>
      </c>
      <c r="E635" s="31"/>
      <c r="F635" s="167" t="s">
        <v>957</v>
      </c>
      <c r="G635" s="31"/>
      <c r="H635" s="31"/>
      <c r="I635" s="158"/>
      <c r="J635" s="31"/>
      <c r="K635" s="31"/>
      <c r="L635" s="32"/>
      <c r="M635" s="159"/>
      <c r="N635" s="160"/>
      <c r="O635" s="57"/>
      <c r="P635" s="57"/>
      <c r="Q635" s="57"/>
      <c r="R635" s="57"/>
      <c r="S635" s="57"/>
      <c r="T635" s="58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6" t="s">
        <v>201</v>
      </c>
      <c r="AU635" s="16" t="s">
        <v>84</v>
      </c>
    </row>
    <row r="636" spans="1:65" s="2" customFormat="1" ht="48.75">
      <c r="A636" s="31"/>
      <c r="B636" s="32"/>
      <c r="C636" s="31"/>
      <c r="D636" s="156" t="s">
        <v>127</v>
      </c>
      <c r="E636" s="31"/>
      <c r="F636" s="161" t="s">
        <v>958</v>
      </c>
      <c r="G636" s="31"/>
      <c r="H636" s="31"/>
      <c r="I636" s="158"/>
      <c r="J636" s="31"/>
      <c r="K636" s="31"/>
      <c r="L636" s="32"/>
      <c r="M636" s="159"/>
      <c r="N636" s="160"/>
      <c r="O636" s="57"/>
      <c r="P636" s="57"/>
      <c r="Q636" s="57"/>
      <c r="R636" s="57"/>
      <c r="S636" s="57"/>
      <c r="T636" s="58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6" t="s">
        <v>127</v>
      </c>
      <c r="AU636" s="16" t="s">
        <v>84</v>
      </c>
    </row>
    <row r="637" spans="1:65" s="2" customFormat="1" ht="24.2" customHeight="1">
      <c r="A637" s="31"/>
      <c r="B637" s="142"/>
      <c r="C637" s="143" t="s">
        <v>587</v>
      </c>
      <c r="D637" s="143" t="s">
        <v>119</v>
      </c>
      <c r="E637" s="144" t="s">
        <v>959</v>
      </c>
      <c r="F637" s="145" t="s">
        <v>960</v>
      </c>
      <c r="G637" s="146" t="s">
        <v>214</v>
      </c>
      <c r="H637" s="147">
        <v>90</v>
      </c>
      <c r="I637" s="148"/>
      <c r="J637" s="149">
        <f>ROUND(I637*H637,2)</f>
        <v>0</v>
      </c>
      <c r="K637" s="145" t="s">
        <v>199</v>
      </c>
      <c r="L637" s="32"/>
      <c r="M637" s="150" t="s">
        <v>1</v>
      </c>
      <c r="N637" s="151" t="s">
        <v>39</v>
      </c>
      <c r="O637" s="57"/>
      <c r="P637" s="152">
        <f>O637*H637</f>
        <v>0</v>
      </c>
      <c r="Q637" s="152">
        <v>0</v>
      </c>
      <c r="R637" s="152">
        <f>Q637*H637</f>
        <v>0</v>
      </c>
      <c r="S637" s="152">
        <v>0</v>
      </c>
      <c r="T637" s="153">
        <f>S637*H637</f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54" t="s">
        <v>124</v>
      </c>
      <c r="AT637" s="154" t="s">
        <v>119</v>
      </c>
      <c r="AU637" s="154" t="s">
        <v>84</v>
      </c>
      <c r="AY637" s="16" t="s">
        <v>116</v>
      </c>
      <c r="BE637" s="155">
        <f>IF(N637="základní",J637,0)</f>
        <v>0</v>
      </c>
      <c r="BF637" s="155">
        <f>IF(N637="snížená",J637,0)</f>
        <v>0</v>
      </c>
      <c r="BG637" s="155">
        <f>IF(N637="zákl. přenesená",J637,0)</f>
        <v>0</v>
      </c>
      <c r="BH637" s="155">
        <f>IF(N637="sníž. přenesená",J637,0)</f>
        <v>0</v>
      </c>
      <c r="BI637" s="155">
        <f>IF(N637="nulová",J637,0)</f>
        <v>0</v>
      </c>
      <c r="BJ637" s="16" t="s">
        <v>82</v>
      </c>
      <c r="BK637" s="155">
        <f>ROUND(I637*H637,2)</f>
        <v>0</v>
      </c>
      <c r="BL637" s="16" t="s">
        <v>124</v>
      </c>
      <c r="BM637" s="154" t="s">
        <v>961</v>
      </c>
    </row>
    <row r="638" spans="1:65" s="2" customFormat="1" ht="29.25">
      <c r="A638" s="31"/>
      <c r="B638" s="32"/>
      <c r="C638" s="31"/>
      <c r="D638" s="156" t="s">
        <v>125</v>
      </c>
      <c r="E638" s="31"/>
      <c r="F638" s="157" t="s">
        <v>962</v>
      </c>
      <c r="G638" s="31"/>
      <c r="H638" s="31"/>
      <c r="I638" s="158"/>
      <c r="J638" s="31"/>
      <c r="K638" s="31"/>
      <c r="L638" s="32"/>
      <c r="M638" s="159"/>
      <c r="N638" s="160"/>
      <c r="O638" s="57"/>
      <c r="P638" s="57"/>
      <c r="Q638" s="57"/>
      <c r="R638" s="57"/>
      <c r="S638" s="57"/>
      <c r="T638" s="58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T638" s="16" t="s">
        <v>125</v>
      </c>
      <c r="AU638" s="16" t="s">
        <v>84</v>
      </c>
    </row>
    <row r="639" spans="1:65" s="2" customFormat="1" ht="11.25">
      <c r="A639" s="31"/>
      <c r="B639" s="32"/>
      <c r="C639" s="31"/>
      <c r="D639" s="166" t="s">
        <v>201</v>
      </c>
      <c r="E639" s="31"/>
      <c r="F639" s="167" t="s">
        <v>963</v>
      </c>
      <c r="G639" s="31"/>
      <c r="H639" s="31"/>
      <c r="I639" s="158"/>
      <c r="J639" s="31"/>
      <c r="K639" s="31"/>
      <c r="L639" s="32"/>
      <c r="M639" s="159"/>
      <c r="N639" s="160"/>
      <c r="O639" s="57"/>
      <c r="P639" s="57"/>
      <c r="Q639" s="57"/>
      <c r="R639" s="57"/>
      <c r="S639" s="57"/>
      <c r="T639" s="58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6" t="s">
        <v>201</v>
      </c>
      <c r="AU639" s="16" t="s">
        <v>84</v>
      </c>
    </row>
    <row r="640" spans="1:65" s="2" customFormat="1" ht="117">
      <c r="A640" s="31"/>
      <c r="B640" s="32"/>
      <c r="C640" s="31"/>
      <c r="D640" s="156" t="s">
        <v>127</v>
      </c>
      <c r="E640" s="31"/>
      <c r="F640" s="161" t="s">
        <v>964</v>
      </c>
      <c r="G640" s="31"/>
      <c r="H640" s="31"/>
      <c r="I640" s="158"/>
      <c r="J640" s="31"/>
      <c r="K640" s="31"/>
      <c r="L640" s="32"/>
      <c r="M640" s="159"/>
      <c r="N640" s="160"/>
      <c r="O640" s="57"/>
      <c r="P640" s="57"/>
      <c r="Q640" s="57"/>
      <c r="R640" s="57"/>
      <c r="S640" s="57"/>
      <c r="T640" s="58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6" t="s">
        <v>127</v>
      </c>
      <c r="AU640" s="16" t="s">
        <v>84</v>
      </c>
    </row>
    <row r="641" spans="1:65" s="2" customFormat="1" ht="24.2" customHeight="1">
      <c r="A641" s="31"/>
      <c r="B641" s="142"/>
      <c r="C641" s="143" t="s">
        <v>965</v>
      </c>
      <c r="D641" s="143" t="s">
        <v>119</v>
      </c>
      <c r="E641" s="144" t="s">
        <v>966</v>
      </c>
      <c r="F641" s="145" t="s">
        <v>967</v>
      </c>
      <c r="G641" s="146" t="s">
        <v>205</v>
      </c>
      <c r="H641" s="147">
        <v>450</v>
      </c>
      <c r="I641" s="148"/>
      <c r="J641" s="149">
        <f>ROUND(I641*H641,2)</f>
        <v>0</v>
      </c>
      <c r="K641" s="145" t="s">
        <v>199</v>
      </c>
      <c r="L641" s="32"/>
      <c r="M641" s="150" t="s">
        <v>1</v>
      </c>
      <c r="N641" s="151" t="s">
        <v>39</v>
      </c>
      <c r="O641" s="57"/>
      <c r="P641" s="152">
        <f>O641*H641</f>
        <v>0</v>
      </c>
      <c r="Q641" s="152">
        <v>0</v>
      </c>
      <c r="R641" s="152">
        <f>Q641*H641</f>
        <v>0</v>
      </c>
      <c r="S641" s="152">
        <v>0</v>
      </c>
      <c r="T641" s="153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54" t="s">
        <v>124</v>
      </c>
      <c r="AT641" s="154" t="s">
        <v>119</v>
      </c>
      <c r="AU641" s="154" t="s">
        <v>84</v>
      </c>
      <c r="AY641" s="16" t="s">
        <v>116</v>
      </c>
      <c r="BE641" s="155">
        <f>IF(N641="základní",J641,0)</f>
        <v>0</v>
      </c>
      <c r="BF641" s="155">
        <f>IF(N641="snížená",J641,0)</f>
        <v>0</v>
      </c>
      <c r="BG641" s="155">
        <f>IF(N641="zákl. přenesená",J641,0)</f>
        <v>0</v>
      </c>
      <c r="BH641" s="155">
        <f>IF(N641="sníž. přenesená",J641,0)</f>
        <v>0</v>
      </c>
      <c r="BI641" s="155">
        <f>IF(N641="nulová",J641,0)</f>
        <v>0</v>
      </c>
      <c r="BJ641" s="16" t="s">
        <v>82</v>
      </c>
      <c r="BK641" s="155">
        <f>ROUND(I641*H641,2)</f>
        <v>0</v>
      </c>
      <c r="BL641" s="16" t="s">
        <v>124</v>
      </c>
      <c r="BM641" s="154" t="s">
        <v>968</v>
      </c>
    </row>
    <row r="642" spans="1:65" s="2" customFormat="1" ht="11.25">
      <c r="A642" s="31"/>
      <c r="B642" s="32"/>
      <c r="C642" s="31"/>
      <c r="D642" s="156" t="s">
        <v>125</v>
      </c>
      <c r="E642" s="31"/>
      <c r="F642" s="157" t="s">
        <v>967</v>
      </c>
      <c r="G642" s="31"/>
      <c r="H642" s="31"/>
      <c r="I642" s="158"/>
      <c r="J642" s="31"/>
      <c r="K642" s="31"/>
      <c r="L642" s="32"/>
      <c r="M642" s="159"/>
      <c r="N642" s="160"/>
      <c r="O642" s="57"/>
      <c r="P642" s="57"/>
      <c r="Q642" s="57"/>
      <c r="R642" s="57"/>
      <c r="S642" s="57"/>
      <c r="T642" s="58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6" t="s">
        <v>125</v>
      </c>
      <c r="AU642" s="16" t="s">
        <v>84</v>
      </c>
    </row>
    <row r="643" spans="1:65" s="2" customFormat="1" ht="11.25">
      <c r="A643" s="31"/>
      <c r="B643" s="32"/>
      <c r="C643" s="31"/>
      <c r="D643" s="166" t="s">
        <v>201</v>
      </c>
      <c r="E643" s="31"/>
      <c r="F643" s="167" t="s">
        <v>969</v>
      </c>
      <c r="G643" s="31"/>
      <c r="H643" s="31"/>
      <c r="I643" s="158"/>
      <c r="J643" s="31"/>
      <c r="K643" s="31"/>
      <c r="L643" s="32"/>
      <c r="M643" s="159"/>
      <c r="N643" s="160"/>
      <c r="O643" s="57"/>
      <c r="P643" s="57"/>
      <c r="Q643" s="57"/>
      <c r="R643" s="57"/>
      <c r="S643" s="57"/>
      <c r="T643" s="58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6" t="s">
        <v>201</v>
      </c>
      <c r="AU643" s="16" t="s">
        <v>84</v>
      </c>
    </row>
    <row r="644" spans="1:65" s="2" customFormat="1" ht="48.75">
      <c r="A644" s="31"/>
      <c r="B644" s="32"/>
      <c r="C644" s="31"/>
      <c r="D644" s="156" t="s">
        <v>127</v>
      </c>
      <c r="E644" s="31"/>
      <c r="F644" s="161" t="s">
        <v>970</v>
      </c>
      <c r="G644" s="31"/>
      <c r="H644" s="31"/>
      <c r="I644" s="158"/>
      <c r="J644" s="31"/>
      <c r="K644" s="31"/>
      <c r="L644" s="32"/>
      <c r="M644" s="159"/>
      <c r="N644" s="160"/>
      <c r="O644" s="57"/>
      <c r="P644" s="57"/>
      <c r="Q644" s="57"/>
      <c r="R644" s="57"/>
      <c r="S644" s="57"/>
      <c r="T644" s="58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T644" s="16" t="s">
        <v>127</v>
      </c>
      <c r="AU644" s="16" t="s">
        <v>84</v>
      </c>
    </row>
    <row r="645" spans="1:65" s="12" customFormat="1" ht="22.9" customHeight="1">
      <c r="B645" s="129"/>
      <c r="D645" s="130" t="s">
        <v>73</v>
      </c>
      <c r="E645" s="140" t="s">
        <v>84</v>
      </c>
      <c r="F645" s="140" t="s">
        <v>971</v>
      </c>
      <c r="I645" s="132"/>
      <c r="J645" s="141">
        <f>BK645</f>
        <v>0</v>
      </c>
      <c r="L645" s="129"/>
      <c r="M645" s="134"/>
      <c r="N645" s="135"/>
      <c r="O645" s="135"/>
      <c r="P645" s="136">
        <f>SUM(P646:P666)</f>
        <v>0</v>
      </c>
      <c r="Q645" s="135"/>
      <c r="R645" s="136">
        <f>SUM(R646:R666)</f>
        <v>0</v>
      </c>
      <c r="S645" s="135"/>
      <c r="T645" s="137">
        <f>SUM(T646:T666)</f>
        <v>0</v>
      </c>
      <c r="AR645" s="130" t="s">
        <v>82</v>
      </c>
      <c r="AT645" s="138" t="s">
        <v>73</v>
      </c>
      <c r="AU645" s="138" t="s">
        <v>82</v>
      </c>
      <c r="AY645" s="130" t="s">
        <v>116</v>
      </c>
      <c r="BK645" s="139">
        <f>SUM(BK646:BK666)</f>
        <v>0</v>
      </c>
    </row>
    <row r="646" spans="1:65" s="2" customFormat="1" ht="24.2" customHeight="1">
      <c r="A646" s="31"/>
      <c r="B646" s="142"/>
      <c r="C646" s="143" t="s">
        <v>590</v>
      </c>
      <c r="D646" s="143" t="s">
        <v>119</v>
      </c>
      <c r="E646" s="144" t="s">
        <v>972</v>
      </c>
      <c r="F646" s="145" t="s">
        <v>973</v>
      </c>
      <c r="G646" s="146" t="s">
        <v>214</v>
      </c>
      <c r="H646" s="147">
        <v>10</v>
      </c>
      <c r="I646" s="148"/>
      <c r="J646" s="149">
        <f>ROUND(I646*H646,2)</f>
        <v>0</v>
      </c>
      <c r="K646" s="145" t="s">
        <v>199</v>
      </c>
      <c r="L646" s="32"/>
      <c r="M646" s="150" t="s">
        <v>1</v>
      </c>
      <c r="N646" s="151" t="s">
        <v>39</v>
      </c>
      <c r="O646" s="57"/>
      <c r="P646" s="152">
        <f>O646*H646</f>
        <v>0</v>
      </c>
      <c r="Q646" s="152">
        <v>0</v>
      </c>
      <c r="R646" s="152">
        <f>Q646*H646</f>
        <v>0</v>
      </c>
      <c r="S646" s="152">
        <v>0</v>
      </c>
      <c r="T646" s="153">
        <f>S646*H646</f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54" t="s">
        <v>124</v>
      </c>
      <c r="AT646" s="154" t="s">
        <v>119</v>
      </c>
      <c r="AU646" s="154" t="s">
        <v>84</v>
      </c>
      <c r="AY646" s="16" t="s">
        <v>116</v>
      </c>
      <c r="BE646" s="155">
        <f>IF(N646="základní",J646,0)</f>
        <v>0</v>
      </c>
      <c r="BF646" s="155">
        <f>IF(N646="snížená",J646,0)</f>
        <v>0</v>
      </c>
      <c r="BG646" s="155">
        <f>IF(N646="zákl. přenesená",J646,0)</f>
        <v>0</v>
      </c>
      <c r="BH646" s="155">
        <f>IF(N646="sníž. přenesená",J646,0)</f>
        <v>0</v>
      </c>
      <c r="BI646" s="155">
        <f>IF(N646="nulová",J646,0)</f>
        <v>0</v>
      </c>
      <c r="BJ646" s="16" t="s">
        <v>82</v>
      </c>
      <c r="BK646" s="155">
        <f>ROUND(I646*H646,2)</f>
        <v>0</v>
      </c>
      <c r="BL646" s="16" t="s">
        <v>124</v>
      </c>
      <c r="BM646" s="154" t="s">
        <v>974</v>
      </c>
    </row>
    <row r="647" spans="1:65" s="2" customFormat="1" ht="19.5">
      <c r="A647" s="31"/>
      <c r="B647" s="32"/>
      <c r="C647" s="31"/>
      <c r="D647" s="156" t="s">
        <v>125</v>
      </c>
      <c r="E647" s="31"/>
      <c r="F647" s="157" t="s">
        <v>975</v>
      </c>
      <c r="G647" s="31"/>
      <c r="H647" s="31"/>
      <c r="I647" s="158"/>
      <c r="J647" s="31"/>
      <c r="K647" s="31"/>
      <c r="L647" s="32"/>
      <c r="M647" s="159"/>
      <c r="N647" s="160"/>
      <c r="O647" s="57"/>
      <c r="P647" s="57"/>
      <c r="Q647" s="57"/>
      <c r="R647" s="57"/>
      <c r="S647" s="57"/>
      <c r="T647" s="58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6" t="s">
        <v>125</v>
      </c>
      <c r="AU647" s="16" t="s">
        <v>84</v>
      </c>
    </row>
    <row r="648" spans="1:65" s="2" customFormat="1" ht="11.25">
      <c r="A648" s="31"/>
      <c r="B648" s="32"/>
      <c r="C648" s="31"/>
      <c r="D648" s="166" t="s">
        <v>201</v>
      </c>
      <c r="E648" s="31"/>
      <c r="F648" s="167" t="s">
        <v>976</v>
      </c>
      <c r="G648" s="31"/>
      <c r="H648" s="31"/>
      <c r="I648" s="158"/>
      <c r="J648" s="31"/>
      <c r="K648" s="31"/>
      <c r="L648" s="32"/>
      <c r="M648" s="159"/>
      <c r="N648" s="160"/>
      <c r="O648" s="57"/>
      <c r="P648" s="57"/>
      <c r="Q648" s="57"/>
      <c r="R648" s="57"/>
      <c r="S648" s="57"/>
      <c r="T648" s="58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6" t="s">
        <v>201</v>
      </c>
      <c r="AU648" s="16" t="s">
        <v>84</v>
      </c>
    </row>
    <row r="649" spans="1:65" s="2" customFormat="1" ht="33" customHeight="1">
      <c r="A649" s="31"/>
      <c r="B649" s="142"/>
      <c r="C649" s="143" t="s">
        <v>977</v>
      </c>
      <c r="D649" s="143" t="s">
        <v>119</v>
      </c>
      <c r="E649" s="144" t="s">
        <v>978</v>
      </c>
      <c r="F649" s="145" t="s">
        <v>979</v>
      </c>
      <c r="G649" s="146" t="s">
        <v>205</v>
      </c>
      <c r="H649" s="147">
        <v>10</v>
      </c>
      <c r="I649" s="148"/>
      <c r="J649" s="149">
        <f>ROUND(I649*H649,2)</f>
        <v>0</v>
      </c>
      <c r="K649" s="145" t="s">
        <v>199</v>
      </c>
      <c r="L649" s="32"/>
      <c r="M649" s="150" t="s">
        <v>1</v>
      </c>
      <c r="N649" s="151" t="s">
        <v>39</v>
      </c>
      <c r="O649" s="57"/>
      <c r="P649" s="152">
        <f>O649*H649</f>
        <v>0</v>
      </c>
      <c r="Q649" s="152">
        <v>0</v>
      </c>
      <c r="R649" s="152">
        <f>Q649*H649</f>
        <v>0</v>
      </c>
      <c r="S649" s="152">
        <v>0</v>
      </c>
      <c r="T649" s="153">
        <f>S649*H649</f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54" t="s">
        <v>124</v>
      </c>
      <c r="AT649" s="154" t="s">
        <v>119</v>
      </c>
      <c r="AU649" s="154" t="s">
        <v>84</v>
      </c>
      <c r="AY649" s="16" t="s">
        <v>116</v>
      </c>
      <c r="BE649" s="155">
        <f>IF(N649="základní",J649,0)</f>
        <v>0</v>
      </c>
      <c r="BF649" s="155">
        <f>IF(N649="snížená",J649,0)</f>
        <v>0</v>
      </c>
      <c r="BG649" s="155">
        <f>IF(N649="zákl. přenesená",J649,0)</f>
        <v>0</v>
      </c>
      <c r="BH649" s="155">
        <f>IF(N649="sníž. přenesená",J649,0)</f>
        <v>0</v>
      </c>
      <c r="BI649" s="155">
        <f>IF(N649="nulová",J649,0)</f>
        <v>0</v>
      </c>
      <c r="BJ649" s="16" t="s">
        <v>82</v>
      </c>
      <c r="BK649" s="155">
        <f>ROUND(I649*H649,2)</f>
        <v>0</v>
      </c>
      <c r="BL649" s="16" t="s">
        <v>124</v>
      </c>
      <c r="BM649" s="154" t="s">
        <v>980</v>
      </c>
    </row>
    <row r="650" spans="1:65" s="2" customFormat="1" ht="29.25">
      <c r="A650" s="31"/>
      <c r="B650" s="32"/>
      <c r="C650" s="31"/>
      <c r="D650" s="156" t="s">
        <v>125</v>
      </c>
      <c r="E650" s="31"/>
      <c r="F650" s="157" t="s">
        <v>981</v>
      </c>
      <c r="G650" s="31"/>
      <c r="H650" s="31"/>
      <c r="I650" s="158"/>
      <c r="J650" s="31"/>
      <c r="K650" s="31"/>
      <c r="L650" s="32"/>
      <c r="M650" s="159"/>
      <c r="N650" s="160"/>
      <c r="O650" s="57"/>
      <c r="P650" s="57"/>
      <c r="Q650" s="57"/>
      <c r="R650" s="57"/>
      <c r="S650" s="57"/>
      <c r="T650" s="58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T650" s="16" t="s">
        <v>125</v>
      </c>
      <c r="AU650" s="16" t="s">
        <v>84</v>
      </c>
    </row>
    <row r="651" spans="1:65" s="2" customFormat="1" ht="11.25">
      <c r="A651" s="31"/>
      <c r="B651" s="32"/>
      <c r="C651" s="31"/>
      <c r="D651" s="166" t="s">
        <v>201</v>
      </c>
      <c r="E651" s="31"/>
      <c r="F651" s="167" t="s">
        <v>982</v>
      </c>
      <c r="G651" s="31"/>
      <c r="H651" s="31"/>
      <c r="I651" s="158"/>
      <c r="J651" s="31"/>
      <c r="K651" s="31"/>
      <c r="L651" s="32"/>
      <c r="M651" s="159"/>
      <c r="N651" s="160"/>
      <c r="O651" s="57"/>
      <c r="P651" s="57"/>
      <c r="Q651" s="57"/>
      <c r="R651" s="57"/>
      <c r="S651" s="57"/>
      <c r="T651" s="58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6" t="s">
        <v>201</v>
      </c>
      <c r="AU651" s="16" t="s">
        <v>84</v>
      </c>
    </row>
    <row r="652" spans="1:65" s="2" customFormat="1" ht="33" customHeight="1">
      <c r="A652" s="31"/>
      <c r="B652" s="142"/>
      <c r="C652" s="143" t="s">
        <v>597</v>
      </c>
      <c r="D652" s="143" t="s">
        <v>119</v>
      </c>
      <c r="E652" s="144" t="s">
        <v>983</v>
      </c>
      <c r="F652" s="145" t="s">
        <v>984</v>
      </c>
      <c r="G652" s="146" t="s">
        <v>205</v>
      </c>
      <c r="H652" s="147">
        <v>10</v>
      </c>
      <c r="I652" s="148"/>
      <c r="J652" s="149">
        <f>ROUND(I652*H652,2)</f>
        <v>0</v>
      </c>
      <c r="K652" s="145" t="s">
        <v>199</v>
      </c>
      <c r="L652" s="32"/>
      <c r="M652" s="150" t="s">
        <v>1</v>
      </c>
      <c r="N652" s="151" t="s">
        <v>39</v>
      </c>
      <c r="O652" s="57"/>
      <c r="P652" s="152">
        <f>O652*H652</f>
        <v>0</v>
      </c>
      <c r="Q652" s="152">
        <v>0</v>
      </c>
      <c r="R652" s="152">
        <f>Q652*H652</f>
        <v>0</v>
      </c>
      <c r="S652" s="152">
        <v>0</v>
      </c>
      <c r="T652" s="153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54" t="s">
        <v>124</v>
      </c>
      <c r="AT652" s="154" t="s">
        <v>119</v>
      </c>
      <c r="AU652" s="154" t="s">
        <v>84</v>
      </c>
      <c r="AY652" s="16" t="s">
        <v>116</v>
      </c>
      <c r="BE652" s="155">
        <f>IF(N652="základní",J652,0)</f>
        <v>0</v>
      </c>
      <c r="BF652" s="155">
        <f>IF(N652="snížená",J652,0)</f>
        <v>0</v>
      </c>
      <c r="BG652" s="155">
        <f>IF(N652="zákl. přenesená",J652,0)</f>
        <v>0</v>
      </c>
      <c r="BH652" s="155">
        <f>IF(N652="sníž. přenesená",J652,0)</f>
        <v>0</v>
      </c>
      <c r="BI652" s="155">
        <f>IF(N652="nulová",J652,0)</f>
        <v>0</v>
      </c>
      <c r="BJ652" s="16" t="s">
        <v>82</v>
      </c>
      <c r="BK652" s="155">
        <f>ROUND(I652*H652,2)</f>
        <v>0</v>
      </c>
      <c r="BL652" s="16" t="s">
        <v>124</v>
      </c>
      <c r="BM652" s="154" t="s">
        <v>985</v>
      </c>
    </row>
    <row r="653" spans="1:65" s="2" customFormat="1" ht="29.25">
      <c r="A653" s="31"/>
      <c r="B653" s="32"/>
      <c r="C653" s="31"/>
      <c r="D653" s="156" t="s">
        <v>125</v>
      </c>
      <c r="E653" s="31"/>
      <c r="F653" s="157" t="s">
        <v>986</v>
      </c>
      <c r="G653" s="31"/>
      <c r="H653" s="31"/>
      <c r="I653" s="158"/>
      <c r="J653" s="31"/>
      <c r="K653" s="31"/>
      <c r="L653" s="32"/>
      <c r="M653" s="159"/>
      <c r="N653" s="160"/>
      <c r="O653" s="57"/>
      <c r="P653" s="57"/>
      <c r="Q653" s="57"/>
      <c r="R653" s="57"/>
      <c r="S653" s="57"/>
      <c r="T653" s="58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6" t="s">
        <v>125</v>
      </c>
      <c r="AU653" s="16" t="s">
        <v>84</v>
      </c>
    </row>
    <row r="654" spans="1:65" s="2" customFormat="1" ht="11.25">
      <c r="A654" s="31"/>
      <c r="B654" s="32"/>
      <c r="C654" s="31"/>
      <c r="D654" s="166" t="s">
        <v>201</v>
      </c>
      <c r="E654" s="31"/>
      <c r="F654" s="167" t="s">
        <v>987</v>
      </c>
      <c r="G654" s="31"/>
      <c r="H654" s="31"/>
      <c r="I654" s="158"/>
      <c r="J654" s="31"/>
      <c r="K654" s="31"/>
      <c r="L654" s="32"/>
      <c r="M654" s="159"/>
      <c r="N654" s="160"/>
      <c r="O654" s="57"/>
      <c r="P654" s="57"/>
      <c r="Q654" s="57"/>
      <c r="R654" s="57"/>
      <c r="S654" s="57"/>
      <c r="T654" s="58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6" t="s">
        <v>201</v>
      </c>
      <c r="AU654" s="16" t="s">
        <v>84</v>
      </c>
    </row>
    <row r="655" spans="1:65" s="2" customFormat="1" ht="33" customHeight="1">
      <c r="A655" s="31"/>
      <c r="B655" s="142"/>
      <c r="C655" s="143" t="s">
        <v>988</v>
      </c>
      <c r="D655" s="143" t="s">
        <v>119</v>
      </c>
      <c r="E655" s="144" t="s">
        <v>989</v>
      </c>
      <c r="F655" s="145" t="s">
        <v>990</v>
      </c>
      <c r="G655" s="146" t="s">
        <v>205</v>
      </c>
      <c r="H655" s="147">
        <v>10</v>
      </c>
      <c r="I655" s="148"/>
      <c r="J655" s="149">
        <f>ROUND(I655*H655,2)</f>
        <v>0</v>
      </c>
      <c r="K655" s="145" t="s">
        <v>199</v>
      </c>
      <c r="L655" s="32"/>
      <c r="M655" s="150" t="s">
        <v>1</v>
      </c>
      <c r="N655" s="151" t="s">
        <v>39</v>
      </c>
      <c r="O655" s="57"/>
      <c r="P655" s="152">
        <f>O655*H655</f>
        <v>0</v>
      </c>
      <c r="Q655" s="152">
        <v>0</v>
      </c>
      <c r="R655" s="152">
        <f>Q655*H655</f>
        <v>0</v>
      </c>
      <c r="S655" s="152">
        <v>0</v>
      </c>
      <c r="T655" s="153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54" t="s">
        <v>124</v>
      </c>
      <c r="AT655" s="154" t="s">
        <v>119</v>
      </c>
      <c r="AU655" s="154" t="s">
        <v>84</v>
      </c>
      <c r="AY655" s="16" t="s">
        <v>116</v>
      </c>
      <c r="BE655" s="155">
        <f>IF(N655="základní",J655,0)</f>
        <v>0</v>
      </c>
      <c r="BF655" s="155">
        <f>IF(N655="snížená",J655,0)</f>
        <v>0</v>
      </c>
      <c r="BG655" s="155">
        <f>IF(N655="zákl. přenesená",J655,0)</f>
        <v>0</v>
      </c>
      <c r="BH655" s="155">
        <f>IF(N655="sníž. přenesená",J655,0)</f>
        <v>0</v>
      </c>
      <c r="BI655" s="155">
        <f>IF(N655="nulová",J655,0)</f>
        <v>0</v>
      </c>
      <c r="BJ655" s="16" t="s">
        <v>82</v>
      </c>
      <c r="BK655" s="155">
        <f>ROUND(I655*H655,2)</f>
        <v>0</v>
      </c>
      <c r="BL655" s="16" t="s">
        <v>124</v>
      </c>
      <c r="BM655" s="154" t="s">
        <v>991</v>
      </c>
    </row>
    <row r="656" spans="1:65" s="2" customFormat="1" ht="29.25">
      <c r="A656" s="31"/>
      <c r="B656" s="32"/>
      <c r="C656" s="31"/>
      <c r="D656" s="156" t="s">
        <v>125</v>
      </c>
      <c r="E656" s="31"/>
      <c r="F656" s="157" t="s">
        <v>992</v>
      </c>
      <c r="G656" s="31"/>
      <c r="H656" s="31"/>
      <c r="I656" s="158"/>
      <c r="J656" s="31"/>
      <c r="K656" s="31"/>
      <c r="L656" s="32"/>
      <c r="M656" s="159"/>
      <c r="N656" s="160"/>
      <c r="O656" s="57"/>
      <c r="P656" s="57"/>
      <c r="Q656" s="57"/>
      <c r="R656" s="57"/>
      <c r="S656" s="57"/>
      <c r="T656" s="58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6" t="s">
        <v>125</v>
      </c>
      <c r="AU656" s="16" t="s">
        <v>84</v>
      </c>
    </row>
    <row r="657" spans="1:65" s="2" customFormat="1" ht="11.25">
      <c r="A657" s="31"/>
      <c r="B657" s="32"/>
      <c r="C657" s="31"/>
      <c r="D657" s="166" t="s">
        <v>201</v>
      </c>
      <c r="E657" s="31"/>
      <c r="F657" s="167" t="s">
        <v>993</v>
      </c>
      <c r="G657" s="31"/>
      <c r="H657" s="31"/>
      <c r="I657" s="158"/>
      <c r="J657" s="31"/>
      <c r="K657" s="31"/>
      <c r="L657" s="32"/>
      <c r="M657" s="159"/>
      <c r="N657" s="160"/>
      <c r="O657" s="57"/>
      <c r="P657" s="57"/>
      <c r="Q657" s="57"/>
      <c r="R657" s="57"/>
      <c r="S657" s="57"/>
      <c r="T657" s="58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6" t="s">
        <v>201</v>
      </c>
      <c r="AU657" s="16" t="s">
        <v>84</v>
      </c>
    </row>
    <row r="658" spans="1:65" s="2" customFormat="1" ht="33" customHeight="1">
      <c r="A658" s="31"/>
      <c r="B658" s="142"/>
      <c r="C658" s="143" t="s">
        <v>602</v>
      </c>
      <c r="D658" s="143" t="s">
        <v>119</v>
      </c>
      <c r="E658" s="144" t="s">
        <v>994</v>
      </c>
      <c r="F658" s="145" t="s">
        <v>995</v>
      </c>
      <c r="G658" s="146" t="s">
        <v>205</v>
      </c>
      <c r="H658" s="147">
        <v>10</v>
      </c>
      <c r="I658" s="148"/>
      <c r="J658" s="149">
        <f>ROUND(I658*H658,2)</f>
        <v>0</v>
      </c>
      <c r="K658" s="145" t="s">
        <v>199</v>
      </c>
      <c r="L658" s="32"/>
      <c r="M658" s="150" t="s">
        <v>1</v>
      </c>
      <c r="N658" s="151" t="s">
        <v>39</v>
      </c>
      <c r="O658" s="57"/>
      <c r="P658" s="152">
        <f>O658*H658</f>
        <v>0</v>
      </c>
      <c r="Q658" s="152">
        <v>0</v>
      </c>
      <c r="R658" s="152">
        <f>Q658*H658</f>
        <v>0</v>
      </c>
      <c r="S658" s="152">
        <v>0</v>
      </c>
      <c r="T658" s="153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54" t="s">
        <v>124</v>
      </c>
      <c r="AT658" s="154" t="s">
        <v>119</v>
      </c>
      <c r="AU658" s="154" t="s">
        <v>84</v>
      </c>
      <c r="AY658" s="16" t="s">
        <v>116</v>
      </c>
      <c r="BE658" s="155">
        <f>IF(N658="základní",J658,0)</f>
        <v>0</v>
      </c>
      <c r="BF658" s="155">
        <f>IF(N658="snížená",J658,0)</f>
        <v>0</v>
      </c>
      <c r="BG658" s="155">
        <f>IF(N658="zákl. přenesená",J658,0)</f>
        <v>0</v>
      </c>
      <c r="BH658" s="155">
        <f>IF(N658="sníž. přenesená",J658,0)</f>
        <v>0</v>
      </c>
      <c r="BI658" s="155">
        <f>IF(N658="nulová",J658,0)</f>
        <v>0</v>
      </c>
      <c r="BJ658" s="16" t="s">
        <v>82</v>
      </c>
      <c r="BK658" s="155">
        <f>ROUND(I658*H658,2)</f>
        <v>0</v>
      </c>
      <c r="BL658" s="16" t="s">
        <v>124</v>
      </c>
      <c r="BM658" s="154" t="s">
        <v>996</v>
      </c>
    </row>
    <row r="659" spans="1:65" s="2" customFormat="1" ht="29.25">
      <c r="A659" s="31"/>
      <c r="B659" s="32"/>
      <c r="C659" s="31"/>
      <c r="D659" s="156" t="s">
        <v>125</v>
      </c>
      <c r="E659" s="31"/>
      <c r="F659" s="157" t="s">
        <v>997</v>
      </c>
      <c r="G659" s="31"/>
      <c r="H659" s="31"/>
      <c r="I659" s="158"/>
      <c r="J659" s="31"/>
      <c r="K659" s="31"/>
      <c r="L659" s="32"/>
      <c r="M659" s="159"/>
      <c r="N659" s="160"/>
      <c r="O659" s="57"/>
      <c r="P659" s="57"/>
      <c r="Q659" s="57"/>
      <c r="R659" s="57"/>
      <c r="S659" s="57"/>
      <c r="T659" s="58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6" t="s">
        <v>125</v>
      </c>
      <c r="AU659" s="16" t="s">
        <v>84</v>
      </c>
    </row>
    <row r="660" spans="1:65" s="2" customFormat="1" ht="11.25">
      <c r="A660" s="31"/>
      <c r="B660" s="32"/>
      <c r="C660" s="31"/>
      <c r="D660" s="166" t="s">
        <v>201</v>
      </c>
      <c r="E660" s="31"/>
      <c r="F660" s="167" t="s">
        <v>998</v>
      </c>
      <c r="G660" s="31"/>
      <c r="H660" s="31"/>
      <c r="I660" s="158"/>
      <c r="J660" s="31"/>
      <c r="K660" s="31"/>
      <c r="L660" s="32"/>
      <c r="M660" s="159"/>
      <c r="N660" s="160"/>
      <c r="O660" s="57"/>
      <c r="P660" s="57"/>
      <c r="Q660" s="57"/>
      <c r="R660" s="57"/>
      <c r="S660" s="57"/>
      <c r="T660" s="58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6" t="s">
        <v>201</v>
      </c>
      <c r="AU660" s="16" t="s">
        <v>84</v>
      </c>
    </row>
    <row r="661" spans="1:65" s="2" customFormat="1" ht="24.2" customHeight="1">
      <c r="A661" s="31"/>
      <c r="B661" s="142"/>
      <c r="C661" s="143" t="s">
        <v>999</v>
      </c>
      <c r="D661" s="143" t="s">
        <v>119</v>
      </c>
      <c r="E661" s="144" t="s">
        <v>1000</v>
      </c>
      <c r="F661" s="145" t="s">
        <v>1001</v>
      </c>
      <c r="G661" s="146" t="s">
        <v>246</v>
      </c>
      <c r="H661" s="147">
        <v>1</v>
      </c>
      <c r="I661" s="148"/>
      <c r="J661" s="149">
        <f>ROUND(I661*H661,2)</f>
        <v>0</v>
      </c>
      <c r="K661" s="145" t="s">
        <v>199</v>
      </c>
      <c r="L661" s="32"/>
      <c r="M661" s="150" t="s">
        <v>1</v>
      </c>
      <c r="N661" s="151" t="s">
        <v>39</v>
      </c>
      <c r="O661" s="57"/>
      <c r="P661" s="152">
        <f>O661*H661</f>
        <v>0</v>
      </c>
      <c r="Q661" s="152">
        <v>0</v>
      </c>
      <c r="R661" s="152">
        <f>Q661*H661</f>
        <v>0</v>
      </c>
      <c r="S661" s="152">
        <v>0</v>
      </c>
      <c r="T661" s="153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54" t="s">
        <v>124</v>
      </c>
      <c r="AT661" s="154" t="s">
        <v>119</v>
      </c>
      <c r="AU661" s="154" t="s">
        <v>84</v>
      </c>
      <c r="AY661" s="16" t="s">
        <v>116</v>
      </c>
      <c r="BE661" s="155">
        <f>IF(N661="základní",J661,0)</f>
        <v>0</v>
      </c>
      <c r="BF661" s="155">
        <f>IF(N661="snížená",J661,0)</f>
        <v>0</v>
      </c>
      <c r="BG661" s="155">
        <f>IF(N661="zákl. přenesená",J661,0)</f>
        <v>0</v>
      </c>
      <c r="BH661" s="155">
        <f>IF(N661="sníž. přenesená",J661,0)</f>
        <v>0</v>
      </c>
      <c r="BI661" s="155">
        <f>IF(N661="nulová",J661,0)</f>
        <v>0</v>
      </c>
      <c r="BJ661" s="16" t="s">
        <v>82</v>
      </c>
      <c r="BK661" s="155">
        <f>ROUND(I661*H661,2)</f>
        <v>0</v>
      </c>
      <c r="BL661" s="16" t="s">
        <v>124</v>
      </c>
      <c r="BM661" s="154" t="s">
        <v>1002</v>
      </c>
    </row>
    <row r="662" spans="1:65" s="2" customFormat="1" ht="29.25">
      <c r="A662" s="31"/>
      <c r="B662" s="32"/>
      <c r="C662" s="31"/>
      <c r="D662" s="156" t="s">
        <v>125</v>
      </c>
      <c r="E662" s="31"/>
      <c r="F662" s="157" t="s">
        <v>1003</v>
      </c>
      <c r="G662" s="31"/>
      <c r="H662" s="31"/>
      <c r="I662" s="158"/>
      <c r="J662" s="31"/>
      <c r="K662" s="31"/>
      <c r="L662" s="32"/>
      <c r="M662" s="159"/>
      <c r="N662" s="160"/>
      <c r="O662" s="57"/>
      <c r="P662" s="57"/>
      <c r="Q662" s="57"/>
      <c r="R662" s="57"/>
      <c r="S662" s="57"/>
      <c r="T662" s="58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6" t="s">
        <v>125</v>
      </c>
      <c r="AU662" s="16" t="s">
        <v>84</v>
      </c>
    </row>
    <row r="663" spans="1:65" s="2" customFormat="1" ht="11.25">
      <c r="A663" s="31"/>
      <c r="B663" s="32"/>
      <c r="C663" s="31"/>
      <c r="D663" s="166" t="s">
        <v>201</v>
      </c>
      <c r="E663" s="31"/>
      <c r="F663" s="167" t="s">
        <v>1004</v>
      </c>
      <c r="G663" s="31"/>
      <c r="H663" s="31"/>
      <c r="I663" s="158"/>
      <c r="J663" s="31"/>
      <c r="K663" s="31"/>
      <c r="L663" s="32"/>
      <c r="M663" s="159"/>
      <c r="N663" s="160"/>
      <c r="O663" s="57"/>
      <c r="P663" s="57"/>
      <c r="Q663" s="57"/>
      <c r="R663" s="57"/>
      <c r="S663" s="57"/>
      <c r="T663" s="58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6" t="s">
        <v>201</v>
      </c>
      <c r="AU663" s="16" t="s">
        <v>84</v>
      </c>
    </row>
    <row r="664" spans="1:65" s="2" customFormat="1" ht="21.75" customHeight="1">
      <c r="A664" s="31"/>
      <c r="B664" s="142"/>
      <c r="C664" s="143" t="s">
        <v>608</v>
      </c>
      <c r="D664" s="143" t="s">
        <v>119</v>
      </c>
      <c r="E664" s="144" t="s">
        <v>1005</v>
      </c>
      <c r="F664" s="145" t="s">
        <v>1006</v>
      </c>
      <c r="G664" s="146" t="s">
        <v>246</v>
      </c>
      <c r="H664" s="147">
        <v>1</v>
      </c>
      <c r="I664" s="148"/>
      <c r="J664" s="149">
        <f>ROUND(I664*H664,2)</f>
        <v>0</v>
      </c>
      <c r="K664" s="145" t="s">
        <v>199</v>
      </c>
      <c r="L664" s="32"/>
      <c r="M664" s="150" t="s">
        <v>1</v>
      </c>
      <c r="N664" s="151" t="s">
        <v>39</v>
      </c>
      <c r="O664" s="57"/>
      <c r="P664" s="152">
        <f>O664*H664</f>
        <v>0</v>
      </c>
      <c r="Q664" s="152">
        <v>0</v>
      </c>
      <c r="R664" s="152">
        <f>Q664*H664</f>
        <v>0</v>
      </c>
      <c r="S664" s="152">
        <v>0</v>
      </c>
      <c r="T664" s="153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54" t="s">
        <v>124</v>
      </c>
      <c r="AT664" s="154" t="s">
        <v>119</v>
      </c>
      <c r="AU664" s="154" t="s">
        <v>84</v>
      </c>
      <c r="AY664" s="16" t="s">
        <v>116</v>
      </c>
      <c r="BE664" s="155">
        <f>IF(N664="základní",J664,0)</f>
        <v>0</v>
      </c>
      <c r="BF664" s="155">
        <f>IF(N664="snížená",J664,0)</f>
        <v>0</v>
      </c>
      <c r="BG664" s="155">
        <f>IF(N664="zákl. přenesená",J664,0)</f>
        <v>0</v>
      </c>
      <c r="BH664" s="155">
        <f>IF(N664="sníž. přenesená",J664,0)</f>
        <v>0</v>
      </c>
      <c r="BI664" s="155">
        <f>IF(N664="nulová",J664,0)</f>
        <v>0</v>
      </c>
      <c r="BJ664" s="16" t="s">
        <v>82</v>
      </c>
      <c r="BK664" s="155">
        <f>ROUND(I664*H664,2)</f>
        <v>0</v>
      </c>
      <c r="BL664" s="16" t="s">
        <v>124</v>
      </c>
      <c r="BM664" s="154" t="s">
        <v>1007</v>
      </c>
    </row>
    <row r="665" spans="1:65" s="2" customFormat="1" ht="29.25">
      <c r="A665" s="31"/>
      <c r="B665" s="32"/>
      <c r="C665" s="31"/>
      <c r="D665" s="156" t="s">
        <v>125</v>
      </c>
      <c r="E665" s="31"/>
      <c r="F665" s="157" t="s">
        <v>1008</v>
      </c>
      <c r="G665" s="31"/>
      <c r="H665" s="31"/>
      <c r="I665" s="158"/>
      <c r="J665" s="31"/>
      <c r="K665" s="31"/>
      <c r="L665" s="32"/>
      <c r="M665" s="159"/>
      <c r="N665" s="160"/>
      <c r="O665" s="57"/>
      <c r="P665" s="57"/>
      <c r="Q665" s="57"/>
      <c r="R665" s="57"/>
      <c r="S665" s="57"/>
      <c r="T665" s="58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6" t="s">
        <v>125</v>
      </c>
      <c r="AU665" s="16" t="s">
        <v>84</v>
      </c>
    </row>
    <row r="666" spans="1:65" s="2" customFormat="1" ht="11.25">
      <c r="A666" s="31"/>
      <c r="B666" s="32"/>
      <c r="C666" s="31"/>
      <c r="D666" s="166" t="s">
        <v>201</v>
      </c>
      <c r="E666" s="31"/>
      <c r="F666" s="167" t="s">
        <v>1009</v>
      </c>
      <c r="G666" s="31"/>
      <c r="H666" s="31"/>
      <c r="I666" s="158"/>
      <c r="J666" s="31"/>
      <c r="K666" s="31"/>
      <c r="L666" s="32"/>
      <c r="M666" s="159"/>
      <c r="N666" s="160"/>
      <c r="O666" s="57"/>
      <c r="P666" s="57"/>
      <c r="Q666" s="57"/>
      <c r="R666" s="57"/>
      <c r="S666" s="57"/>
      <c r="T666" s="58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6" t="s">
        <v>201</v>
      </c>
      <c r="AU666" s="16" t="s">
        <v>84</v>
      </c>
    </row>
    <row r="667" spans="1:65" s="12" customFormat="1" ht="22.9" customHeight="1">
      <c r="B667" s="129"/>
      <c r="D667" s="130" t="s">
        <v>73</v>
      </c>
      <c r="E667" s="140" t="s">
        <v>132</v>
      </c>
      <c r="F667" s="140" t="s">
        <v>1010</v>
      </c>
      <c r="I667" s="132"/>
      <c r="J667" s="141">
        <f>BK667</f>
        <v>0</v>
      </c>
      <c r="L667" s="129"/>
      <c r="M667" s="134"/>
      <c r="N667" s="135"/>
      <c r="O667" s="135"/>
      <c r="P667" s="136">
        <f>SUM(P668:P690)</f>
        <v>0</v>
      </c>
      <c r="Q667" s="135"/>
      <c r="R667" s="136">
        <f>SUM(R668:R690)</f>
        <v>0</v>
      </c>
      <c r="S667" s="135"/>
      <c r="T667" s="137">
        <f>SUM(T668:T690)</f>
        <v>0</v>
      </c>
      <c r="AR667" s="130" t="s">
        <v>82</v>
      </c>
      <c r="AT667" s="138" t="s">
        <v>73</v>
      </c>
      <c r="AU667" s="138" t="s">
        <v>82</v>
      </c>
      <c r="AY667" s="130" t="s">
        <v>116</v>
      </c>
      <c r="BK667" s="139">
        <f>SUM(BK668:BK690)</f>
        <v>0</v>
      </c>
    </row>
    <row r="668" spans="1:65" s="2" customFormat="1" ht="33" customHeight="1">
      <c r="A668" s="31"/>
      <c r="B668" s="142"/>
      <c r="C668" s="143" t="s">
        <v>1011</v>
      </c>
      <c r="D668" s="143" t="s">
        <v>119</v>
      </c>
      <c r="E668" s="144" t="s">
        <v>1012</v>
      </c>
      <c r="F668" s="145" t="s">
        <v>1013</v>
      </c>
      <c r="G668" s="146" t="s">
        <v>205</v>
      </c>
      <c r="H668" s="147">
        <v>10</v>
      </c>
      <c r="I668" s="148"/>
      <c r="J668" s="149">
        <f>ROUND(I668*H668,2)</f>
        <v>0</v>
      </c>
      <c r="K668" s="145" t="s">
        <v>199</v>
      </c>
      <c r="L668" s="32"/>
      <c r="M668" s="150" t="s">
        <v>1</v>
      </c>
      <c r="N668" s="151" t="s">
        <v>39</v>
      </c>
      <c r="O668" s="57"/>
      <c r="P668" s="152">
        <f>O668*H668</f>
        <v>0</v>
      </c>
      <c r="Q668" s="152">
        <v>0</v>
      </c>
      <c r="R668" s="152">
        <f>Q668*H668</f>
        <v>0</v>
      </c>
      <c r="S668" s="152">
        <v>0</v>
      </c>
      <c r="T668" s="153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54" t="s">
        <v>124</v>
      </c>
      <c r="AT668" s="154" t="s">
        <v>119</v>
      </c>
      <c r="AU668" s="154" t="s">
        <v>84</v>
      </c>
      <c r="AY668" s="16" t="s">
        <v>116</v>
      </c>
      <c r="BE668" s="155">
        <f>IF(N668="základní",J668,0)</f>
        <v>0</v>
      </c>
      <c r="BF668" s="155">
        <f>IF(N668="snížená",J668,0)</f>
        <v>0</v>
      </c>
      <c r="BG668" s="155">
        <f>IF(N668="zákl. přenesená",J668,0)</f>
        <v>0</v>
      </c>
      <c r="BH668" s="155">
        <f>IF(N668="sníž. přenesená",J668,0)</f>
        <v>0</v>
      </c>
      <c r="BI668" s="155">
        <f>IF(N668="nulová",J668,0)</f>
        <v>0</v>
      </c>
      <c r="BJ668" s="16" t="s">
        <v>82</v>
      </c>
      <c r="BK668" s="155">
        <f>ROUND(I668*H668,2)</f>
        <v>0</v>
      </c>
      <c r="BL668" s="16" t="s">
        <v>124</v>
      </c>
      <c r="BM668" s="154" t="s">
        <v>1014</v>
      </c>
    </row>
    <row r="669" spans="1:65" s="2" customFormat="1" ht="29.25">
      <c r="A669" s="31"/>
      <c r="B669" s="32"/>
      <c r="C669" s="31"/>
      <c r="D669" s="156" t="s">
        <v>125</v>
      </c>
      <c r="E669" s="31"/>
      <c r="F669" s="157" t="s">
        <v>1015</v>
      </c>
      <c r="G669" s="31"/>
      <c r="H669" s="31"/>
      <c r="I669" s="158"/>
      <c r="J669" s="31"/>
      <c r="K669" s="31"/>
      <c r="L669" s="32"/>
      <c r="M669" s="159"/>
      <c r="N669" s="160"/>
      <c r="O669" s="57"/>
      <c r="P669" s="57"/>
      <c r="Q669" s="57"/>
      <c r="R669" s="57"/>
      <c r="S669" s="57"/>
      <c r="T669" s="58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6" t="s">
        <v>125</v>
      </c>
      <c r="AU669" s="16" t="s">
        <v>84</v>
      </c>
    </row>
    <row r="670" spans="1:65" s="2" customFormat="1" ht="11.25">
      <c r="A670" s="31"/>
      <c r="B670" s="32"/>
      <c r="C670" s="31"/>
      <c r="D670" s="166" t="s">
        <v>201</v>
      </c>
      <c r="E670" s="31"/>
      <c r="F670" s="167" t="s">
        <v>1016</v>
      </c>
      <c r="G670" s="31"/>
      <c r="H670" s="31"/>
      <c r="I670" s="158"/>
      <c r="J670" s="31"/>
      <c r="K670" s="31"/>
      <c r="L670" s="32"/>
      <c r="M670" s="159"/>
      <c r="N670" s="160"/>
      <c r="O670" s="57"/>
      <c r="P670" s="57"/>
      <c r="Q670" s="57"/>
      <c r="R670" s="57"/>
      <c r="S670" s="57"/>
      <c r="T670" s="58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6" t="s">
        <v>201</v>
      </c>
      <c r="AU670" s="16" t="s">
        <v>84</v>
      </c>
    </row>
    <row r="671" spans="1:65" s="2" customFormat="1" ht="33" customHeight="1">
      <c r="A671" s="31"/>
      <c r="B671" s="142"/>
      <c r="C671" s="143" t="s">
        <v>613</v>
      </c>
      <c r="D671" s="143" t="s">
        <v>119</v>
      </c>
      <c r="E671" s="144" t="s">
        <v>1017</v>
      </c>
      <c r="F671" s="145" t="s">
        <v>1018</v>
      </c>
      <c r="G671" s="146" t="s">
        <v>205</v>
      </c>
      <c r="H671" s="147">
        <v>10</v>
      </c>
      <c r="I671" s="148"/>
      <c r="J671" s="149">
        <f>ROUND(I671*H671,2)</f>
        <v>0</v>
      </c>
      <c r="K671" s="145" t="s">
        <v>199</v>
      </c>
      <c r="L671" s="32"/>
      <c r="M671" s="150" t="s">
        <v>1</v>
      </c>
      <c r="N671" s="151" t="s">
        <v>39</v>
      </c>
      <c r="O671" s="57"/>
      <c r="P671" s="152">
        <f>O671*H671</f>
        <v>0</v>
      </c>
      <c r="Q671" s="152">
        <v>0</v>
      </c>
      <c r="R671" s="152">
        <f>Q671*H671</f>
        <v>0</v>
      </c>
      <c r="S671" s="152">
        <v>0</v>
      </c>
      <c r="T671" s="153">
        <f>S671*H671</f>
        <v>0</v>
      </c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R671" s="154" t="s">
        <v>124</v>
      </c>
      <c r="AT671" s="154" t="s">
        <v>119</v>
      </c>
      <c r="AU671" s="154" t="s">
        <v>84</v>
      </c>
      <c r="AY671" s="16" t="s">
        <v>116</v>
      </c>
      <c r="BE671" s="155">
        <f>IF(N671="základní",J671,0)</f>
        <v>0</v>
      </c>
      <c r="BF671" s="155">
        <f>IF(N671="snížená",J671,0)</f>
        <v>0</v>
      </c>
      <c r="BG671" s="155">
        <f>IF(N671="zákl. přenesená",J671,0)</f>
        <v>0</v>
      </c>
      <c r="BH671" s="155">
        <f>IF(N671="sníž. přenesená",J671,0)</f>
        <v>0</v>
      </c>
      <c r="BI671" s="155">
        <f>IF(N671="nulová",J671,0)</f>
        <v>0</v>
      </c>
      <c r="BJ671" s="16" t="s">
        <v>82</v>
      </c>
      <c r="BK671" s="155">
        <f>ROUND(I671*H671,2)</f>
        <v>0</v>
      </c>
      <c r="BL671" s="16" t="s">
        <v>124</v>
      </c>
      <c r="BM671" s="154" t="s">
        <v>1019</v>
      </c>
    </row>
    <row r="672" spans="1:65" s="2" customFormat="1" ht="29.25">
      <c r="A672" s="31"/>
      <c r="B672" s="32"/>
      <c r="C672" s="31"/>
      <c r="D672" s="156" t="s">
        <v>125</v>
      </c>
      <c r="E672" s="31"/>
      <c r="F672" s="157" t="s">
        <v>1020</v>
      </c>
      <c r="G672" s="31"/>
      <c r="H672" s="31"/>
      <c r="I672" s="158"/>
      <c r="J672" s="31"/>
      <c r="K672" s="31"/>
      <c r="L672" s="32"/>
      <c r="M672" s="159"/>
      <c r="N672" s="160"/>
      <c r="O672" s="57"/>
      <c r="P672" s="57"/>
      <c r="Q672" s="57"/>
      <c r="R672" s="57"/>
      <c r="S672" s="57"/>
      <c r="T672" s="58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6" t="s">
        <v>125</v>
      </c>
      <c r="AU672" s="16" t="s">
        <v>84</v>
      </c>
    </row>
    <row r="673" spans="1:65" s="2" customFormat="1" ht="11.25">
      <c r="A673" s="31"/>
      <c r="B673" s="32"/>
      <c r="C673" s="31"/>
      <c r="D673" s="166" t="s">
        <v>201</v>
      </c>
      <c r="E673" s="31"/>
      <c r="F673" s="167" t="s">
        <v>1021</v>
      </c>
      <c r="G673" s="31"/>
      <c r="H673" s="31"/>
      <c r="I673" s="158"/>
      <c r="J673" s="31"/>
      <c r="K673" s="31"/>
      <c r="L673" s="32"/>
      <c r="M673" s="159"/>
      <c r="N673" s="160"/>
      <c r="O673" s="57"/>
      <c r="P673" s="57"/>
      <c r="Q673" s="57"/>
      <c r="R673" s="57"/>
      <c r="S673" s="57"/>
      <c r="T673" s="58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6" t="s">
        <v>201</v>
      </c>
      <c r="AU673" s="16" t="s">
        <v>84</v>
      </c>
    </row>
    <row r="674" spans="1:65" s="2" customFormat="1" ht="33" customHeight="1">
      <c r="A674" s="31"/>
      <c r="B674" s="142"/>
      <c r="C674" s="143" t="s">
        <v>1022</v>
      </c>
      <c r="D674" s="143" t="s">
        <v>119</v>
      </c>
      <c r="E674" s="144" t="s">
        <v>1023</v>
      </c>
      <c r="F674" s="145" t="s">
        <v>1024</v>
      </c>
      <c r="G674" s="146" t="s">
        <v>205</v>
      </c>
      <c r="H674" s="147">
        <v>10</v>
      </c>
      <c r="I674" s="148"/>
      <c r="J674" s="149">
        <f>ROUND(I674*H674,2)</f>
        <v>0</v>
      </c>
      <c r="K674" s="145" t="s">
        <v>199</v>
      </c>
      <c r="L674" s="32"/>
      <c r="M674" s="150" t="s">
        <v>1</v>
      </c>
      <c r="N674" s="151" t="s">
        <v>39</v>
      </c>
      <c r="O674" s="57"/>
      <c r="P674" s="152">
        <f>O674*H674</f>
        <v>0</v>
      </c>
      <c r="Q674" s="152">
        <v>0</v>
      </c>
      <c r="R674" s="152">
        <f>Q674*H674</f>
        <v>0</v>
      </c>
      <c r="S674" s="152">
        <v>0</v>
      </c>
      <c r="T674" s="153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54" t="s">
        <v>124</v>
      </c>
      <c r="AT674" s="154" t="s">
        <v>119</v>
      </c>
      <c r="AU674" s="154" t="s">
        <v>84</v>
      </c>
      <c r="AY674" s="16" t="s">
        <v>116</v>
      </c>
      <c r="BE674" s="155">
        <f>IF(N674="základní",J674,0)</f>
        <v>0</v>
      </c>
      <c r="BF674" s="155">
        <f>IF(N674="snížená",J674,0)</f>
        <v>0</v>
      </c>
      <c r="BG674" s="155">
        <f>IF(N674="zákl. přenesená",J674,0)</f>
        <v>0</v>
      </c>
      <c r="BH674" s="155">
        <f>IF(N674="sníž. přenesená",J674,0)</f>
        <v>0</v>
      </c>
      <c r="BI674" s="155">
        <f>IF(N674="nulová",J674,0)</f>
        <v>0</v>
      </c>
      <c r="BJ674" s="16" t="s">
        <v>82</v>
      </c>
      <c r="BK674" s="155">
        <f>ROUND(I674*H674,2)</f>
        <v>0</v>
      </c>
      <c r="BL674" s="16" t="s">
        <v>124</v>
      </c>
      <c r="BM674" s="154" t="s">
        <v>1025</v>
      </c>
    </row>
    <row r="675" spans="1:65" s="2" customFormat="1" ht="29.25">
      <c r="A675" s="31"/>
      <c r="B675" s="32"/>
      <c r="C675" s="31"/>
      <c r="D675" s="156" t="s">
        <v>125</v>
      </c>
      <c r="E675" s="31"/>
      <c r="F675" s="157" t="s">
        <v>1026</v>
      </c>
      <c r="G675" s="31"/>
      <c r="H675" s="31"/>
      <c r="I675" s="158"/>
      <c r="J675" s="31"/>
      <c r="K675" s="31"/>
      <c r="L675" s="32"/>
      <c r="M675" s="159"/>
      <c r="N675" s="160"/>
      <c r="O675" s="57"/>
      <c r="P675" s="57"/>
      <c r="Q675" s="57"/>
      <c r="R675" s="57"/>
      <c r="S675" s="57"/>
      <c r="T675" s="58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6" t="s">
        <v>125</v>
      </c>
      <c r="AU675" s="16" t="s">
        <v>84</v>
      </c>
    </row>
    <row r="676" spans="1:65" s="2" customFormat="1" ht="11.25">
      <c r="A676" s="31"/>
      <c r="B676" s="32"/>
      <c r="C676" s="31"/>
      <c r="D676" s="166" t="s">
        <v>201</v>
      </c>
      <c r="E676" s="31"/>
      <c r="F676" s="167" t="s">
        <v>1027</v>
      </c>
      <c r="G676" s="31"/>
      <c r="H676" s="31"/>
      <c r="I676" s="158"/>
      <c r="J676" s="31"/>
      <c r="K676" s="31"/>
      <c r="L676" s="32"/>
      <c r="M676" s="159"/>
      <c r="N676" s="160"/>
      <c r="O676" s="57"/>
      <c r="P676" s="57"/>
      <c r="Q676" s="57"/>
      <c r="R676" s="57"/>
      <c r="S676" s="57"/>
      <c r="T676" s="58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T676" s="16" t="s">
        <v>201</v>
      </c>
      <c r="AU676" s="16" t="s">
        <v>84</v>
      </c>
    </row>
    <row r="677" spans="1:65" s="2" customFormat="1" ht="33" customHeight="1">
      <c r="A677" s="31"/>
      <c r="B677" s="142"/>
      <c r="C677" s="143" t="s">
        <v>619</v>
      </c>
      <c r="D677" s="143" t="s">
        <v>119</v>
      </c>
      <c r="E677" s="144" t="s">
        <v>1028</v>
      </c>
      <c r="F677" s="145" t="s">
        <v>1029</v>
      </c>
      <c r="G677" s="146" t="s">
        <v>205</v>
      </c>
      <c r="H677" s="147">
        <v>10</v>
      </c>
      <c r="I677" s="148"/>
      <c r="J677" s="149">
        <f>ROUND(I677*H677,2)</f>
        <v>0</v>
      </c>
      <c r="K677" s="145" t="s">
        <v>199</v>
      </c>
      <c r="L677" s="32"/>
      <c r="M677" s="150" t="s">
        <v>1</v>
      </c>
      <c r="N677" s="151" t="s">
        <v>39</v>
      </c>
      <c r="O677" s="57"/>
      <c r="P677" s="152">
        <f>O677*H677</f>
        <v>0</v>
      </c>
      <c r="Q677" s="152">
        <v>0</v>
      </c>
      <c r="R677" s="152">
        <f>Q677*H677</f>
        <v>0</v>
      </c>
      <c r="S677" s="152">
        <v>0</v>
      </c>
      <c r="T677" s="153">
        <f>S677*H677</f>
        <v>0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54" t="s">
        <v>124</v>
      </c>
      <c r="AT677" s="154" t="s">
        <v>119</v>
      </c>
      <c r="AU677" s="154" t="s">
        <v>84</v>
      </c>
      <c r="AY677" s="16" t="s">
        <v>116</v>
      </c>
      <c r="BE677" s="155">
        <f>IF(N677="základní",J677,0)</f>
        <v>0</v>
      </c>
      <c r="BF677" s="155">
        <f>IF(N677="snížená",J677,0)</f>
        <v>0</v>
      </c>
      <c r="BG677" s="155">
        <f>IF(N677="zákl. přenesená",J677,0)</f>
        <v>0</v>
      </c>
      <c r="BH677" s="155">
        <f>IF(N677="sníž. přenesená",J677,0)</f>
        <v>0</v>
      </c>
      <c r="BI677" s="155">
        <f>IF(N677="nulová",J677,0)</f>
        <v>0</v>
      </c>
      <c r="BJ677" s="16" t="s">
        <v>82</v>
      </c>
      <c r="BK677" s="155">
        <f>ROUND(I677*H677,2)</f>
        <v>0</v>
      </c>
      <c r="BL677" s="16" t="s">
        <v>124</v>
      </c>
      <c r="BM677" s="154" t="s">
        <v>1030</v>
      </c>
    </row>
    <row r="678" spans="1:65" s="2" customFormat="1" ht="29.25">
      <c r="A678" s="31"/>
      <c r="B678" s="32"/>
      <c r="C678" s="31"/>
      <c r="D678" s="156" t="s">
        <v>125</v>
      </c>
      <c r="E678" s="31"/>
      <c r="F678" s="157" t="s">
        <v>1031</v>
      </c>
      <c r="G678" s="31"/>
      <c r="H678" s="31"/>
      <c r="I678" s="158"/>
      <c r="J678" s="31"/>
      <c r="K678" s="31"/>
      <c r="L678" s="32"/>
      <c r="M678" s="159"/>
      <c r="N678" s="160"/>
      <c r="O678" s="57"/>
      <c r="P678" s="57"/>
      <c r="Q678" s="57"/>
      <c r="R678" s="57"/>
      <c r="S678" s="57"/>
      <c r="T678" s="58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6" t="s">
        <v>125</v>
      </c>
      <c r="AU678" s="16" t="s">
        <v>84</v>
      </c>
    </row>
    <row r="679" spans="1:65" s="2" customFormat="1" ht="11.25">
      <c r="A679" s="31"/>
      <c r="B679" s="32"/>
      <c r="C679" s="31"/>
      <c r="D679" s="166" t="s">
        <v>201</v>
      </c>
      <c r="E679" s="31"/>
      <c r="F679" s="167" t="s">
        <v>1032</v>
      </c>
      <c r="G679" s="31"/>
      <c r="H679" s="31"/>
      <c r="I679" s="158"/>
      <c r="J679" s="31"/>
      <c r="K679" s="31"/>
      <c r="L679" s="32"/>
      <c r="M679" s="159"/>
      <c r="N679" s="160"/>
      <c r="O679" s="57"/>
      <c r="P679" s="57"/>
      <c r="Q679" s="57"/>
      <c r="R679" s="57"/>
      <c r="S679" s="57"/>
      <c r="T679" s="58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6" t="s">
        <v>201</v>
      </c>
      <c r="AU679" s="16" t="s">
        <v>84</v>
      </c>
    </row>
    <row r="680" spans="1:65" s="2" customFormat="1" ht="33" customHeight="1">
      <c r="A680" s="31"/>
      <c r="B680" s="142"/>
      <c r="C680" s="143" t="s">
        <v>1033</v>
      </c>
      <c r="D680" s="143" t="s">
        <v>119</v>
      </c>
      <c r="E680" s="144" t="s">
        <v>1034</v>
      </c>
      <c r="F680" s="145" t="s">
        <v>1035</v>
      </c>
      <c r="G680" s="146" t="s">
        <v>214</v>
      </c>
      <c r="H680" s="147">
        <v>10</v>
      </c>
      <c r="I680" s="148"/>
      <c r="J680" s="149">
        <f>ROUND(I680*H680,2)</f>
        <v>0</v>
      </c>
      <c r="K680" s="145" t="s">
        <v>199</v>
      </c>
      <c r="L680" s="32"/>
      <c r="M680" s="150" t="s">
        <v>1</v>
      </c>
      <c r="N680" s="151" t="s">
        <v>39</v>
      </c>
      <c r="O680" s="57"/>
      <c r="P680" s="152">
        <f>O680*H680</f>
        <v>0</v>
      </c>
      <c r="Q680" s="152">
        <v>0</v>
      </c>
      <c r="R680" s="152">
        <f>Q680*H680</f>
        <v>0</v>
      </c>
      <c r="S680" s="152">
        <v>0</v>
      </c>
      <c r="T680" s="153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54" t="s">
        <v>124</v>
      </c>
      <c r="AT680" s="154" t="s">
        <v>119</v>
      </c>
      <c r="AU680" s="154" t="s">
        <v>84</v>
      </c>
      <c r="AY680" s="16" t="s">
        <v>116</v>
      </c>
      <c r="BE680" s="155">
        <f>IF(N680="základní",J680,0)</f>
        <v>0</v>
      </c>
      <c r="BF680" s="155">
        <f>IF(N680="snížená",J680,0)</f>
        <v>0</v>
      </c>
      <c r="BG680" s="155">
        <f>IF(N680="zákl. přenesená",J680,0)</f>
        <v>0</v>
      </c>
      <c r="BH680" s="155">
        <f>IF(N680="sníž. přenesená",J680,0)</f>
        <v>0</v>
      </c>
      <c r="BI680" s="155">
        <f>IF(N680="nulová",J680,0)</f>
        <v>0</v>
      </c>
      <c r="BJ680" s="16" t="s">
        <v>82</v>
      </c>
      <c r="BK680" s="155">
        <f>ROUND(I680*H680,2)</f>
        <v>0</v>
      </c>
      <c r="BL680" s="16" t="s">
        <v>124</v>
      </c>
      <c r="BM680" s="154" t="s">
        <v>1036</v>
      </c>
    </row>
    <row r="681" spans="1:65" s="2" customFormat="1" ht="29.25">
      <c r="A681" s="31"/>
      <c r="B681" s="32"/>
      <c r="C681" s="31"/>
      <c r="D681" s="156" t="s">
        <v>125</v>
      </c>
      <c r="E681" s="31"/>
      <c r="F681" s="157" t="s">
        <v>1037</v>
      </c>
      <c r="G681" s="31"/>
      <c r="H681" s="31"/>
      <c r="I681" s="158"/>
      <c r="J681" s="31"/>
      <c r="K681" s="31"/>
      <c r="L681" s="32"/>
      <c r="M681" s="159"/>
      <c r="N681" s="160"/>
      <c r="O681" s="57"/>
      <c r="P681" s="57"/>
      <c r="Q681" s="57"/>
      <c r="R681" s="57"/>
      <c r="S681" s="57"/>
      <c r="T681" s="58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T681" s="16" t="s">
        <v>125</v>
      </c>
      <c r="AU681" s="16" t="s">
        <v>84</v>
      </c>
    </row>
    <row r="682" spans="1:65" s="2" customFormat="1" ht="11.25">
      <c r="A682" s="31"/>
      <c r="B682" s="32"/>
      <c r="C682" s="31"/>
      <c r="D682" s="166" t="s">
        <v>201</v>
      </c>
      <c r="E682" s="31"/>
      <c r="F682" s="167" t="s">
        <v>1038</v>
      </c>
      <c r="G682" s="31"/>
      <c r="H682" s="31"/>
      <c r="I682" s="158"/>
      <c r="J682" s="31"/>
      <c r="K682" s="31"/>
      <c r="L682" s="32"/>
      <c r="M682" s="159"/>
      <c r="N682" s="160"/>
      <c r="O682" s="57"/>
      <c r="P682" s="57"/>
      <c r="Q682" s="57"/>
      <c r="R682" s="57"/>
      <c r="S682" s="57"/>
      <c r="T682" s="58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6" t="s">
        <v>201</v>
      </c>
      <c r="AU682" s="16" t="s">
        <v>84</v>
      </c>
    </row>
    <row r="683" spans="1:65" s="2" customFormat="1" ht="33" customHeight="1">
      <c r="A683" s="31"/>
      <c r="B683" s="142"/>
      <c r="C683" s="143" t="s">
        <v>624</v>
      </c>
      <c r="D683" s="143" t="s">
        <v>119</v>
      </c>
      <c r="E683" s="144" t="s">
        <v>1039</v>
      </c>
      <c r="F683" s="145" t="s">
        <v>1040</v>
      </c>
      <c r="G683" s="146" t="s">
        <v>214</v>
      </c>
      <c r="H683" s="147">
        <v>10</v>
      </c>
      <c r="I683" s="148"/>
      <c r="J683" s="149">
        <f>ROUND(I683*H683,2)</f>
        <v>0</v>
      </c>
      <c r="K683" s="145" t="s">
        <v>199</v>
      </c>
      <c r="L683" s="32"/>
      <c r="M683" s="150" t="s">
        <v>1</v>
      </c>
      <c r="N683" s="151" t="s">
        <v>39</v>
      </c>
      <c r="O683" s="57"/>
      <c r="P683" s="152">
        <f>O683*H683</f>
        <v>0</v>
      </c>
      <c r="Q683" s="152">
        <v>0</v>
      </c>
      <c r="R683" s="152">
        <f>Q683*H683</f>
        <v>0</v>
      </c>
      <c r="S683" s="152">
        <v>0</v>
      </c>
      <c r="T683" s="153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54" t="s">
        <v>124</v>
      </c>
      <c r="AT683" s="154" t="s">
        <v>119</v>
      </c>
      <c r="AU683" s="154" t="s">
        <v>84</v>
      </c>
      <c r="AY683" s="16" t="s">
        <v>116</v>
      </c>
      <c r="BE683" s="155">
        <f>IF(N683="základní",J683,0)</f>
        <v>0</v>
      </c>
      <c r="BF683" s="155">
        <f>IF(N683="snížená",J683,0)</f>
        <v>0</v>
      </c>
      <c r="BG683" s="155">
        <f>IF(N683="zákl. přenesená",J683,0)</f>
        <v>0</v>
      </c>
      <c r="BH683" s="155">
        <f>IF(N683="sníž. přenesená",J683,0)</f>
        <v>0</v>
      </c>
      <c r="BI683" s="155">
        <f>IF(N683="nulová",J683,0)</f>
        <v>0</v>
      </c>
      <c r="BJ683" s="16" t="s">
        <v>82</v>
      </c>
      <c r="BK683" s="155">
        <f>ROUND(I683*H683,2)</f>
        <v>0</v>
      </c>
      <c r="BL683" s="16" t="s">
        <v>124</v>
      </c>
      <c r="BM683" s="154" t="s">
        <v>1041</v>
      </c>
    </row>
    <row r="684" spans="1:65" s="2" customFormat="1" ht="29.25">
      <c r="A684" s="31"/>
      <c r="B684" s="32"/>
      <c r="C684" s="31"/>
      <c r="D684" s="156" t="s">
        <v>125</v>
      </c>
      <c r="E684" s="31"/>
      <c r="F684" s="157" t="s">
        <v>1042</v>
      </c>
      <c r="G684" s="31"/>
      <c r="H684" s="31"/>
      <c r="I684" s="158"/>
      <c r="J684" s="31"/>
      <c r="K684" s="31"/>
      <c r="L684" s="32"/>
      <c r="M684" s="159"/>
      <c r="N684" s="160"/>
      <c r="O684" s="57"/>
      <c r="P684" s="57"/>
      <c r="Q684" s="57"/>
      <c r="R684" s="57"/>
      <c r="S684" s="57"/>
      <c r="T684" s="58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6" t="s">
        <v>125</v>
      </c>
      <c r="AU684" s="16" t="s">
        <v>84</v>
      </c>
    </row>
    <row r="685" spans="1:65" s="2" customFormat="1" ht="11.25">
      <c r="A685" s="31"/>
      <c r="B685" s="32"/>
      <c r="C685" s="31"/>
      <c r="D685" s="166" t="s">
        <v>201</v>
      </c>
      <c r="E685" s="31"/>
      <c r="F685" s="167" t="s">
        <v>1043</v>
      </c>
      <c r="G685" s="31"/>
      <c r="H685" s="31"/>
      <c r="I685" s="158"/>
      <c r="J685" s="31"/>
      <c r="K685" s="31"/>
      <c r="L685" s="32"/>
      <c r="M685" s="159"/>
      <c r="N685" s="160"/>
      <c r="O685" s="57"/>
      <c r="P685" s="57"/>
      <c r="Q685" s="57"/>
      <c r="R685" s="57"/>
      <c r="S685" s="57"/>
      <c r="T685" s="58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6" t="s">
        <v>201</v>
      </c>
      <c r="AU685" s="16" t="s">
        <v>84</v>
      </c>
    </row>
    <row r="686" spans="1:65" s="2" customFormat="1" ht="24.2" customHeight="1">
      <c r="A686" s="31"/>
      <c r="B686" s="142"/>
      <c r="C686" s="143" t="s">
        <v>1044</v>
      </c>
      <c r="D686" s="143" t="s">
        <v>119</v>
      </c>
      <c r="E686" s="144" t="s">
        <v>1045</v>
      </c>
      <c r="F686" s="145" t="s">
        <v>1046</v>
      </c>
      <c r="G686" s="146" t="s">
        <v>214</v>
      </c>
      <c r="H686" s="147">
        <v>50</v>
      </c>
      <c r="I686" s="148"/>
      <c r="J686" s="149">
        <f>ROUND(I686*H686,2)</f>
        <v>0</v>
      </c>
      <c r="K686" s="145" t="s">
        <v>199</v>
      </c>
      <c r="L686" s="32"/>
      <c r="M686" s="150" t="s">
        <v>1</v>
      </c>
      <c r="N686" s="151" t="s">
        <v>39</v>
      </c>
      <c r="O686" s="57"/>
      <c r="P686" s="152">
        <f>O686*H686</f>
        <v>0</v>
      </c>
      <c r="Q686" s="152">
        <v>0</v>
      </c>
      <c r="R686" s="152">
        <f>Q686*H686</f>
        <v>0</v>
      </c>
      <c r="S686" s="152">
        <v>0</v>
      </c>
      <c r="T686" s="153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54" t="s">
        <v>124</v>
      </c>
      <c r="AT686" s="154" t="s">
        <v>119</v>
      </c>
      <c r="AU686" s="154" t="s">
        <v>84</v>
      </c>
      <c r="AY686" s="16" t="s">
        <v>116</v>
      </c>
      <c r="BE686" s="155">
        <f>IF(N686="základní",J686,0)</f>
        <v>0</v>
      </c>
      <c r="BF686" s="155">
        <f>IF(N686="snížená",J686,0)</f>
        <v>0</v>
      </c>
      <c r="BG686" s="155">
        <f>IF(N686="zákl. přenesená",J686,0)</f>
        <v>0</v>
      </c>
      <c r="BH686" s="155">
        <f>IF(N686="sníž. přenesená",J686,0)</f>
        <v>0</v>
      </c>
      <c r="BI686" s="155">
        <f>IF(N686="nulová",J686,0)</f>
        <v>0</v>
      </c>
      <c r="BJ686" s="16" t="s">
        <v>82</v>
      </c>
      <c r="BK686" s="155">
        <f>ROUND(I686*H686,2)</f>
        <v>0</v>
      </c>
      <c r="BL686" s="16" t="s">
        <v>124</v>
      </c>
      <c r="BM686" s="154" t="s">
        <v>1047</v>
      </c>
    </row>
    <row r="687" spans="1:65" s="2" customFormat="1" ht="19.5">
      <c r="A687" s="31"/>
      <c r="B687" s="32"/>
      <c r="C687" s="31"/>
      <c r="D687" s="156" t="s">
        <v>125</v>
      </c>
      <c r="E687" s="31"/>
      <c r="F687" s="157" t="s">
        <v>1048</v>
      </c>
      <c r="G687" s="31"/>
      <c r="H687" s="31"/>
      <c r="I687" s="158"/>
      <c r="J687" s="31"/>
      <c r="K687" s="31"/>
      <c r="L687" s="32"/>
      <c r="M687" s="159"/>
      <c r="N687" s="160"/>
      <c r="O687" s="57"/>
      <c r="P687" s="57"/>
      <c r="Q687" s="57"/>
      <c r="R687" s="57"/>
      <c r="S687" s="57"/>
      <c r="T687" s="58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6" t="s">
        <v>125</v>
      </c>
      <c r="AU687" s="16" t="s">
        <v>84</v>
      </c>
    </row>
    <row r="688" spans="1:65" s="2" customFormat="1" ht="11.25">
      <c r="A688" s="31"/>
      <c r="B688" s="32"/>
      <c r="C688" s="31"/>
      <c r="D688" s="166" t="s">
        <v>201</v>
      </c>
      <c r="E688" s="31"/>
      <c r="F688" s="167" t="s">
        <v>1049</v>
      </c>
      <c r="G688" s="31"/>
      <c r="H688" s="31"/>
      <c r="I688" s="158"/>
      <c r="J688" s="31"/>
      <c r="K688" s="31"/>
      <c r="L688" s="32"/>
      <c r="M688" s="159"/>
      <c r="N688" s="160"/>
      <c r="O688" s="57"/>
      <c r="P688" s="57"/>
      <c r="Q688" s="57"/>
      <c r="R688" s="57"/>
      <c r="S688" s="57"/>
      <c r="T688" s="58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6" t="s">
        <v>201</v>
      </c>
      <c r="AU688" s="16" t="s">
        <v>84</v>
      </c>
    </row>
    <row r="689" spans="1:65" s="2" customFormat="1" ht="24.2" customHeight="1">
      <c r="A689" s="31"/>
      <c r="B689" s="142"/>
      <c r="C689" s="168" t="s">
        <v>630</v>
      </c>
      <c r="D689" s="168" t="s">
        <v>243</v>
      </c>
      <c r="E689" s="169" t="s">
        <v>1050</v>
      </c>
      <c r="F689" s="170" t="s">
        <v>1051</v>
      </c>
      <c r="G689" s="171" t="s">
        <v>214</v>
      </c>
      <c r="H689" s="172">
        <v>10</v>
      </c>
      <c r="I689" s="173"/>
      <c r="J689" s="174">
        <f>ROUND(I689*H689,2)</f>
        <v>0</v>
      </c>
      <c r="K689" s="170" t="s">
        <v>199</v>
      </c>
      <c r="L689" s="175"/>
      <c r="M689" s="176" t="s">
        <v>1</v>
      </c>
      <c r="N689" s="177" t="s">
        <v>39</v>
      </c>
      <c r="O689" s="57"/>
      <c r="P689" s="152">
        <f>O689*H689</f>
        <v>0</v>
      </c>
      <c r="Q689" s="152">
        <v>0</v>
      </c>
      <c r="R689" s="152">
        <f>Q689*H689</f>
        <v>0</v>
      </c>
      <c r="S689" s="152">
        <v>0</v>
      </c>
      <c r="T689" s="153">
        <f>S689*H689</f>
        <v>0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54" t="s">
        <v>139</v>
      </c>
      <c r="AT689" s="154" t="s">
        <v>243</v>
      </c>
      <c r="AU689" s="154" t="s">
        <v>84</v>
      </c>
      <c r="AY689" s="16" t="s">
        <v>116</v>
      </c>
      <c r="BE689" s="155">
        <f>IF(N689="základní",J689,0)</f>
        <v>0</v>
      </c>
      <c r="BF689" s="155">
        <f>IF(N689="snížená",J689,0)</f>
        <v>0</v>
      </c>
      <c r="BG689" s="155">
        <f>IF(N689="zákl. přenesená",J689,0)</f>
        <v>0</v>
      </c>
      <c r="BH689" s="155">
        <f>IF(N689="sníž. přenesená",J689,0)</f>
        <v>0</v>
      </c>
      <c r="BI689" s="155">
        <f>IF(N689="nulová",J689,0)</f>
        <v>0</v>
      </c>
      <c r="BJ689" s="16" t="s">
        <v>82</v>
      </c>
      <c r="BK689" s="155">
        <f>ROUND(I689*H689,2)</f>
        <v>0</v>
      </c>
      <c r="BL689" s="16" t="s">
        <v>124</v>
      </c>
      <c r="BM689" s="154" t="s">
        <v>1052</v>
      </c>
    </row>
    <row r="690" spans="1:65" s="2" customFormat="1" ht="19.5">
      <c r="A690" s="31"/>
      <c r="B690" s="32"/>
      <c r="C690" s="31"/>
      <c r="D690" s="156" t="s">
        <v>125</v>
      </c>
      <c r="E690" s="31"/>
      <c r="F690" s="157" t="s">
        <v>1051</v>
      </c>
      <c r="G690" s="31"/>
      <c r="H690" s="31"/>
      <c r="I690" s="158"/>
      <c r="J690" s="31"/>
      <c r="K690" s="31"/>
      <c r="L690" s="32"/>
      <c r="M690" s="159"/>
      <c r="N690" s="160"/>
      <c r="O690" s="57"/>
      <c r="P690" s="57"/>
      <c r="Q690" s="57"/>
      <c r="R690" s="57"/>
      <c r="S690" s="57"/>
      <c r="T690" s="58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6" t="s">
        <v>125</v>
      </c>
      <c r="AU690" s="16" t="s">
        <v>84</v>
      </c>
    </row>
    <row r="691" spans="1:65" s="12" customFormat="1" ht="22.9" customHeight="1">
      <c r="B691" s="129"/>
      <c r="D691" s="130" t="s">
        <v>73</v>
      </c>
      <c r="E691" s="140" t="s">
        <v>159</v>
      </c>
      <c r="F691" s="140" t="s">
        <v>1053</v>
      </c>
      <c r="I691" s="132"/>
      <c r="J691" s="141">
        <f>BK691</f>
        <v>0</v>
      </c>
      <c r="L691" s="129"/>
      <c r="M691" s="134"/>
      <c r="N691" s="135"/>
      <c r="O691" s="135"/>
      <c r="P691" s="136">
        <f>SUM(P692:P835)</f>
        <v>0</v>
      </c>
      <c r="Q691" s="135"/>
      <c r="R691" s="136">
        <f>SUM(R692:R835)</f>
        <v>0</v>
      </c>
      <c r="S691" s="135"/>
      <c r="T691" s="137">
        <f>SUM(T692:T835)</f>
        <v>0</v>
      </c>
      <c r="AR691" s="130" t="s">
        <v>82</v>
      </c>
      <c r="AT691" s="138" t="s">
        <v>73</v>
      </c>
      <c r="AU691" s="138" t="s">
        <v>82</v>
      </c>
      <c r="AY691" s="130" t="s">
        <v>116</v>
      </c>
      <c r="BK691" s="139">
        <f>SUM(BK692:BK835)</f>
        <v>0</v>
      </c>
    </row>
    <row r="692" spans="1:65" s="2" customFormat="1" ht="37.9" customHeight="1">
      <c r="A692" s="31"/>
      <c r="B692" s="142"/>
      <c r="C692" s="143" t="s">
        <v>1054</v>
      </c>
      <c r="D692" s="143" t="s">
        <v>119</v>
      </c>
      <c r="E692" s="144" t="s">
        <v>1055</v>
      </c>
      <c r="F692" s="145" t="s">
        <v>1056</v>
      </c>
      <c r="G692" s="146" t="s">
        <v>205</v>
      </c>
      <c r="H692" s="147">
        <v>9</v>
      </c>
      <c r="I692" s="148"/>
      <c r="J692" s="149">
        <f>ROUND(I692*H692,2)</f>
        <v>0</v>
      </c>
      <c r="K692" s="145" t="s">
        <v>199</v>
      </c>
      <c r="L692" s="32"/>
      <c r="M692" s="150" t="s">
        <v>1</v>
      </c>
      <c r="N692" s="151" t="s">
        <v>39</v>
      </c>
      <c r="O692" s="57"/>
      <c r="P692" s="152">
        <f>O692*H692</f>
        <v>0</v>
      </c>
      <c r="Q692" s="152">
        <v>0</v>
      </c>
      <c r="R692" s="152">
        <f>Q692*H692</f>
        <v>0</v>
      </c>
      <c r="S692" s="152">
        <v>0</v>
      </c>
      <c r="T692" s="153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54" t="s">
        <v>124</v>
      </c>
      <c r="AT692" s="154" t="s">
        <v>119</v>
      </c>
      <c r="AU692" s="154" t="s">
        <v>84</v>
      </c>
      <c r="AY692" s="16" t="s">
        <v>116</v>
      </c>
      <c r="BE692" s="155">
        <f>IF(N692="základní",J692,0)</f>
        <v>0</v>
      </c>
      <c r="BF692" s="155">
        <f>IF(N692="snížená",J692,0)</f>
        <v>0</v>
      </c>
      <c r="BG692" s="155">
        <f>IF(N692="zákl. přenesená",J692,0)</f>
        <v>0</v>
      </c>
      <c r="BH692" s="155">
        <f>IF(N692="sníž. přenesená",J692,0)</f>
        <v>0</v>
      </c>
      <c r="BI692" s="155">
        <f>IF(N692="nulová",J692,0)</f>
        <v>0</v>
      </c>
      <c r="BJ692" s="16" t="s">
        <v>82</v>
      </c>
      <c r="BK692" s="155">
        <f>ROUND(I692*H692,2)</f>
        <v>0</v>
      </c>
      <c r="BL692" s="16" t="s">
        <v>124</v>
      </c>
      <c r="BM692" s="154" t="s">
        <v>1057</v>
      </c>
    </row>
    <row r="693" spans="1:65" s="2" customFormat="1" ht="29.25">
      <c r="A693" s="31"/>
      <c r="B693" s="32"/>
      <c r="C693" s="31"/>
      <c r="D693" s="156" t="s">
        <v>125</v>
      </c>
      <c r="E693" s="31"/>
      <c r="F693" s="157" t="s">
        <v>1058</v>
      </c>
      <c r="G693" s="31"/>
      <c r="H693" s="31"/>
      <c r="I693" s="158"/>
      <c r="J693" s="31"/>
      <c r="K693" s="31"/>
      <c r="L693" s="32"/>
      <c r="M693" s="159"/>
      <c r="N693" s="160"/>
      <c r="O693" s="57"/>
      <c r="P693" s="57"/>
      <c r="Q693" s="57"/>
      <c r="R693" s="57"/>
      <c r="S693" s="57"/>
      <c r="T693" s="58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T693" s="16" t="s">
        <v>125</v>
      </c>
      <c r="AU693" s="16" t="s">
        <v>84</v>
      </c>
    </row>
    <row r="694" spans="1:65" s="2" customFormat="1" ht="11.25">
      <c r="A694" s="31"/>
      <c r="B694" s="32"/>
      <c r="C694" s="31"/>
      <c r="D694" s="166" t="s">
        <v>201</v>
      </c>
      <c r="E694" s="31"/>
      <c r="F694" s="167" t="s">
        <v>1059</v>
      </c>
      <c r="G694" s="31"/>
      <c r="H694" s="31"/>
      <c r="I694" s="158"/>
      <c r="J694" s="31"/>
      <c r="K694" s="31"/>
      <c r="L694" s="32"/>
      <c r="M694" s="159"/>
      <c r="N694" s="160"/>
      <c r="O694" s="57"/>
      <c r="P694" s="57"/>
      <c r="Q694" s="57"/>
      <c r="R694" s="57"/>
      <c r="S694" s="57"/>
      <c r="T694" s="58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6" t="s">
        <v>201</v>
      </c>
      <c r="AU694" s="16" t="s">
        <v>84</v>
      </c>
    </row>
    <row r="695" spans="1:65" s="2" customFormat="1" ht="37.9" customHeight="1">
      <c r="A695" s="31"/>
      <c r="B695" s="142"/>
      <c r="C695" s="143" t="s">
        <v>635</v>
      </c>
      <c r="D695" s="143" t="s">
        <v>119</v>
      </c>
      <c r="E695" s="144" t="s">
        <v>1060</v>
      </c>
      <c r="F695" s="145" t="s">
        <v>1061</v>
      </c>
      <c r="G695" s="146" t="s">
        <v>205</v>
      </c>
      <c r="H695" s="147">
        <v>9</v>
      </c>
      <c r="I695" s="148"/>
      <c r="J695" s="149">
        <f>ROUND(I695*H695,2)</f>
        <v>0</v>
      </c>
      <c r="K695" s="145" t="s">
        <v>199</v>
      </c>
      <c r="L695" s="32"/>
      <c r="M695" s="150" t="s">
        <v>1</v>
      </c>
      <c r="N695" s="151" t="s">
        <v>39</v>
      </c>
      <c r="O695" s="57"/>
      <c r="P695" s="152">
        <f>O695*H695</f>
        <v>0</v>
      </c>
      <c r="Q695" s="152">
        <v>0</v>
      </c>
      <c r="R695" s="152">
        <f>Q695*H695</f>
        <v>0</v>
      </c>
      <c r="S695" s="152">
        <v>0</v>
      </c>
      <c r="T695" s="153">
        <f>S695*H695</f>
        <v>0</v>
      </c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R695" s="154" t="s">
        <v>124</v>
      </c>
      <c r="AT695" s="154" t="s">
        <v>119</v>
      </c>
      <c r="AU695" s="154" t="s">
        <v>84</v>
      </c>
      <c r="AY695" s="16" t="s">
        <v>116</v>
      </c>
      <c r="BE695" s="155">
        <f>IF(N695="základní",J695,0)</f>
        <v>0</v>
      </c>
      <c r="BF695" s="155">
        <f>IF(N695="snížená",J695,0)</f>
        <v>0</v>
      </c>
      <c r="BG695" s="155">
        <f>IF(N695="zákl. přenesená",J695,0)</f>
        <v>0</v>
      </c>
      <c r="BH695" s="155">
        <f>IF(N695="sníž. přenesená",J695,0)</f>
        <v>0</v>
      </c>
      <c r="BI695" s="155">
        <f>IF(N695="nulová",J695,0)</f>
        <v>0</v>
      </c>
      <c r="BJ695" s="16" t="s">
        <v>82</v>
      </c>
      <c r="BK695" s="155">
        <f>ROUND(I695*H695,2)</f>
        <v>0</v>
      </c>
      <c r="BL695" s="16" t="s">
        <v>124</v>
      </c>
      <c r="BM695" s="154" t="s">
        <v>1062</v>
      </c>
    </row>
    <row r="696" spans="1:65" s="2" customFormat="1" ht="29.25">
      <c r="A696" s="31"/>
      <c r="B696" s="32"/>
      <c r="C696" s="31"/>
      <c r="D696" s="156" t="s">
        <v>125</v>
      </c>
      <c r="E696" s="31"/>
      <c r="F696" s="157" t="s">
        <v>1063</v>
      </c>
      <c r="G696" s="31"/>
      <c r="H696" s="31"/>
      <c r="I696" s="158"/>
      <c r="J696" s="31"/>
      <c r="K696" s="31"/>
      <c r="L696" s="32"/>
      <c r="M696" s="159"/>
      <c r="N696" s="160"/>
      <c r="O696" s="57"/>
      <c r="P696" s="57"/>
      <c r="Q696" s="57"/>
      <c r="R696" s="57"/>
      <c r="S696" s="57"/>
      <c r="T696" s="58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T696" s="16" t="s">
        <v>125</v>
      </c>
      <c r="AU696" s="16" t="s">
        <v>84</v>
      </c>
    </row>
    <row r="697" spans="1:65" s="2" customFormat="1" ht="11.25">
      <c r="A697" s="31"/>
      <c r="B697" s="32"/>
      <c r="C697" s="31"/>
      <c r="D697" s="166" t="s">
        <v>201</v>
      </c>
      <c r="E697" s="31"/>
      <c r="F697" s="167" t="s">
        <v>1064</v>
      </c>
      <c r="G697" s="31"/>
      <c r="H697" s="31"/>
      <c r="I697" s="158"/>
      <c r="J697" s="31"/>
      <c r="K697" s="31"/>
      <c r="L697" s="32"/>
      <c r="M697" s="159"/>
      <c r="N697" s="160"/>
      <c r="O697" s="57"/>
      <c r="P697" s="57"/>
      <c r="Q697" s="57"/>
      <c r="R697" s="57"/>
      <c r="S697" s="57"/>
      <c r="T697" s="58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6" t="s">
        <v>201</v>
      </c>
      <c r="AU697" s="16" t="s">
        <v>84</v>
      </c>
    </row>
    <row r="698" spans="1:65" s="2" customFormat="1" ht="24.2" customHeight="1">
      <c r="A698" s="31"/>
      <c r="B698" s="142"/>
      <c r="C698" s="143" t="s">
        <v>1065</v>
      </c>
      <c r="D698" s="143" t="s">
        <v>119</v>
      </c>
      <c r="E698" s="144" t="s">
        <v>1066</v>
      </c>
      <c r="F698" s="145" t="s">
        <v>1067</v>
      </c>
      <c r="G698" s="146" t="s">
        <v>269</v>
      </c>
      <c r="H698" s="147">
        <v>10</v>
      </c>
      <c r="I698" s="148"/>
      <c r="J698" s="149">
        <f>ROUND(I698*H698,2)</f>
        <v>0</v>
      </c>
      <c r="K698" s="145" t="s">
        <v>199</v>
      </c>
      <c r="L698" s="32"/>
      <c r="M698" s="150" t="s">
        <v>1</v>
      </c>
      <c r="N698" s="151" t="s">
        <v>39</v>
      </c>
      <c r="O698" s="57"/>
      <c r="P698" s="152">
        <f>O698*H698</f>
        <v>0</v>
      </c>
      <c r="Q698" s="152">
        <v>0</v>
      </c>
      <c r="R698" s="152">
        <f>Q698*H698</f>
        <v>0</v>
      </c>
      <c r="S698" s="152">
        <v>0</v>
      </c>
      <c r="T698" s="153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54" t="s">
        <v>124</v>
      </c>
      <c r="AT698" s="154" t="s">
        <v>119</v>
      </c>
      <c r="AU698" s="154" t="s">
        <v>84</v>
      </c>
      <c r="AY698" s="16" t="s">
        <v>116</v>
      </c>
      <c r="BE698" s="155">
        <f>IF(N698="základní",J698,0)</f>
        <v>0</v>
      </c>
      <c r="BF698" s="155">
        <f>IF(N698="snížená",J698,0)</f>
        <v>0</v>
      </c>
      <c r="BG698" s="155">
        <f>IF(N698="zákl. přenesená",J698,0)</f>
        <v>0</v>
      </c>
      <c r="BH698" s="155">
        <f>IF(N698="sníž. přenesená",J698,0)</f>
        <v>0</v>
      </c>
      <c r="BI698" s="155">
        <f>IF(N698="nulová",J698,0)</f>
        <v>0</v>
      </c>
      <c r="BJ698" s="16" t="s">
        <v>82</v>
      </c>
      <c r="BK698" s="155">
        <f>ROUND(I698*H698,2)</f>
        <v>0</v>
      </c>
      <c r="BL698" s="16" t="s">
        <v>124</v>
      </c>
      <c r="BM698" s="154" t="s">
        <v>1068</v>
      </c>
    </row>
    <row r="699" spans="1:65" s="2" customFormat="1" ht="19.5">
      <c r="A699" s="31"/>
      <c r="B699" s="32"/>
      <c r="C699" s="31"/>
      <c r="D699" s="156" t="s">
        <v>125</v>
      </c>
      <c r="E699" s="31"/>
      <c r="F699" s="157" t="s">
        <v>1069</v>
      </c>
      <c r="G699" s="31"/>
      <c r="H699" s="31"/>
      <c r="I699" s="158"/>
      <c r="J699" s="31"/>
      <c r="K699" s="31"/>
      <c r="L699" s="32"/>
      <c r="M699" s="159"/>
      <c r="N699" s="160"/>
      <c r="O699" s="57"/>
      <c r="P699" s="57"/>
      <c r="Q699" s="57"/>
      <c r="R699" s="57"/>
      <c r="S699" s="57"/>
      <c r="T699" s="58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6" t="s">
        <v>125</v>
      </c>
      <c r="AU699" s="16" t="s">
        <v>84</v>
      </c>
    </row>
    <row r="700" spans="1:65" s="2" customFormat="1" ht="11.25">
      <c r="A700" s="31"/>
      <c r="B700" s="32"/>
      <c r="C700" s="31"/>
      <c r="D700" s="166" t="s">
        <v>201</v>
      </c>
      <c r="E700" s="31"/>
      <c r="F700" s="167" t="s">
        <v>1070</v>
      </c>
      <c r="G700" s="31"/>
      <c r="H700" s="31"/>
      <c r="I700" s="158"/>
      <c r="J700" s="31"/>
      <c r="K700" s="31"/>
      <c r="L700" s="32"/>
      <c r="M700" s="159"/>
      <c r="N700" s="160"/>
      <c r="O700" s="57"/>
      <c r="P700" s="57"/>
      <c r="Q700" s="57"/>
      <c r="R700" s="57"/>
      <c r="S700" s="57"/>
      <c r="T700" s="58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6" t="s">
        <v>201</v>
      </c>
      <c r="AU700" s="16" t="s">
        <v>84</v>
      </c>
    </row>
    <row r="701" spans="1:65" s="2" customFormat="1" ht="33" customHeight="1">
      <c r="A701" s="31"/>
      <c r="B701" s="142"/>
      <c r="C701" s="143" t="s">
        <v>641</v>
      </c>
      <c r="D701" s="143" t="s">
        <v>119</v>
      </c>
      <c r="E701" s="144" t="s">
        <v>1071</v>
      </c>
      <c r="F701" s="145" t="s">
        <v>1072</v>
      </c>
      <c r="G701" s="146" t="s">
        <v>269</v>
      </c>
      <c r="H701" s="147">
        <v>10</v>
      </c>
      <c r="I701" s="148"/>
      <c r="J701" s="149">
        <f>ROUND(I701*H701,2)</f>
        <v>0</v>
      </c>
      <c r="K701" s="145" t="s">
        <v>199</v>
      </c>
      <c r="L701" s="32"/>
      <c r="M701" s="150" t="s">
        <v>1</v>
      </c>
      <c r="N701" s="151" t="s">
        <v>39</v>
      </c>
      <c r="O701" s="57"/>
      <c r="P701" s="152">
        <f>O701*H701</f>
        <v>0</v>
      </c>
      <c r="Q701" s="152">
        <v>0</v>
      </c>
      <c r="R701" s="152">
        <f>Q701*H701</f>
        <v>0</v>
      </c>
      <c r="S701" s="152">
        <v>0</v>
      </c>
      <c r="T701" s="153">
        <f>S701*H701</f>
        <v>0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54" t="s">
        <v>124</v>
      </c>
      <c r="AT701" s="154" t="s">
        <v>119</v>
      </c>
      <c r="AU701" s="154" t="s">
        <v>84</v>
      </c>
      <c r="AY701" s="16" t="s">
        <v>116</v>
      </c>
      <c r="BE701" s="155">
        <f>IF(N701="základní",J701,0)</f>
        <v>0</v>
      </c>
      <c r="BF701" s="155">
        <f>IF(N701="snížená",J701,0)</f>
        <v>0</v>
      </c>
      <c r="BG701" s="155">
        <f>IF(N701="zákl. přenesená",J701,0)</f>
        <v>0</v>
      </c>
      <c r="BH701" s="155">
        <f>IF(N701="sníž. přenesená",J701,0)</f>
        <v>0</v>
      </c>
      <c r="BI701" s="155">
        <f>IF(N701="nulová",J701,0)</f>
        <v>0</v>
      </c>
      <c r="BJ701" s="16" t="s">
        <v>82</v>
      </c>
      <c r="BK701" s="155">
        <f>ROUND(I701*H701,2)</f>
        <v>0</v>
      </c>
      <c r="BL701" s="16" t="s">
        <v>124</v>
      </c>
      <c r="BM701" s="154" t="s">
        <v>1073</v>
      </c>
    </row>
    <row r="702" spans="1:65" s="2" customFormat="1" ht="19.5">
      <c r="A702" s="31"/>
      <c r="B702" s="32"/>
      <c r="C702" s="31"/>
      <c r="D702" s="156" t="s">
        <v>125</v>
      </c>
      <c r="E702" s="31"/>
      <c r="F702" s="157" t="s">
        <v>1074</v>
      </c>
      <c r="G702" s="31"/>
      <c r="H702" s="31"/>
      <c r="I702" s="158"/>
      <c r="J702" s="31"/>
      <c r="K702" s="31"/>
      <c r="L702" s="32"/>
      <c r="M702" s="159"/>
      <c r="N702" s="160"/>
      <c r="O702" s="57"/>
      <c r="P702" s="57"/>
      <c r="Q702" s="57"/>
      <c r="R702" s="57"/>
      <c r="S702" s="57"/>
      <c r="T702" s="58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6" t="s">
        <v>125</v>
      </c>
      <c r="AU702" s="16" t="s">
        <v>84</v>
      </c>
    </row>
    <row r="703" spans="1:65" s="2" customFormat="1" ht="11.25">
      <c r="A703" s="31"/>
      <c r="B703" s="32"/>
      <c r="C703" s="31"/>
      <c r="D703" s="166" t="s">
        <v>201</v>
      </c>
      <c r="E703" s="31"/>
      <c r="F703" s="167" t="s">
        <v>1075</v>
      </c>
      <c r="G703" s="31"/>
      <c r="H703" s="31"/>
      <c r="I703" s="158"/>
      <c r="J703" s="31"/>
      <c r="K703" s="31"/>
      <c r="L703" s="32"/>
      <c r="M703" s="159"/>
      <c r="N703" s="160"/>
      <c r="O703" s="57"/>
      <c r="P703" s="57"/>
      <c r="Q703" s="57"/>
      <c r="R703" s="57"/>
      <c r="S703" s="57"/>
      <c r="T703" s="58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6" t="s">
        <v>201</v>
      </c>
      <c r="AU703" s="16" t="s">
        <v>84</v>
      </c>
    </row>
    <row r="704" spans="1:65" s="2" customFormat="1" ht="24.2" customHeight="1">
      <c r="A704" s="31"/>
      <c r="B704" s="142"/>
      <c r="C704" s="143" t="s">
        <v>1076</v>
      </c>
      <c r="D704" s="143" t="s">
        <v>119</v>
      </c>
      <c r="E704" s="144" t="s">
        <v>1077</v>
      </c>
      <c r="F704" s="145" t="s">
        <v>1078</v>
      </c>
      <c r="G704" s="146" t="s">
        <v>205</v>
      </c>
      <c r="H704" s="147">
        <v>10</v>
      </c>
      <c r="I704" s="148"/>
      <c r="J704" s="149">
        <f>ROUND(I704*H704,2)</f>
        <v>0</v>
      </c>
      <c r="K704" s="145" t="s">
        <v>199</v>
      </c>
      <c r="L704" s="32"/>
      <c r="M704" s="150" t="s">
        <v>1</v>
      </c>
      <c r="N704" s="151" t="s">
        <v>39</v>
      </c>
      <c r="O704" s="57"/>
      <c r="P704" s="152">
        <f>O704*H704</f>
        <v>0</v>
      </c>
      <c r="Q704" s="152">
        <v>0</v>
      </c>
      <c r="R704" s="152">
        <f>Q704*H704</f>
        <v>0</v>
      </c>
      <c r="S704" s="152">
        <v>0</v>
      </c>
      <c r="T704" s="153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54" t="s">
        <v>124</v>
      </c>
      <c r="AT704" s="154" t="s">
        <v>119</v>
      </c>
      <c r="AU704" s="154" t="s">
        <v>84</v>
      </c>
      <c r="AY704" s="16" t="s">
        <v>116</v>
      </c>
      <c r="BE704" s="155">
        <f>IF(N704="základní",J704,0)</f>
        <v>0</v>
      </c>
      <c r="BF704" s="155">
        <f>IF(N704="snížená",J704,0)</f>
        <v>0</v>
      </c>
      <c r="BG704" s="155">
        <f>IF(N704="zákl. přenesená",J704,0)</f>
        <v>0</v>
      </c>
      <c r="BH704" s="155">
        <f>IF(N704="sníž. přenesená",J704,0)</f>
        <v>0</v>
      </c>
      <c r="BI704" s="155">
        <f>IF(N704="nulová",J704,0)</f>
        <v>0</v>
      </c>
      <c r="BJ704" s="16" t="s">
        <v>82</v>
      </c>
      <c r="BK704" s="155">
        <f>ROUND(I704*H704,2)</f>
        <v>0</v>
      </c>
      <c r="BL704" s="16" t="s">
        <v>124</v>
      </c>
      <c r="BM704" s="154" t="s">
        <v>1079</v>
      </c>
    </row>
    <row r="705" spans="1:65" s="2" customFormat="1" ht="19.5">
      <c r="A705" s="31"/>
      <c r="B705" s="32"/>
      <c r="C705" s="31"/>
      <c r="D705" s="156" t="s">
        <v>125</v>
      </c>
      <c r="E705" s="31"/>
      <c r="F705" s="157" t="s">
        <v>1080</v>
      </c>
      <c r="G705" s="31"/>
      <c r="H705" s="31"/>
      <c r="I705" s="158"/>
      <c r="J705" s="31"/>
      <c r="K705" s="31"/>
      <c r="L705" s="32"/>
      <c r="M705" s="159"/>
      <c r="N705" s="160"/>
      <c r="O705" s="57"/>
      <c r="P705" s="57"/>
      <c r="Q705" s="57"/>
      <c r="R705" s="57"/>
      <c r="S705" s="57"/>
      <c r="T705" s="58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T705" s="16" t="s">
        <v>125</v>
      </c>
      <c r="AU705" s="16" t="s">
        <v>84</v>
      </c>
    </row>
    <row r="706" spans="1:65" s="2" customFormat="1" ht="11.25">
      <c r="A706" s="31"/>
      <c r="B706" s="32"/>
      <c r="C706" s="31"/>
      <c r="D706" s="166" t="s">
        <v>201</v>
      </c>
      <c r="E706" s="31"/>
      <c r="F706" s="167" t="s">
        <v>1081</v>
      </c>
      <c r="G706" s="31"/>
      <c r="H706" s="31"/>
      <c r="I706" s="158"/>
      <c r="J706" s="31"/>
      <c r="K706" s="31"/>
      <c r="L706" s="32"/>
      <c r="M706" s="159"/>
      <c r="N706" s="160"/>
      <c r="O706" s="57"/>
      <c r="P706" s="57"/>
      <c r="Q706" s="57"/>
      <c r="R706" s="57"/>
      <c r="S706" s="57"/>
      <c r="T706" s="58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6" t="s">
        <v>201</v>
      </c>
      <c r="AU706" s="16" t="s">
        <v>84</v>
      </c>
    </row>
    <row r="707" spans="1:65" s="2" customFormat="1" ht="24.2" customHeight="1">
      <c r="A707" s="31"/>
      <c r="B707" s="142"/>
      <c r="C707" s="143" t="s">
        <v>646</v>
      </c>
      <c r="D707" s="143" t="s">
        <v>119</v>
      </c>
      <c r="E707" s="144" t="s">
        <v>1082</v>
      </c>
      <c r="F707" s="145" t="s">
        <v>1083</v>
      </c>
      <c r="G707" s="146" t="s">
        <v>205</v>
      </c>
      <c r="H707" s="147">
        <v>10</v>
      </c>
      <c r="I707" s="148"/>
      <c r="J707" s="149">
        <f>ROUND(I707*H707,2)</f>
        <v>0</v>
      </c>
      <c r="K707" s="145" t="s">
        <v>199</v>
      </c>
      <c r="L707" s="32"/>
      <c r="M707" s="150" t="s">
        <v>1</v>
      </c>
      <c r="N707" s="151" t="s">
        <v>39</v>
      </c>
      <c r="O707" s="57"/>
      <c r="P707" s="152">
        <f>O707*H707</f>
        <v>0</v>
      </c>
      <c r="Q707" s="152">
        <v>0</v>
      </c>
      <c r="R707" s="152">
        <f>Q707*H707</f>
        <v>0</v>
      </c>
      <c r="S707" s="152">
        <v>0</v>
      </c>
      <c r="T707" s="153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54" t="s">
        <v>124</v>
      </c>
      <c r="AT707" s="154" t="s">
        <v>119</v>
      </c>
      <c r="AU707" s="154" t="s">
        <v>84</v>
      </c>
      <c r="AY707" s="16" t="s">
        <v>116</v>
      </c>
      <c r="BE707" s="155">
        <f>IF(N707="základní",J707,0)</f>
        <v>0</v>
      </c>
      <c r="BF707" s="155">
        <f>IF(N707="snížená",J707,0)</f>
        <v>0</v>
      </c>
      <c r="BG707" s="155">
        <f>IF(N707="zákl. přenesená",J707,0)</f>
        <v>0</v>
      </c>
      <c r="BH707" s="155">
        <f>IF(N707="sníž. přenesená",J707,0)</f>
        <v>0</v>
      </c>
      <c r="BI707" s="155">
        <f>IF(N707="nulová",J707,0)</f>
        <v>0</v>
      </c>
      <c r="BJ707" s="16" t="s">
        <v>82</v>
      </c>
      <c r="BK707" s="155">
        <f>ROUND(I707*H707,2)</f>
        <v>0</v>
      </c>
      <c r="BL707" s="16" t="s">
        <v>124</v>
      </c>
      <c r="BM707" s="154" t="s">
        <v>1084</v>
      </c>
    </row>
    <row r="708" spans="1:65" s="2" customFormat="1" ht="29.25">
      <c r="A708" s="31"/>
      <c r="B708" s="32"/>
      <c r="C708" s="31"/>
      <c r="D708" s="156" t="s">
        <v>125</v>
      </c>
      <c r="E708" s="31"/>
      <c r="F708" s="157" t="s">
        <v>1085</v>
      </c>
      <c r="G708" s="31"/>
      <c r="H708" s="31"/>
      <c r="I708" s="158"/>
      <c r="J708" s="31"/>
      <c r="K708" s="31"/>
      <c r="L708" s="32"/>
      <c r="M708" s="159"/>
      <c r="N708" s="160"/>
      <c r="O708" s="57"/>
      <c r="P708" s="57"/>
      <c r="Q708" s="57"/>
      <c r="R708" s="57"/>
      <c r="S708" s="57"/>
      <c r="T708" s="58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T708" s="16" t="s">
        <v>125</v>
      </c>
      <c r="AU708" s="16" t="s">
        <v>84</v>
      </c>
    </row>
    <row r="709" spans="1:65" s="2" customFormat="1" ht="11.25">
      <c r="A709" s="31"/>
      <c r="B709" s="32"/>
      <c r="C709" s="31"/>
      <c r="D709" s="166" t="s">
        <v>201</v>
      </c>
      <c r="E709" s="31"/>
      <c r="F709" s="167" t="s">
        <v>1086</v>
      </c>
      <c r="G709" s="31"/>
      <c r="H709" s="31"/>
      <c r="I709" s="158"/>
      <c r="J709" s="31"/>
      <c r="K709" s="31"/>
      <c r="L709" s="32"/>
      <c r="M709" s="159"/>
      <c r="N709" s="160"/>
      <c r="O709" s="57"/>
      <c r="P709" s="57"/>
      <c r="Q709" s="57"/>
      <c r="R709" s="57"/>
      <c r="S709" s="57"/>
      <c r="T709" s="58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T709" s="16" t="s">
        <v>201</v>
      </c>
      <c r="AU709" s="16" t="s">
        <v>84</v>
      </c>
    </row>
    <row r="710" spans="1:65" s="2" customFormat="1" ht="24.2" customHeight="1">
      <c r="A710" s="31"/>
      <c r="B710" s="142"/>
      <c r="C710" s="143" t="s">
        <v>1087</v>
      </c>
      <c r="D710" s="143" t="s">
        <v>119</v>
      </c>
      <c r="E710" s="144" t="s">
        <v>1088</v>
      </c>
      <c r="F710" s="145" t="s">
        <v>1089</v>
      </c>
      <c r="G710" s="146" t="s">
        <v>205</v>
      </c>
      <c r="H710" s="147">
        <v>10</v>
      </c>
      <c r="I710" s="148"/>
      <c r="J710" s="149">
        <f>ROUND(I710*H710,2)</f>
        <v>0</v>
      </c>
      <c r="K710" s="145" t="s">
        <v>199</v>
      </c>
      <c r="L710" s="32"/>
      <c r="M710" s="150" t="s">
        <v>1</v>
      </c>
      <c r="N710" s="151" t="s">
        <v>39</v>
      </c>
      <c r="O710" s="57"/>
      <c r="P710" s="152">
        <f>O710*H710</f>
        <v>0</v>
      </c>
      <c r="Q710" s="152">
        <v>0</v>
      </c>
      <c r="R710" s="152">
        <f>Q710*H710</f>
        <v>0</v>
      </c>
      <c r="S710" s="152">
        <v>0</v>
      </c>
      <c r="T710" s="153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54" t="s">
        <v>124</v>
      </c>
      <c r="AT710" s="154" t="s">
        <v>119</v>
      </c>
      <c r="AU710" s="154" t="s">
        <v>84</v>
      </c>
      <c r="AY710" s="16" t="s">
        <v>116</v>
      </c>
      <c r="BE710" s="155">
        <f>IF(N710="základní",J710,0)</f>
        <v>0</v>
      </c>
      <c r="BF710" s="155">
        <f>IF(N710="snížená",J710,0)</f>
        <v>0</v>
      </c>
      <c r="BG710" s="155">
        <f>IF(N710="zákl. přenesená",J710,0)</f>
        <v>0</v>
      </c>
      <c r="BH710" s="155">
        <f>IF(N710="sníž. přenesená",J710,0)</f>
        <v>0</v>
      </c>
      <c r="BI710" s="155">
        <f>IF(N710="nulová",J710,0)</f>
        <v>0</v>
      </c>
      <c r="BJ710" s="16" t="s">
        <v>82</v>
      </c>
      <c r="BK710" s="155">
        <f>ROUND(I710*H710,2)</f>
        <v>0</v>
      </c>
      <c r="BL710" s="16" t="s">
        <v>124</v>
      </c>
      <c r="BM710" s="154" t="s">
        <v>1090</v>
      </c>
    </row>
    <row r="711" spans="1:65" s="2" customFormat="1" ht="19.5">
      <c r="A711" s="31"/>
      <c r="B711" s="32"/>
      <c r="C711" s="31"/>
      <c r="D711" s="156" t="s">
        <v>125</v>
      </c>
      <c r="E711" s="31"/>
      <c r="F711" s="157" t="s">
        <v>1091</v>
      </c>
      <c r="G711" s="31"/>
      <c r="H711" s="31"/>
      <c r="I711" s="158"/>
      <c r="J711" s="31"/>
      <c r="K711" s="31"/>
      <c r="L711" s="32"/>
      <c r="M711" s="159"/>
      <c r="N711" s="160"/>
      <c r="O711" s="57"/>
      <c r="P711" s="57"/>
      <c r="Q711" s="57"/>
      <c r="R711" s="57"/>
      <c r="S711" s="57"/>
      <c r="T711" s="58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6" t="s">
        <v>125</v>
      </c>
      <c r="AU711" s="16" t="s">
        <v>84</v>
      </c>
    </row>
    <row r="712" spans="1:65" s="2" customFormat="1" ht="11.25">
      <c r="A712" s="31"/>
      <c r="B712" s="32"/>
      <c r="C712" s="31"/>
      <c r="D712" s="166" t="s">
        <v>201</v>
      </c>
      <c r="E712" s="31"/>
      <c r="F712" s="167" t="s">
        <v>1092</v>
      </c>
      <c r="G712" s="31"/>
      <c r="H712" s="31"/>
      <c r="I712" s="158"/>
      <c r="J712" s="31"/>
      <c r="K712" s="31"/>
      <c r="L712" s="32"/>
      <c r="M712" s="159"/>
      <c r="N712" s="160"/>
      <c r="O712" s="57"/>
      <c r="P712" s="57"/>
      <c r="Q712" s="57"/>
      <c r="R712" s="57"/>
      <c r="S712" s="57"/>
      <c r="T712" s="58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T712" s="16" t="s">
        <v>201</v>
      </c>
      <c r="AU712" s="16" t="s">
        <v>84</v>
      </c>
    </row>
    <row r="713" spans="1:65" s="2" customFormat="1" ht="24.2" customHeight="1">
      <c r="A713" s="31"/>
      <c r="B713" s="142"/>
      <c r="C713" s="143" t="s">
        <v>653</v>
      </c>
      <c r="D713" s="143" t="s">
        <v>119</v>
      </c>
      <c r="E713" s="144" t="s">
        <v>1093</v>
      </c>
      <c r="F713" s="145" t="s">
        <v>1094</v>
      </c>
      <c r="G713" s="146" t="s">
        <v>205</v>
      </c>
      <c r="H713" s="147">
        <v>10</v>
      </c>
      <c r="I713" s="148"/>
      <c r="J713" s="149">
        <f>ROUND(I713*H713,2)</f>
        <v>0</v>
      </c>
      <c r="K713" s="145" t="s">
        <v>199</v>
      </c>
      <c r="L713" s="32"/>
      <c r="M713" s="150" t="s">
        <v>1</v>
      </c>
      <c r="N713" s="151" t="s">
        <v>39</v>
      </c>
      <c r="O713" s="57"/>
      <c r="P713" s="152">
        <f>O713*H713</f>
        <v>0</v>
      </c>
      <c r="Q713" s="152">
        <v>0</v>
      </c>
      <c r="R713" s="152">
        <f>Q713*H713</f>
        <v>0</v>
      </c>
      <c r="S713" s="152">
        <v>0</v>
      </c>
      <c r="T713" s="153">
        <f>S713*H713</f>
        <v>0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54" t="s">
        <v>124</v>
      </c>
      <c r="AT713" s="154" t="s">
        <v>119</v>
      </c>
      <c r="AU713" s="154" t="s">
        <v>84</v>
      </c>
      <c r="AY713" s="16" t="s">
        <v>116</v>
      </c>
      <c r="BE713" s="155">
        <f>IF(N713="základní",J713,0)</f>
        <v>0</v>
      </c>
      <c r="BF713" s="155">
        <f>IF(N713="snížená",J713,0)</f>
        <v>0</v>
      </c>
      <c r="BG713" s="155">
        <f>IF(N713="zákl. přenesená",J713,0)</f>
        <v>0</v>
      </c>
      <c r="BH713" s="155">
        <f>IF(N713="sníž. přenesená",J713,0)</f>
        <v>0</v>
      </c>
      <c r="BI713" s="155">
        <f>IF(N713="nulová",J713,0)</f>
        <v>0</v>
      </c>
      <c r="BJ713" s="16" t="s">
        <v>82</v>
      </c>
      <c r="BK713" s="155">
        <f>ROUND(I713*H713,2)</f>
        <v>0</v>
      </c>
      <c r="BL713" s="16" t="s">
        <v>124</v>
      </c>
      <c r="BM713" s="154" t="s">
        <v>1095</v>
      </c>
    </row>
    <row r="714" spans="1:65" s="2" customFormat="1" ht="19.5">
      <c r="A714" s="31"/>
      <c r="B714" s="32"/>
      <c r="C714" s="31"/>
      <c r="D714" s="156" t="s">
        <v>125</v>
      </c>
      <c r="E714" s="31"/>
      <c r="F714" s="157" t="s">
        <v>1096</v>
      </c>
      <c r="G714" s="31"/>
      <c r="H714" s="31"/>
      <c r="I714" s="158"/>
      <c r="J714" s="31"/>
      <c r="K714" s="31"/>
      <c r="L714" s="32"/>
      <c r="M714" s="159"/>
      <c r="N714" s="160"/>
      <c r="O714" s="57"/>
      <c r="P714" s="57"/>
      <c r="Q714" s="57"/>
      <c r="R714" s="57"/>
      <c r="S714" s="57"/>
      <c r="T714" s="58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6" t="s">
        <v>125</v>
      </c>
      <c r="AU714" s="16" t="s">
        <v>84</v>
      </c>
    </row>
    <row r="715" spans="1:65" s="2" customFormat="1" ht="11.25">
      <c r="A715" s="31"/>
      <c r="B715" s="32"/>
      <c r="C715" s="31"/>
      <c r="D715" s="166" t="s">
        <v>201</v>
      </c>
      <c r="E715" s="31"/>
      <c r="F715" s="167" t="s">
        <v>1097</v>
      </c>
      <c r="G715" s="31"/>
      <c r="H715" s="31"/>
      <c r="I715" s="158"/>
      <c r="J715" s="31"/>
      <c r="K715" s="31"/>
      <c r="L715" s="32"/>
      <c r="M715" s="159"/>
      <c r="N715" s="160"/>
      <c r="O715" s="57"/>
      <c r="P715" s="57"/>
      <c r="Q715" s="57"/>
      <c r="R715" s="57"/>
      <c r="S715" s="57"/>
      <c r="T715" s="58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6" t="s">
        <v>201</v>
      </c>
      <c r="AU715" s="16" t="s">
        <v>84</v>
      </c>
    </row>
    <row r="716" spans="1:65" s="2" customFormat="1" ht="24.2" customHeight="1">
      <c r="A716" s="31"/>
      <c r="B716" s="142"/>
      <c r="C716" s="143" t="s">
        <v>1098</v>
      </c>
      <c r="D716" s="143" t="s">
        <v>119</v>
      </c>
      <c r="E716" s="144" t="s">
        <v>1099</v>
      </c>
      <c r="F716" s="145" t="s">
        <v>1100</v>
      </c>
      <c r="G716" s="146" t="s">
        <v>205</v>
      </c>
      <c r="H716" s="147">
        <v>10</v>
      </c>
      <c r="I716" s="148"/>
      <c r="J716" s="149">
        <f>ROUND(I716*H716,2)</f>
        <v>0</v>
      </c>
      <c r="K716" s="145" t="s">
        <v>199</v>
      </c>
      <c r="L716" s="32"/>
      <c r="M716" s="150" t="s">
        <v>1</v>
      </c>
      <c r="N716" s="151" t="s">
        <v>39</v>
      </c>
      <c r="O716" s="57"/>
      <c r="P716" s="152">
        <f>O716*H716</f>
        <v>0</v>
      </c>
      <c r="Q716" s="152">
        <v>0</v>
      </c>
      <c r="R716" s="152">
        <f>Q716*H716</f>
        <v>0</v>
      </c>
      <c r="S716" s="152">
        <v>0</v>
      </c>
      <c r="T716" s="153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54" t="s">
        <v>124</v>
      </c>
      <c r="AT716" s="154" t="s">
        <v>119</v>
      </c>
      <c r="AU716" s="154" t="s">
        <v>84</v>
      </c>
      <c r="AY716" s="16" t="s">
        <v>116</v>
      </c>
      <c r="BE716" s="155">
        <f>IF(N716="základní",J716,0)</f>
        <v>0</v>
      </c>
      <c r="BF716" s="155">
        <f>IF(N716="snížená",J716,0)</f>
        <v>0</v>
      </c>
      <c r="BG716" s="155">
        <f>IF(N716="zákl. přenesená",J716,0)</f>
        <v>0</v>
      </c>
      <c r="BH716" s="155">
        <f>IF(N716="sníž. přenesená",J716,0)</f>
        <v>0</v>
      </c>
      <c r="BI716" s="155">
        <f>IF(N716="nulová",J716,0)</f>
        <v>0</v>
      </c>
      <c r="BJ716" s="16" t="s">
        <v>82</v>
      </c>
      <c r="BK716" s="155">
        <f>ROUND(I716*H716,2)</f>
        <v>0</v>
      </c>
      <c r="BL716" s="16" t="s">
        <v>124</v>
      </c>
      <c r="BM716" s="154" t="s">
        <v>1101</v>
      </c>
    </row>
    <row r="717" spans="1:65" s="2" customFormat="1" ht="29.25">
      <c r="A717" s="31"/>
      <c r="B717" s="32"/>
      <c r="C717" s="31"/>
      <c r="D717" s="156" t="s">
        <v>125</v>
      </c>
      <c r="E717" s="31"/>
      <c r="F717" s="157" t="s">
        <v>1102</v>
      </c>
      <c r="G717" s="31"/>
      <c r="H717" s="31"/>
      <c r="I717" s="158"/>
      <c r="J717" s="31"/>
      <c r="K717" s="31"/>
      <c r="L717" s="32"/>
      <c r="M717" s="159"/>
      <c r="N717" s="160"/>
      <c r="O717" s="57"/>
      <c r="P717" s="57"/>
      <c r="Q717" s="57"/>
      <c r="R717" s="57"/>
      <c r="S717" s="57"/>
      <c r="T717" s="58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T717" s="16" t="s">
        <v>125</v>
      </c>
      <c r="AU717" s="16" t="s">
        <v>84</v>
      </c>
    </row>
    <row r="718" spans="1:65" s="2" customFormat="1" ht="11.25">
      <c r="A718" s="31"/>
      <c r="B718" s="32"/>
      <c r="C718" s="31"/>
      <c r="D718" s="166" t="s">
        <v>201</v>
      </c>
      <c r="E718" s="31"/>
      <c r="F718" s="167" t="s">
        <v>1103</v>
      </c>
      <c r="G718" s="31"/>
      <c r="H718" s="31"/>
      <c r="I718" s="158"/>
      <c r="J718" s="31"/>
      <c r="K718" s="31"/>
      <c r="L718" s="32"/>
      <c r="M718" s="159"/>
      <c r="N718" s="160"/>
      <c r="O718" s="57"/>
      <c r="P718" s="57"/>
      <c r="Q718" s="57"/>
      <c r="R718" s="57"/>
      <c r="S718" s="57"/>
      <c r="T718" s="58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6" t="s">
        <v>201</v>
      </c>
      <c r="AU718" s="16" t="s">
        <v>84</v>
      </c>
    </row>
    <row r="719" spans="1:65" s="2" customFormat="1" ht="24.2" customHeight="1">
      <c r="A719" s="31"/>
      <c r="B719" s="142"/>
      <c r="C719" s="143" t="s">
        <v>658</v>
      </c>
      <c r="D719" s="143" t="s">
        <v>119</v>
      </c>
      <c r="E719" s="144" t="s">
        <v>1104</v>
      </c>
      <c r="F719" s="145" t="s">
        <v>1105</v>
      </c>
      <c r="G719" s="146" t="s">
        <v>205</v>
      </c>
      <c r="H719" s="147">
        <v>10</v>
      </c>
      <c r="I719" s="148"/>
      <c r="J719" s="149">
        <f>ROUND(I719*H719,2)</f>
        <v>0</v>
      </c>
      <c r="K719" s="145" t="s">
        <v>199</v>
      </c>
      <c r="L719" s="32"/>
      <c r="M719" s="150" t="s">
        <v>1</v>
      </c>
      <c r="N719" s="151" t="s">
        <v>39</v>
      </c>
      <c r="O719" s="57"/>
      <c r="P719" s="152">
        <f>O719*H719</f>
        <v>0</v>
      </c>
      <c r="Q719" s="152">
        <v>0</v>
      </c>
      <c r="R719" s="152">
        <f>Q719*H719</f>
        <v>0</v>
      </c>
      <c r="S719" s="152">
        <v>0</v>
      </c>
      <c r="T719" s="153">
        <f>S719*H719</f>
        <v>0</v>
      </c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R719" s="154" t="s">
        <v>124</v>
      </c>
      <c r="AT719" s="154" t="s">
        <v>119</v>
      </c>
      <c r="AU719" s="154" t="s">
        <v>84</v>
      </c>
      <c r="AY719" s="16" t="s">
        <v>116</v>
      </c>
      <c r="BE719" s="155">
        <f>IF(N719="základní",J719,0)</f>
        <v>0</v>
      </c>
      <c r="BF719" s="155">
        <f>IF(N719="snížená",J719,0)</f>
        <v>0</v>
      </c>
      <c r="BG719" s="155">
        <f>IF(N719="zákl. přenesená",J719,0)</f>
        <v>0</v>
      </c>
      <c r="BH719" s="155">
        <f>IF(N719="sníž. přenesená",J719,0)</f>
        <v>0</v>
      </c>
      <c r="BI719" s="155">
        <f>IF(N719="nulová",J719,0)</f>
        <v>0</v>
      </c>
      <c r="BJ719" s="16" t="s">
        <v>82</v>
      </c>
      <c r="BK719" s="155">
        <f>ROUND(I719*H719,2)</f>
        <v>0</v>
      </c>
      <c r="BL719" s="16" t="s">
        <v>124</v>
      </c>
      <c r="BM719" s="154" t="s">
        <v>1106</v>
      </c>
    </row>
    <row r="720" spans="1:65" s="2" customFormat="1" ht="29.25">
      <c r="A720" s="31"/>
      <c r="B720" s="32"/>
      <c r="C720" s="31"/>
      <c r="D720" s="156" t="s">
        <v>125</v>
      </c>
      <c r="E720" s="31"/>
      <c r="F720" s="157" t="s">
        <v>1107</v>
      </c>
      <c r="G720" s="31"/>
      <c r="H720" s="31"/>
      <c r="I720" s="158"/>
      <c r="J720" s="31"/>
      <c r="K720" s="31"/>
      <c r="L720" s="32"/>
      <c r="M720" s="159"/>
      <c r="N720" s="160"/>
      <c r="O720" s="57"/>
      <c r="P720" s="57"/>
      <c r="Q720" s="57"/>
      <c r="R720" s="57"/>
      <c r="S720" s="57"/>
      <c r="T720" s="58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T720" s="16" t="s">
        <v>125</v>
      </c>
      <c r="AU720" s="16" t="s">
        <v>84</v>
      </c>
    </row>
    <row r="721" spans="1:65" s="2" customFormat="1" ht="11.25">
      <c r="A721" s="31"/>
      <c r="B721" s="32"/>
      <c r="C721" s="31"/>
      <c r="D721" s="166" t="s">
        <v>201</v>
      </c>
      <c r="E721" s="31"/>
      <c r="F721" s="167" t="s">
        <v>1108</v>
      </c>
      <c r="G721" s="31"/>
      <c r="H721" s="31"/>
      <c r="I721" s="158"/>
      <c r="J721" s="31"/>
      <c r="K721" s="31"/>
      <c r="L721" s="32"/>
      <c r="M721" s="159"/>
      <c r="N721" s="160"/>
      <c r="O721" s="57"/>
      <c r="P721" s="57"/>
      <c r="Q721" s="57"/>
      <c r="R721" s="57"/>
      <c r="S721" s="57"/>
      <c r="T721" s="58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6" t="s">
        <v>201</v>
      </c>
      <c r="AU721" s="16" t="s">
        <v>84</v>
      </c>
    </row>
    <row r="722" spans="1:65" s="2" customFormat="1" ht="24.2" customHeight="1">
      <c r="A722" s="31"/>
      <c r="B722" s="142"/>
      <c r="C722" s="143" t="s">
        <v>1109</v>
      </c>
      <c r="D722" s="143" t="s">
        <v>119</v>
      </c>
      <c r="E722" s="144" t="s">
        <v>1110</v>
      </c>
      <c r="F722" s="145" t="s">
        <v>1111</v>
      </c>
      <c r="G722" s="146" t="s">
        <v>214</v>
      </c>
      <c r="H722" s="147">
        <v>10</v>
      </c>
      <c r="I722" s="148"/>
      <c r="J722" s="149">
        <f>ROUND(I722*H722,2)</f>
        <v>0</v>
      </c>
      <c r="K722" s="145" t="s">
        <v>199</v>
      </c>
      <c r="L722" s="32"/>
      <c r="M722" s="150" t="s">
        <v>1</v>
      </c>
      <c r="N722" s="151" t="s">
        <v>39</v>
      </c>
      <c r="O722" s="57"/>
      <c r="P722" s="152">
        <f>O722*H722</f>
        <v>0</v>
      </c>
      <c r="Q722" s="152">
        <v>0</v>
      </c>
      <c r="R722" s="152">
        <f>Q722*H722</f>
        <v>0</v>
      </c>
      <c r="S722" s="152">
        <v>0</v>
      </c>
      <c r="T722" s="153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54" t="s">
        <v>124</v>
      </c>
      <c r="AT722" s="154" t="s">
        <v>119</v>
      </c>
      <c r="AU722" s="154" t="s">
        <v>84</v>
      </c>
      <c r="AY722" s="16" t="s">
        <v>116</v>
      </c>
      <c r="BE722" s="155">
        <f>IF(N722="základní",J722,0)</f>
        <v>0</v>
      </c>
      <c r="BF722" s="155">
        <f>IF(N722="snížená",J722,0)</f>
        <v>0</v>
      </c>
      <c r="BG722" s="155">
        <f>IF(N722="zákl. přenesená",J722,0)</f>
        <v>0</v>
      </c>
      <c r="BH722" s="155">
        <f>IF(N722="sníž. přenesená",J722,0)</f>
        <v>0</v>
      </c>
      <c r="BI722" s="155">
        <f>IF(N722="nulová",J722,0)</f>
        <v>0</v>
      </c>
      <c r="BJ722" s="16" t="s">
        <v>82</v>
      </c>
      <c r="BK722" s="155">
        <f>ROUND(I722*H722,2)</f>
        <v>0</v>
      </c>
      <c r="BL722" s="16" t="s">
        <v>124</v>
      </c>
      <c r="BM722" s="154" t="s">
        <v>1112</v>
      </c>
    </row>
    <row r="723" spans="1:65" s="2" customFormat="1" ht="19.5">
      <c r="A723" s="31"/>
      <c r="B723" s="32"/>
      <c r="C723" s="31"/>
      <c r="D723" s="156" t="s">
        <v>125</v>
      </c>
      <c r="E723" s="31"/>
      <c r="F723" s="157" t="s">
        <v>1113</v>
      </c>
      <c r="G723" s="31"/>
      <c r="H723" s="31"/>
      <c r="I723" s="158"/>
      <c r="J723" s="31"/>
      <c r="K723" s="31"/>
      <c r="L723" s="32"/>
      <c r="M723" s="159"/>
      <c r="N723" s="160"/>
      <c r="O723" s="57"/>
      <c r="P723" s="57"/>
      <c r="Q723" s="57"/>
      <c r="R723" s="57"/>
      <c r="S723" s="57"/>
      <c r="T723" s="58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T723" s="16" t="s">
        <v>125</v>
      </c>
      <c r="AU723" s="16" t="s">
        <v>84</v>
      </c>
    </row>
    <row r="724" spans="1:65" s="2" customFormat="1" ht="11.25">
      <c r="A724" s="31"/>
      <c r="B724" s="32"/>
      <c r="C724" s="31"/>
      <c r="D724" s="166" t="s">
        <v>201</v>
      </c>
      <c r="E724" s="31"/>
      <c r="F724" s="167" t="s">
        <v>1114</v>
      </c>
      <c r="G724" s="31"/>
      <c r="H724" s="31"/>
      <c r="I724" s="158"/>
      <c r="J724" s="31"/>
      <c r="K724" s="31"/>
      <c r="L724" s="32"/>
      <c r="M724" s="159"/>
      <c r="N724" s="160"/>
      <c r="O724" s="57"/>
      <c r="P724" s="57"/>
      <c r="Q724" s="57"/>
      <c r="R724" s="57"/>
      <c r="S724" s="57"/>
      <c r="T724" s="58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T724" s="16" t="s">
        <v>201</v>
      </c>
      <c r="AU724" s="16" t="s">
        <v>84</v>
      </c>
    </row>
    <row r="725" spans="1:65" s="2" customFormat="1" ht="24.2" customHeight="1">
      <c r="A725" s="31"/>
      <c r="B725" s="142"/>
      <c r="C725" s="143" t="s">
        <v>664</v>
      </c>
      <c r="D725" s="143" t="s">
        <v>119</v>
      </c>
      <c r="E725" s="144" t="s">
        <v>1115</v>
      </c>
      <c r="F725" s="145" t="s">
        <v>1116</v>
      </c>
      <c r="G725" s="146" t="s">
        <v>214</v>
      </c>
      <c r="H725" s="147">
        <v>10</v>
      </c>
      <c r="I725" s="148"/>
      <c r="J725" s="149">
        <f>ROUND(I725*H725,2)</f>
        <v>0</v>
      </c>
      <c r="K725" s="145" t="s">
        <v>199</v>
      </c>
      <c r="L725" s="32"/>
      <c r="M725" s="150" t="s">
        <v>1</v>
      </c>
      <c r="N725" s="151" t="s">
        <v>39</v>
      </c>
      <c r="O725" s="57"/>
      <c r="P725" s="152">
        <f>O725*H725</f>
        <v>0</v>
      </c>
      <c r="Q725" s="152">
        <v>0</v>
      </c>
      <c r="R725" s="152">
        <f>Q725*H725</f>
        <v>0</v>
      </c>
      <c r="S725" s="152">
        <v>0</v>
      </c>
      <c r="T725" s="153">
        <f>S725*H725</f>
        <v>0</v>
      </c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R725" s="154" t="s">
        <v>124</v>
      </c>
      <c r="AT725" s="154" t="s">
        <v>119</v>
      </c>
      <c r="AU725" s="154" t="s">
        <v>84</v>
      </c>
      <c r="AY725" s="16" t="s">
        <v>116</v>
      </c>
      <c r="BE725" s="155">
        <f>IF(N725="základní",J725,0)</f>
        <v>0</v>
      </c>
      <c r="BF725" s="155">
        <f>IF(N725="snížená",J725,0)</f>
        <v>0</v>
      </c>
      <c r="BG725" s="155">
        <f>IF(N725="zákl. přenesená",J725,0)</f>
        <v>0</v>
      </c>
      <c r="BH725" s="155">
        <f>IF(N725="sníž. přenesená",J725,0)</f>
        <v>0</v>
      </c>
      <c r="BI725" s="155">
        <f>IF(N725="nulová",J725,0)</f>
        <v>0</v>
      </c>
      <c r="BJ725" s="16" t="s">
        <v>82</v>
      </c>
      <c r="BK725" s="155">
        <f>ROUND(I725*H725,2)</f>
        <v>0</v>
      </c>
      <c r="BL725" s="16" t="s">
        <v>124</v>
      </c>
      <c r="BM725" s="154" t="s">
        <v>1117</v>
      </c>
    </row>
    <row r="726" spans="1:65" s="2" customFormat="1" ht="19.5">
      <c r="A726" s="31"/>
      <c r="B726" s="32"/>
      <c r="C726" s="31"/>
      <c r="D726" s="156" t="s">
        <v>125</v>
      </c>
      <c r="E726" s="31"/>
      <c r="F726" s="157" t="s">
        <v>1118</v>
      </c>
      <c r="G726" s="31"/>
      <c r="H726" s="31"/>
      <c r="I726" s="158"/>
      <c r="J726" s="31"/>
      <c r="K726" s="31"/>
      <c r="L726" s="32"/>
      <c r="M726" s="159"/>
      <c r="N726" s="160"/>
      <c r="O726" s="57"/>
      <c r="P726" s="57"/>
      <c r="Q726" s="57"/>
      <c r="R726" s="57"/>
      <c r="S726" s="57"/>
      <c r="T726" s="58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6" t="s">
        <v>125</v>
      </c>
      <c r="AU726" s="16" t="s">
        <v>84</v>
      </c>
    </row>
    <row r="727" spans="1:65" s="2" customFormat="1" ht="11.25">
      <c r="A727" s="31"/>
      <c r="B727" s="32"/>
      <c r="C727" s="31"/>
      <c r="D727" s="166" t="s">
        <v>201</v>
      </c>
      <c r="E727" s="31"/>
      <c r="F727" s="167" t="s">
        <v>1119</v>
      </c>
      <c r="G727" s="31"/>
      <c r="H727" s="31"/>
      <c r="I727" s="158"/>
      <c r="J727" s="31"/>
      <c r="K727" s="31"/>
      <c r="L727" s="32"/>
      <c r="M727" s="159"/>
      <c r="N727" s="160"/>
      <c r="O727" s="57"/>
      <c r="P727" s="57"/>
      <c r="Q727" s="57"/>
      <c r="R727" s="57"/>
      <c r="S727" s="57"/>
      <c r="T727" s="58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T727" s="16" t="s">
        <v>201</v>
      </c>
      <c r="AU727" s="16" t="s">
        <v>84</v>
      </c>
    </row>
    <row r="728" spans="1:65" s="2" customFormat="1" ht="24.2" customHeight="1">
      <c r="A728" s="31"/>
      <c r="B728" s="142"/>
      <c r="C728" s="143" t="s">
        <v>1120</v>
      </c>
      <c r="D728" s="143" t="s">
        <v>119</v>
      </c>
      <c r="E728" s="144" t="s">
        <v>1121</v>
      </c>
      <c r="F728" s="145" t="s">
        <v>1122</v>
      </c>
      <c r="G728" s="146" t="s">
        <v>214</v>
      </c>
      <c r="H728" s="147">
        <v>10</v>
      </c>
      <c r="I728" s="148"/>
      <c r="J728" s="149">
        <f>ROUND(I728*H728,2)</f>
        <v>0</v>
      </c>
      <c r="K728" s="145" t="s">
        <v>199</v>
      </c>
      <c r="L728" s="32"/>
      <c r="M728" s="150" t="s">
        <v>1</v>
      </c>
      <c r="N728" s="151" t="s">
        <v>39</v>
      </c>
      <c r="O728" s="57"/>
      <c r="P728" s="152">
        <f>O728*H728</f>
        <v>0</v>
      </c>
      <c r="Q728" s="152">
        <v>0</v>
      </c>
      <c r="R728" s="152">
        <f>Q728*H728</f>
        <v>0</v>
      </c>
      <c r="S728" s="152">
        <v>0</v>
      </c>
      <c r="T728" s="153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54" t="s">
        <v>124</v>
      </c>
      <c r="AT728" s="154" t="s">
        <v>119</v>
      </c>
      <c r="AU728" s="154" t="s">
        <v>84</v>
      </c>
      <c r="AY728" s="16" t="s">
        <v>116</v>
      </c>
      <c r="BE728" s="155">
        <f>IF(N728="základní",J728,0)</f>
        <v>0</v>
      </c>
      <c r="BF728" s="155">
        <f>IF(N728="snížená",J728,0)</f>
        <v>0</v>
      </c>
      <c r="BG728" s="155">
        <f>IF(N728="zákl. přenesená",J728,0)</f>
        <v>0</v>
      </c>
      <c r="BH728" s="155">
        <f>IF(N728="sníž. přenesená",J728,0)</f>
        <v>0</v>
      </c>
      <c r="BI728" s="155">
        <f>IF(N728="nulová",J728,0)</f>
        <v>0</v>
      </c>
      <c r="BJ728" s="16" t="s">
        <v>82</v>
      </c>
      <c r="BK728" s="155">
        <f>ROUND(I728*H728,2)</f>
        <v>0</v>
      </c>
      <c r="BL728" s="16" t="s">
        <v>124</v>
      </c>
      <c r="BM728" s="154" t="s">
        <v>1123</v>
      </c>
    </row>
    <row r="729" spans="1:65" s="2" customFormat="1" ht="19.5">
      <c r="A729" s="31"/>
      <c r="B729" s="32"/>
      <c r="C729" s="31"/>
      <c r="D729" s="156" t="s">
        <v>125</v>
      </c>
      <c r="E729" s="31"/>
      <c r="F729" s="157" t="s">
        <v>1124</v>
      </c>
      <c r="G729" s="31"/>
      <c r="H729" s="31"/>
      <c r="I729" s="158"/>
      <c r="J729" s="31"/>
      <c r="K729" s="31"/>
      <c r="L729" s="32"/>
      <c r="M729" s="159"/>
      <c r="N729" s="160"/>
      <c r="O729" s="57"/>
      <c r="P729" s="57"/>
      <c r="Q729" s="57"/>
      <c r="R729" s="57"/>
      <c r="S729" s="57"/>
      <c r="T729" s="58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6" t="s">
        <v>125</v>
      </c>
      <c r="AU729" s="16" t="s">
        <v>84</v>
      </c>
    </row>
    <row r="730" spans="1:65" s="2" customFormat="1" ht="11.25">
      <c r="A730" s="31"/>
      <c r="B730" s="32"/>
      <c r="C730" s="31"/>
      <c r="D730" s="166" t="s">
        <v>201</v>
      </c>
      <c r="E730" s="31"/>
      <c r="F730" s="167" t="s">
        <v>1125</v>
      </c>
      <c r="G730" s="31"/>
      <c r="H730" s="31"/>
      <c r="I730" s="158"/>
      <c r="J730" s="31"/>
      <c r="K730" s="31"/>
      <c r="L730" s="32"/>
      <c r="M730" s="159"/>
      <c r="N730" s="160"/>
      <c r="O730" s="57"/>
      <c r="P730" s="57"/>
      <c r="Q730" s="57"/>
      <c r="R730" s="57"/>
      <c r="S730" s="57"/>
      <c r="T730" s="58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6" t="s">
        <v>201</v>
      </c>
      <c r="AU730" s="16" t="s">
        <v>84</v>
      </c>
    </row>
    <row r="731" spans="1:65" s="2" customFormat="1" ht="24.2" customHeight="1">
      <c r="A731" s="31"/>
      <c r="B731" s="142"/>
      <c r="C731" s="143" t="s">
        <v>669</v>
      </c>
      <c r="D731" s="143" t="s">
        <v>119</v>
      </c>
      <c r="E731" s="144" t="s">
        <v>1126</v>
      </c>
      <c r="F731" s="145" t="s">
        <v>1127</v>
      </c>
      <c r="G731" s="146" t="s">
        <v>214</v>
      </c>
      <c r="H731" s="147">
        <v>10</v>
      </c>
      <c r="I731" s="148"/>
      <c r="J731" s="149">
        <f>ROUND(I731*H731,2)</f>
        <v>0</v>
      </c>
      <c r="K731" s="145" t="s">
        <v>199</v>
      </c>
      <c r="L731" s="32"/>
      <c r="M731" s="150" t="s">
        <v>1</v>
      </c>
      <c r="N731" s="151" t="s">
        <v>39</v>
      </c>
      <c r="O731" s="57"/>
      <c r="P731" s="152">
        <f>O731*H731</f>
        <v>0</v>
      </c>
      <c r="Q731" s="152">
        <v>0</v>
      </c>
      <c r="R731" s="152">
        <f>Q731*H731</f>
        <v>0</v>
      </c>
      <c r="S731" s="152">
        <v>0</v>
      </c>
      <c r="T731" s="153">
        <f>S731*H731</f>
        <v>0</v>
      </c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R731" s="154" t="s">
        <v>124</v>
      </c>
      <c r="AT731" s="154" t="s">
        <v>119</v>
      </c>
      <c r="AU731" s="154" t="s">
        <v>84</v>
      </c>
      <c r="AY731" s="16" t="s">
        <v>116</v>
      </c>
      <c r="BE731" s="155">
        <f>IF(N731="základní",J731,0)</f>
        <v>0</v>
      </c>
      <c r="BF731" s="155">
        <f>IF(N731="snížená",J731,0)</f>
        <v>0</v>
      </c>
      <c r="BG731" s="155">
        <f>IF(N731="zákl. přenesená",J731,0)</f>
        <v>0</v>
      </c>
      <c r="BH731" s="155">
        <f>IF(N731="sníž. přenesená",J731,0)</f>
        <v>0</v>
      </c>
      <c r="BI731" s="155">
        <f>IF(N731="nulová",J731,0)</f>
        <v>0</v>
      </c>
      <c r="BJ731" s="16" t="s">
        <v>82</v>
      </c>
      <c r="BK731" s="155">
        <f>ROUND(I731*H731,2)</f>
        <v>0</v>
      </c>
      <c r="BL731" s="16" t="s">
        <v>124</v>
      </c>
      <c r="BM731" s="154" t="s">
        <v>1128</v>
      </c>
    </row>
    <row r="732" spans="1:65" s="2" customFormat="1" ht="19.5">
      <c r="A732" s="31"/>
      <c r="B732" s="32"/>
      <c r="C732" s="31"/>
      <c r="D732" s="156" t="s">
        <v>125</v>
      </c>
      <c r="E732" s="31"/>
      <c r="F732" s="157" t="s">
        <v>1129</v>
      </c>
      <c r="G732" s="31"/>
      <c r="H732" s="31"/>
      <c r="I732" s="158"/>
      <c r="J732" s="31"/>
      <c r="K732" s="31"/>
      <c r="L732" s="32"/>
      <c r="M732" s="159"/>
      <c r="N732" s="160"/>
      <c r="O732" s="57"/>
      <c r="P732" s="57"/>
      <c r="Q732" s="57"/>
      <c r="R732" s="57"/>
      <c r="S732" s="57"/>
      <c r="T732" s="58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T732" s="16" t="s">
        <v>125</v>
      </c>
      <c r="AU732" s="16" t="s">
        <v>84</v>
      </c>
    </row>
    <row r="733" spans="1:65" s="2" customFormat="1" ht="11.25">
      <c r="A733" s="31"/>
      <c r="B733" s="32"/>
      <c r="C733" s="31"/>
      <c r="D733" s="166" t="s">
        <v>201</v>
      </c>
      <c r="E733" s="31"/>
      <c r="F733" s="167" t="s">
        <v>1130</v>
      </c>
      <c r="G733" s="31"/>
      <c r="H733" s="31"/>
      <c r="I733" s="158"/>
      <c r="J733" s="31"/>
      <c r="K733" s="31"/>
      <c r="L733" s="32"/>
      <c r="M733" s="159"/>
      <c r="N733" s="160"/>
      <c r="O733" s="57"/>
      <c r="P733" s="57"/>
      <c r="Q733" s="57"/>
      <c r="R733" s="57"/>
      <c r="S733" s="57"/>
      <c r="T733" s="58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6" t="s">
        <v>201</v>
      </c>
      <c r="AU733" s="16" t="s">
        <v>84</v>
      </c>
    </row>
    <row r="734" spans="1:65" s="2" customFormat="1" ht="24.2" customHeight="1">
      <c r="A734" s="31"/>
      <c r="B734" s="142"/>
      <c r="C734" s="143" t="s">
        <v>1131</v>
      </c>
      <c r="D734" s="143" t="s">
        <v>119</v>
      </c>
      <c r="E734" s="144" t="s">
        <v>1132</v>
      </c>
      <c r="F734" s="145" t="s">
        <v>1133</v>
      </c>
      <c r="G734" s="146" t="s">
        <v>214</v>
      </c>
      <c r="H734" s="147">
        <v>10</v>
      </c>
      <c r="I734" s="148"/>
      <c r="J734" s="149">
        <f>ROUND(I734*H734,2)</f>
        <v>0</v>
      </c>
      <c r="K734" s="145" t="s">
        <v>199</v>
      </c>
      <c r="L734" s="32"/>
      <c r="M734" s="150" t="s">
        <v>1</v>
      </c>
      <c r="N734" s="151" t="s">
        <v>39</v>
      </c>
      <c r="O734" s="57"/>
      <c r="P734" s="152">
        <f>O734*H734</f>
        <v>0</v>
      </c>
      <c r="Q734" s="152">
        <v>0</v>
      </c>
      <c r="R734" s="152">
        <f>Q734*H734</f>
        <v>0</v>
      </c>
      <c r="S734" s="152">
        <v>0</v>
      </c>
      <c r="T734" s="153">
        <f>S734*H734</f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54" t="s">
        <v>124</v>
      </c>
      <c r="AT734" s="154" t="s">
        <v>119</v>
      </c>
      <c r="AU734" s="154" t="s">
        <v>84</v>
      </c>
      <c r="AY734" s="16" t="s">
        <v>116</v>
      </c>
      <c r="BE734" s="155">
        <f>IF(N734="základní",J734,0)</f>
        <v>0</v>
      </c>
      <c r="BF734" s="155">
        <f>IF(N734="snížená",J734,0)</f>
        <v>0</v>
      </c>
      <c r="BG734" s="155">
        <f>IF(N734="zákl. přenesená",J734,0)</f>
        <v>0</v>
      </c>
      <c r="BH734" s="155">
        <f>IF(N734="sníž. přenesená",J734,0)</f>
        <v>0</v>
      </c>
      <c r="BI734" s="155">
        <f>IF(N734="nulová",J734,0)</f>
        <v>0</v>
      </c>
      <c r="BJ734" s="16" t="s">
        <v>82</v>
      </c>
      <c r="BK734" s="155">
        <f>ROUND(I734*H734,2)</f>
        <v>0</v>
      </c>
      <c r="BL734" s="16" t="s">
        <v>124</v>
      </c>
      <c r="BM734" s="154" t="s">
        <v>1134</v>
      </c>
    </row>
    <row r="735" spans="1:65" s="2" customFormat="1" ht="19.5">
      <c r="A735" s="31"/>
      <c r="B735" s="32"/>
      <c r="C735" s="31"/>
      <c r="D735" s="156" t="s">
        <v>125</v>
      </c>
      <c r="E735" s="31"/>
      <c r="F735" s="157" t="s">
        <v>1135</v>
      </c>
      <c r="G735" s="31"/>
      <c r="H735" s="31"/>
      <c r="I735" s="158"/>
      <c r="J735" s="31"/>
      <c r="K735" s="31"/>
      <c r="L735" s="32"/>
      <c r="M735" s="159"/>
      <c r="N735" s="160"/>
      <c r="O735" s="57"/>
      <c r="P735" s="57"/>
      <c r="Q735" s="57"/>
      <c r="R735" s="57"/>
      <c r="S735" s="57"/>
      <c r="T735" s="58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T735" s="16" t="s">
        <v>125</v>
      </c>
      <c r="AU735" s="16" t="s">
        <v>84</v>
      </c>
    </row>
    <row r="736" spans="1:65" s="2" customFormat="1" ht="11.25">
      <c r="A736" s="31"/>
      <c r="B736" s="32"/>
      <c r="C736" s="31"/>
      <c r="D736" s="166" t="s">
        <v>201</v>
      </c>
      <c r="E736" s="31"/>
      <c r="F736" s="167" t="s">
        <v>1136</v>
      </c>
      <c r="G736" s="31"/>
      <c r="H736" s="31"/>
      <c r="I736" s="158"/>
      <c r="J736" s="31"/>
      <c r="K736" s="31"/>
      <c r="L736" s="32"/>
      <c r="M736" s="159"/>
      <c r="N736" s="160"/>
      <c r="O736" s="57"/>
      <c r="P736" s="57"/>
      <c r="Q736" s="57"/>
      <c r="R736" s="57"/>
      <c r="S736" s="57"/>
      <c r="T736" s="58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T736" s="16" t="s">
        <v>201</v>
      </c>
      <c r="AU736" s="16" t="s">
        <v>84</v>
      </c>
    </row>
    <row r="737" spans="1:65" s="2" customFormat="1" ht="24.2" customHeight="1">
      <c r="A737" s="31"/>
      <c r="B737" s="142"/>
      <c r="C737" s="143" t="s">
        <v>675</v>
      </c>
      <c r="D737" s="143" t="s">
        <v>119</v>
      </c>
      <c r="E737" s="144" t="s">
        <v>1137</v>
      </c>
      <c r="F737" s="145" t="s">
        <v>1138</v>
      </c>
      <c r="G737" s="146" t="s">
        <v>214</v>
      </c>
      <c r="H737" s="147">
        <v>10</v>
      </c>
      <c r="I737" s="148"/>
      <c r="J737" s="149">
        <f>ROUND(I737*H737,2)</f>
        <v>0</v>
      </c>
      <c r="K737" s="145" t="s">
        <v>199</v>
      </c>
      <c r="L737" s="32"/>
      <c r="M737" s="150" t="s">
        <v>1</v>
      </c>
      <c r="N737" s="151" t="s">
        <v>39</v>
      </c>
      <c r="O737" s="57"/>
      <c r="P737" s="152">
        <f>O737*H737</f>
        <v>0</v>
      </c>
      <c r="Q737" s="152">
        <v>0</v>
      </c>
      <c r="R737" s="152">
        <f>Q737*H737</f>
        <v>0</v>
      </c>
      <c r="S737" s="152">
        <v>0</v>
      </c>
      <c r="T737" s="153">
        <f>S737*H737</f>
        <v>0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54" t="s">
        <v>124</v>
      </c>
      <c r="AT737" s="154" t="s">
        <v>119</v>
      </c>
      <c r="AU737" s="154" t="s">
        <v>84</v>
      </c>
      <c r="AY737" s="16" t="s">
        <v>116</v>
      </c>
      <c r="BE737" s="155">
        <f>IF(N737="základní",J737,0)</f>
        <v>0</v>
      </c>
      <c r="BF737" s="155">
        <f>IF(N737="snížená",J737,0)</f>
        <v>0</v>
      </c>
      <c r="BG737" s="155">
        <f>IF(N737="zákl. přenesená",J737,0)</f>
        <v>0</v>
      </c>
      <c r="BH737" s="155">
        <f>IF(N737="sníž. přenesená",J737,0)</f>
        <v>0</v>
      </c>
      <c r="BI737" s="155">
        <f>IF(N737="nulová",J737,0)</f>
        <v>0</v>
      </c>
      <c r="BJ737" s="16" t="s">
        <v>82</v>
      </c>
      <c r="BK737" s="155">
        <f>ROUND(I737*H737,2)</f>
        <v>0</v>
      </c>
      <c r="BL737" s="16" t="s">
        <v>124</v>
      </c>
      <c r="BM737" s="154" t="s">
        <v>1139</v>
      </c>
    </row>
    <row r="738" spans="1:65" s="2" customFormat="1" ht="19.5">
      <c r="A738" s="31"/>
      <c r="B738" s="32"/>
      <c r="C738" s="31"/>
      <c r="D738" s="156" t="s">
        <v>125</v>
      </c>
      <c r="E738" s="31"/>
      <c r="F738" s="157" t="s">
        <v>1140</v>
      </c>
      <c r="G738" s="31"/>
      <c r="H738" s="31"/>
      <c r="I738" s="158"/>
      <c r="J738" s="31"/>
      <c r="K738" s="31"/>
      <c r="L738" s="32"/>
      <c r="M738" s="159"/>
      <c r="N738" s="160"/>
      <c r="O738" s="57"/>
      <c r="P738" s="57"/>
      <c r="Q738" s="57"/>
      <c r="R738" s="57"/>
      <c r="S738" s="57"/>
      <c r="T738" s="58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6" t="s">
        <v>125</v>
      </c>
      <c r="AU738" s="16" t="s">
        <v>84</v>
      </c>
    </row>
    <row r="739" spans="1:65" s="2" customFormat="1" ht="11.25">
      <c r="A739" s="31"/>
      <c r="B739" s="32"/>
      <c r="C739" s="31"/>
      <c r="D739" s="166" t="s">
        <v>201</v>
      </c>
      <c r="E739" s="31"/>
      <c r="F739" s="167" t="s">
        <v>1141</v>
      </c>
      <c r="G739" s="31"/>
      <c r="H739" s="31"/>
      <c r="I739" s="158"/>
      <c r="J739" s="31"/>
      <c r="K739" s="31"/>
      <c r="L739" s="32"/>
      <c r="M739" s="159"/>
      <c r="N739" s="160"/>
      <c r="O739" s="57"/>
      <c r="P739" s="57"/>
      <c r="Q739" s="57"/>
      <c r="R739" s="57"/>
      <c r="S739" s="57"/>
      <c r="T739" s="58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T739" s="16" t="s">
        <v>201</v>
      </c>
      <c r="AU739" s="16" t="s">
        <v>84</v>
      </c>
    </row>
    <row r="740" spans="1:65" s="2" customFormat="1" ht="16.5" customHeight="1">
      <c r="A740" s="31"/>
      <c r="B740" s="142"/>
      <c r="C740" s="143" t="s">
        <v>1142</v>
      </c>
      <c r="D740" s="143" t="s">
        <v>119</v>
      </c>
      <c r="E740" s="144" t="s">
        <v>1143</v>
      </c>
      <c r="F740" s="145" t="s">
        <v>1144</v>
      </c>
      <c r="G740" s="146" t="s">
        <v>214</v>
      </c>
      <c r="H740" s="147">
        <v>10</v>
      </c>
      <c r="I740" s="148"/>
      <c r="J740" s="149">
        <f>ROUND(I740*H740,2)</f>
        <v>0</v>
      </c>
      <c r="K740" s="145" t="s">
        <v>199</v>
      </c>
      <c r="L740" s="32"/>
      <c r="M740" s="150" t="s">
        <v>1</v>
      </c>
      <c r="N740" s="151" t="s">
        <v>39</v>
      </c>
      <c r="O740" s="57"/>
      <c r="P740" s="152">
        <f>O740*H740</f>
        <v>0</v>
      </c>
      <c r="Q740" s="152">
        <v>0</v>
      </c>
      <c r="R740" s="152">
        <f>Q740*H740</f>
        <v>0</v>
      </c>
      <c r="S740" s="152">
        <v>0</v>
      </c>
      <c r="T740" s="153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54" t="s">
        <v>124</v>
      </c>
      <c r="AT740" s="154" t="s">
        <v>119</v>
      </c>
      <c r="AU740" s="154" t="s">
        <v>84</v>
      </c>
      <c r="AY740" s="16" t="s">
        <v>116</v>
      </c>
      <c r="BE740" s="155">
        <f>IF(N740="základní",J740,0)</f>
        <v>0</v>
      </c>
      <c r="BF740" s="155">
        <f>IF(N740="snížená",J740,0)</f>
        <v>0</v>
      </c>
      <c r="BG740" s="155">
        <f>IF(N740="zákl. přenesená",J740,0)</f>
        <v>0</v>
      </c>
      <c r="BH740" s="155">
        <f>IF(N740="sníž. přenesená",J740,0)</f>
        <v>0</v>
      </c>
      <c r="BI740" s="155">
        <f>IF(N740="nulová",J740,0)</f>
        <v>0</v>
      </c>
      <c r="BJ740" s="16" t="s">
        <v>82</v>
      </c>
      <c r="BK740" s="155">
        <f>ROUND(I740*H740,2)</f>
        <v>0</v>
      </c>
      <c r="BL740" s="16" t="s">
        <v>124</v>
      </c>
      <c r="BM740" s="154" t="s">
        <v>1145</v>
      </c>
    </row>
    <row r="741" spans="1:65" s="2" customFormat="1" ht="11.25">
      <c r="A741" s="31"/>
      <c r="B741" s="32"/>
      <c r="C741" s="31"/>
      <c r="D741" s="156" t="s">
        <v>125</v>
      </c>
      <c r="E741" s="31"/>
      <c r="F741" s="157" t="s">
        <v>1146</v>
      </c>
      <c r="G741" s="31"/>
      <c r="H741" s="31"/>
      <c r="I741" s="158"/>
      <c r="J741" s="31"/>
      <c r="K741" s="31"/>
      <c r="L741" s="32"/>
      <c r="M741" s="159"/>
      <c r="N741" s="160"/>
      <c r="O741" s="57"/>
      <c r="P741" s="57"/>
      <c r="Q741" s="57"/>
      <c r="R741" s="57"/>
      <c r="S741" s="57"/>
      <c r="T741" s="58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6" t="s">
        <v>125</v>
      </c>
      <c r="AU741" s="16" t="s">
        <v>84</v>
      </c>
    </row>
    <row r="742" spans="1:65" s="2" customFormat="1" ht="11.25">
      <c r="A742" s="31"/>
      <c r="B742" s="32"/>
      <c r="C742" s="31"/>
      <c r="D742" s="166" t="s">
        <v>201</v>
      </c>
      <c r="E742" s="31"/>
      <c r="F742" s="167" t="s">
        <v>1147</v>
      </c>
      <c r="G742" s="31"/>
      <c r="H742" s="31"/>
      <c r="I742" s="158"/>
      <c r="J742" s="31"/>
      <c r="K742" s="31"/>
      <c r="L742" s="32"/>
      <c r="M742" s="159"/>
      <c r="N742" s="160"/>
      <c r="O742" s="57"/>
      <c r="P742" s="57"/>
      <c r="Q742" s="57"/>
      <c r="R742" s="57"/>
      <c r="S742" s="57"/>
      <c r="T742" s="58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6" t="s">
        <v>201</v>
      </c>
      <c r="AU742" s="16" t="s">
        <v>84</v>
      </c>
    </row>
    <row r="743" spans="1:65" s="2" customFormat="1" ht="24.2" customHeight="1">
      <c r="A743" s="31"/>
      <c r="B743" s="142"/>
      <c r="C743" s="143" t="s">
        <v>680</v>
      </c>
      <c r="D743" s="143" t="s">
        <v>119</v>
      </c>
      <c r="E743" s="144" t="s">
        <v>1148</v>
      </c>
      <c r="F743" s="145" t="s">
        <v>1149</v>
      </c>
      <c r="G743" s="146" t="s">
        <v>214</v>
      </c>
      <c r="H743" s="147">
        <v>1</v>
      </c>
      <c r="I743" s="148"/>
      <c r="J743" s="149">
        <f>ROUND(I743*H743,2)</f>
        <v>0</v>
      </c>
      <c r="K743" s="145" t="s">
        <v>199</v>
      </c>
      <c r="L743" s="32"/>
      <c r="M743" s="150" t="s">
        <v>1</v>
      </c>
      <c r="N743" s="151" t="s">
        <v>39</v>
      </c>
      <c r="O743" s="57"/>
      <c r="P743" s="152">
        <f>O743*H743</f>
        <v>0</v>
      </c>
      <c r="Q743" s="152">
        <v>0</v>
      </c>
      <c r="R743" s="152">
        <f>Q743*H743</f>
        <v>0</v>
      </c>
      <c r="S743" s="152">
        <v>0</v>
      </c>
      <c r="T743" s="153">
        <f>S743*H743</f>
        <v>0</v>
      </c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R743" s="154" t="s">
        <v>124</v>
      </c>
      <c r="AT743" s="154" t="s">
        <v>119</v>
      </c>
      <c r="AU743" s="154" t="s">
        <v>84</v>
      </c>
      <c r="AY743" s="16" t="s">
        <v>116</v>
      </c>
      <c r="BE743" s="155">
        <f>IF(N743="základní",J743,0)</f>
        <v>0</v>
      </c>
      <c r="BF743" s="155">
        <f>IF(N743="snížená",J743,0)</f>
        <v>0</v>
      </c>
      <c r="BG743" s="155">
        <f>IF(N743="zákl. přenesená",J743,0)</f>
        <v>0</v>
      </c>
      <c r="BH743" s="155">
        <f>IF(N743="sníž. přenesená",J743,0)</f>
        <v>0</v>
      </c>
      <c r="BI743" s="155">
        <f>IF(N743="nulová",J743,0)</f>
        <v>0</v>
      </c>
      <c r="BJ743" s="16" t="s">
        <v>82</v>
      </c>
      <c r="BK743" s="155">
        <f>ROUND(I743*H743,2)</f>
        <v>0</v>
      </c>
      <c r="BL743" s="16" t="s">
        <v>124</v>
      </c>
      <c r="BM743" s="154" t="s">
        <v>1150</v>
      </c>
    </row>
    <row r="744" spans="1:65" s="2" customFormat="1" ht="19.5">
      <c r="A744" s="31"/>
      <c r="B744" s="32"/>
      <c r="C744" s="31"/>
      <c r="D744" s="156" t="s">
        <v>125</v>
      </c>
      <c r="E744" s="31"/>
      <c r="F744" s="157" t="s">
        <v>1151</v>
      </c>
      <c r="G744" s="31"/>
      <c r="H744" s="31"/>
      <c r="I744" s="158"/>
      <c r="J744" s="31"/>
      <c r="K744" s="31"/>
      <c r="L744" s="32"/>
      <c r="M744" s="159"/>
      <c r="N744" s="160"/>
      <c r="O744" s="57"/>
      <c r="P744" s="57"/>
      <c r="Q744" s="57"/>
      <c r="R744" s="57"/>
      <c r="S744" s="57"/>
      <c r="T744" s="58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T744" s="16" t="s">
        <v>125</v>
      </c>
      <c r="AU744" s="16" t="s">
        <v>84</v>
      </c>
    </row>
    <row r="745" spans="1:65" s="2" customFormat="1" ht="11.25">
      <c r="A745" s="31"/>
      <c r="B745" s="32"/>
      <c r="C745" s="31"/>
      <c r="D745" s="166" t="s">
        <v>201</v>
      </c>
      <c r="E745" s="31"/>
      <c r="F745" s="167" t="s">
        <v>1152</v>
      </c>
      <c r="G745" s="31"/>
      <c r="H745" s="31"/>
      <c r="I745" s="158"/>
      <c r="J745" s="31"/>
      <c r="K745" s="31"/>
      <c r="L745" s="32"/>
      <c r="M745" s="159"/>
      <c r="N745" s="160"/>
      <c r="O745" s="57"/>
      <c r="P745" s="57"/>
      <c r="Q745" s="57"/>
      <c r="R745" s="57"/>
      <c r="S745" s="57"/>
      <c r="T745" s="58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6" t="s">
        <v>201</v>
      </c>
      <c r="AU745" s="16" t="s">
        <v>84</v>
      </c>
    </row>
    <row r="746" spans="1:65" s="2" customFormat="1" ht="24.2" customHeight="1">
      <c r="A746" s="31"/>
      <c r="B746" s="142"/>
      <c r="C746" s="143" t="s">
        <v>1153</v>
      </c>
      <c r="D746" s="143" t="s">
        <v>119</v>
      </c>
      <c r="E746" s="144" t="s">
        <v>1154</v>
      </c>
      <c r="F746" s="145" t="s">
        <v>1155</v>
      </c>
      <c r="G746" s="146" t="s">
        <v>214</v>
      </c>
      <c r="H746" s="147">
        <v>10</v>
      </c>
      <c r="I746" s="148"/>
      <c r="J746" s="149">
        <f>ROUND(I746*H746,2)</f>
        <v>0</v>
      </c>
      <c r="K746" s="145" t="s">
        <v>199</v>
      </c>
      <c r="L746" s="32"/>
      <c r="M746" s="150" t="s">
        <v>1</v>
      </c>
      <c r="N746" s="151" t="s">
        <v>39</v>
      </c>
      <c r="O746" s="57"/>
      <c r="P746" s="152">
        <f>O746*H746</f>
        <v>0</v>
      </c>
      <c r="Q746" s="152">
        <v>0</v>
      </c>
      <c r="R746" s="152">
        <f>Q746*H746</f>
        <v>0</v>
      </c>
      <c r="S746" s="152">
        <v>0</v>
      </c>
      <c r="T746" s="153">
        <f>S746*H746</f>
        <v>0</v>
      </c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R746" s="154" t="s">
        <v>124</v>
      </c>
      <c r="AT746" s="154" t="s">
        <v>119</v>
      </c>
      <c r="AU746" s="154" t="s">
        <v>84</v>
      </c>
      <c r="AY746" s="16" t="s">
        <v>116</v>
      </c>
      <c r="BE746" s="155">
        <f>IF(N746="základní",J746,0)</f>
        <v>0</v>
      </c>
      <c r="BF746" s="155">
        <f>IF(N746="snížená",J746,0)</f>
        <v>0</v>
      </c>
      <c r="BG746" s="155">
        <f>IF(N746="zákl. přenesená",J746,0)</f>
        <v>0</v>
      </c>
      <c r="BH746" s="155">
        <f>IF(N746="sníž. přenesená",J746,0)</f>
        <v>0</v>
      </c>
      <c r="BI746" s="155">
        <f>IF(N746="nulová",J746,0)</f>
        <v>0</v>
      </c>
      <c r="BJ746" s="16" t="s">
        <v>82</v>
      </c>
      <c r="BK746" s="155">
        <f>ROUND(I746*H746,2)</f>
        <v>0</v>
      </c>
      <c r="BL746" s="16" t="s">
        <v>124</v>
      </c>
      <c r="BM746" s="154" t="s">
        <v>1156</v>
      </c>
    </row>
    <row r="747" spans="1:65" s="2" customFormat="1" ht="19.5">
      <c r="A747" s="31"/>
      <c r="B747" s="32"/>
      <c r="C747" s="31"/>
      <c r="D747" s="156" t="s">
        <v>125</v>
      </c>
      <c r="E747" s="31"/>
      <c r="F747" s="157" t="s">
        <v>1157</v>
      </c>
      <c r="G747" s="31"/>
      <c r="H747" s="31"/>
      <c r="I747" s="158"/>
      <c r="J747" s="31"/>
      <c r="K747" s="31"/>
      <c r="L747" s="32"/>
      <c r="M747" s="159"/>
      <c r="N747" s="160"/>
      <c r="O747" s="57"/>
      <c r="P747" s="57"/>
      <c r="Q747" s="57"/>
      <c r="R747" s="57"/>
      <c r="S747" s="57"/>
      <c r="T747" s="58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T747" s="16" t="s">
        <v>125</v>
      </c>
      <c r="AU747" s="16" t="s">
        <v>84</v>
      </c>
    </row>
    <row r="748" spans="1:65" s="2" customFormat="1" ht="11.25">
      <c r="A748" s="31"/>
      <c r="B748" s="32"/>
      <c r="C748" s="31"/>
      <c r="D748" s="166" t="s">
        <v>201</v>
      </c>
      <c r="E748" s="31"/>
      <c r="F748" s="167" t="s">
        <v>1158</v>
      </c>
      <c r="G748" s="31"/>
      <c r="H748" s="31"/>
      <c r="I748" s="158"/>
      <c r="J748" s="31"/>
      <c r="K748" s="31"/>
      <c r="L748" s="32"/>
      <c r="M748" s="159"/>
      <c r="N748" s="160"/>
      <c r="O748" s="57"/>
      <c r="P748" s="57"/>
      <c r="Q748" s="57"/>
      <c r="R748" s="57"/>
      <c r="S748" s="57"/>
      <c r="T748" s="58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T748" s="16" t="s">
        <v>201</v>
      </c>
      <c r="AU748" s="16" t="s">
        <v>84</v>
      </c>
    </row>
    <row r="749" spans="1:65" s="2" customFormat="1" ht="24.2" customHeight="1">
      <c r="A749" s="31"/>
      <c r="B749" s="142"/>
      <c r="C749" s="143" t="s">
        <v>684</v>
      </c>
      <c r="D749" s="143" t="s">
        <v>119</v>
      </c>
      <c r="E749" s="144" t="s">
        <v>1159</v>
      </c>
      <c r="F749" s="145" t="s">
        <v>1160</v>
      </c>
      <c r="G749" s="146" t="s">
        <v>214</v>
      </c>
      <c r="H749" s="147">
        <v>1</v>
      </c>
      <c r="I749" s="148"/>
      <c r="J749" s="149">
        <f>ROUND(I749*H749,2)</f>
        <v>0</v>
      </c>
      <c r="K749" s="145" t="s">
        <v>199</v>
      </c>
      <c r="L749" s="32"/>
      <c r="M749" s="150" t="s">
        <v>1</v>
      </c>
      <c r="N749" s="151" t="s">
        <v>39</v>
      </c>
      <c r="O749" s="57"/>
      <c r="P749" s="152">
        <f>O749*H749</f>
        <v>0</v>
      </c>
      <c r="Q749" s="152">
        <v>0</v>
      </c>
      <c r="R749" s="152">
        <f>Q749*H749</f>
        <v>0</v>
      </c>
      <c r="S749" s="152">
        <v>0</v>
      </c>
      <c r="T749" s="153">
        <f>S749*H749</f>
        <v>0</v>
      </c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R749" s="154" t="s">
        <v>124</v>
      </c>
      <c r="AT749" s="154" t="s">
        <v>119</v>
      </c>
      <c r="AU749" s="154" t="s">
        <v>84</v>
      </c>
      <c r="AY749" s="16" t="s">
        <v>116</v>
      </c>
      <c r="BE749" s="155">
        <f>IF(N749="základní",J749,0)</f>
        <v>0</v>
      </c>
      <c r="BF749" s="155">
        <f>IF(N749="snížená",J749,0)</f>
        <v>0</v>
      </c>
      <c r="BG749" s="155">
        <f>IF(N749="zákl. přenesená",J749,0)</f>
        <v>0</v>
      </c>
      <c r="BH749" s="155">
        <f>IF(N749="sníž. přenesená",J749,0)</f>
        <v>0</v>
      </c>
      <c r="BI749" s="155">
        <f>IF(N749="nulová",J749,0)</f>
        <v>0</v>
      </c>
      <c r="BJ749" s="16" t="s">
        <v>82</v>
      </c>
      <c r="BK749" s="155">
        <f>ROUND(I749*H749,2)</f>
        <v>0</v>
      </c>
      <c r="BL749" s="16" t="s">
        <v>124</v>
      </c>
      <c r="BM749" s="154" t="s">
        <v>1161</v>
      </c>
    </row>
    <row r="750" spans="1:65" s="2" customFormat="1" ht="19.5">
      <c r="A750" s="31"/>
      <c r="B750" s="32"/>
      <c r="C750" s="31"/>
      <c r="D750" s="156" t="s">
        <v>125</v>
      </c>
      <c r="E750" s="31"/>
      <c r="F750" s="157" t="s">
        <v>1162</v>
      </c>
      <c r="G750" s="31"/>
      <c r="H750" s="31"/>
      <c r="I750" s="158"/>
      <c r="J750" s="31"/>
      <c r="K750" s="31"/>
      <c r="L750" s="32"/>
      <c r="M750" s="159"/>
      <c r="N750" s="160"/>
      <c r="O750" s="57"/>
      <c r="P750" s="57"/>
      <c r="Q750" s="57"/>
      <c r="R750" s="57"/>
      <c r="S750" s="57"/>
      <c r="T750" s="58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6" t="s">
        <v>125</v>
      </c>
      <c r="AU750" s="16" t="s">
        <v>84</v>
      </c>
    </row>
    <row r="751" spans="1:65" s="2" customFormat="1" ht="11.25">
      <c r="A751" s="31"/>
      <c r="B751" s="32"/>
      <c r="C751" s="31"/>
      <c r="D751" s="166" t="s">
        <v>201</v>
      </c>
      <c r="E751" s="31"/>
      <c r="F751" s="167" t="s">
        <v>1163</v>
      </c>
      <c r="G751" s="31"/>
      <c r="H751" s="31"/>
      <c r="I751" s="158"/>
      <c r="J751" s="31"/>
      <c r="K751" s="31"/>
      <c r="L751" s="32"/>
      <c r="M751" s="159"/>
      <c r="N751" s="160"/>
      <c r="O751" s="57"/>
      <c r="P751" s="57"/>
      <c r="Q751" s="57"/>
      <c r="R751" s="57"/>
      <c r="S751" s="57"/>
      <c r="T751" s="58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T751" s="16" t="s">
        <v>201</v>
      </c>
      <c r="AU751" s="16" t="s">
        <v>84</v>
      </c>
    </row>
    <row r="752" spans="1:65" s="2" customFormat="1" ht="24.2" customHeight="1">
      <c r="A752" s="31"/>
      <c r="B752" s="142"/>
      <c r="C752" s="143" t="s">
        <v>1164</v>
      </c>
      <c r="D752" s="143" t="s">
        <v>119</v>
      </c>
      <c r="E752" s="144" t="s">
        <v>1165</v>
      </c>
      <c r="F752" s="145" t="s">
        <v>1166</v>
      </c>
      <c r="G752" s="146" t="s">
        <v>214</v>
      </c>
      <c r="H752" s="147">
        <v>10</v>
      </c>
      <c r="I752" s="148"/>
      <c r="J752" s="149">
        <f>ROUND(I752*H752,2)</f>
        <v>0</v>
      </c>
      <c r="K752" s="145" t="s">
        <v>199</v>
      </c>
      <c r="L752" s="32"/>
      <c r="M752" s="150" t="s">
        <v>1</v>
      </c>
      <c r="N752" s="151" t="s">
        <v>39</v>
      </c>
      <c r="O752" s="57"/>
      <c r="P752" s="152">
        <f>O752*H752</f>
        <v>0</v>
      </c>
      <c r="Q752" s="152">
        <v>0</v>
      </c>
      <c r="R752" s="152">
        <f>Q752*H752</f>
        <v>0</v>
      </c>
      <c r="S752" s="152">
        <v>0</v>
      </c>
      <c r="T752" s="153">
        <f>S752*H752</f>
        <v>0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54" t="s">
        <v>124</v>
      </c>
      <c r="AT752" s="154" t="s">
        <v>119</v>
      </c>
      <c r="AU752" s="154" t="s">
        <v>84</v>
      </c>
      <c r="AY752" s="16" t="s">
        <v>116</v>
      </c>
      <c r="BE752" s="155">
        <f>IF(N752="základní",J752,0)</f>
        <v>0</v>
      </c>
      <c r="BF752" s="155">
        <f>IF(N752="snížená",J752,0)</f>
        <v>0</v>
      </c>
      <c r="BG752" s="155">
        <f>IF(N752="zákl. přenesená",J752,0)</f>
        <v>0</v>
      </c>
      <c r="BH752" s="155">
        <f>IF(N752="sníž. přenesená",J752,0)</f>
        <v>0</v>
      </c>
      <c r="BI752" s="155">
        <f>IF(N752="nulová",J752,0)</f>
        <v>0</v>
      </c>
      <c r="BJ752" s="16" t="s">
        <v>82</v>
      </c>
      <c r="BK752" s="155">
        <f>ROUND(I752*H752,2)</f>
        <v>0</v>
      </c>
      <c r="BL752" s="16" t="s">
        <v>124</v>
      </c>
      <c r="BM752" s="154" t="s">
        <v>1167</v>
      </c>
    </row>
    <row r="753" spans="1:65" s="2" customFormat="1" ht="11.25">
      <c r="A753" s="31"/>
      <c r="B753" s="32"/>
      <c r="C753" s="31"/>
      <c r="D753" s="156" t="s">
        <v>125</v>
      </c>
      <c r="E753" s="31"/>
      <c r="F753" s="157" t="s">
        <v>1168</v>
      </c>
      <c r="G753" s="31"/>
      <c r="H753" s="31"/>
      <c r="I753" s="158"/>
      <c r="J753" s="31"/>
      <c r="K753" s="31"/>
      <c r="L753" s="32"/>
      <c r="M753" s="159"/>
      <c r="N753" s="160"/>
      <c r="O753" s="57"/>
      <c r="P753" s="57"/>
      <c r="Q753" s="57"/>
      <c r="R753" s="57"/>
      <c r="S753" s="57"/>
      <c r="T753" s="58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6" t="s">
        <v>125</v>
      </c>
      <c r="AU753" s="16" t="s">
        <v>84</v>
      </c>
    </row>
    <row r="754" spans="1:65" s="2" customFormat="1" ht="11.25">
      <c r="A754" s="31"/>
      <c r="B754" s="32"/>
      <c r="C754" s="31"/>
      <c r="D754" s="166" t="s">
        <v>201</v>
      </c>
      <c r="E754" s="31"/>
      <c r="F754" s="167" t="s">
        <v>1169</v>
      </c>
      <c r="G754" s="31"/>
      <c r="H754" s="31"/>
      <c r="I754" s="158"/>
      <c r="J754" s="31"/>
      <c r="K754" s="31"/>
      <c r="L754" s="32"/>
      <c r="M754" s="159"/>
      <c r="N754" s="160"/>
      <c r="O754" s="57"/>
      <c r="P754" s="57"/>
      <c r="Q754" s="57"/>
      <c r="R754" s="57"/>
      <c r="S754" s="57"/>
      <c r="T754" s="58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6" t="s">
        <v>201</v>
      </c>
      <c r="AU754" s="16" t="s">
        <v>84</v>
      </c>
    </row>
    <row r="755" spans="1:65" s="2" customFormat="1" ht="24.2" customHeight="1">
      <c r="A755" s="31"/>
      <c r="B755" s="142"/>
      <c r="C755" s="143" t="s">
        <v>687</v>
      </c>
      <c r="D755" s="143" t="s">
        <v>119</v>
      </c>
      <c r="E755" s="144" t="s">
        <v>1170</v>
      </c>
      <c r="F755" s="145" t="s">
        <v>1171</v>
      </c>
      <c r="G755" s="146" t="s">
        <v>214</v>
      </c>
      <c r="H755" s="147">
        <v>10</v>
      </c>
      <c r="I755" s="148"/>
      <c r="J755" s="149">
        <f>ROUND(I755*H755,2)</f>
        <v>0</v>
      </c>
      <c r="K755" s="145" t="s">
        <v>199</v>
      </c>
      <c r="L755" s="32"/>
      <c r="M755" s="150" t="s">
        <v>1</v>
      </c>
      <c r="N755" s="151" t="s">
        <v>39</v>
      </c>
      <c r="O755" s="57"/>
      <c r="P755" s="152">
        <f>O755*H755</f>
        <v>0</v>
      </c>
      <c r="Q755" s="152">
        <v>0</v>
      </c>
      <c r="R755" s="152">
        <f>Q755*H755</f>
        <v>0</v>
      </c>
      <c r="S755" s="152">
        <v>0</v>
      </c>
      <c r="T755" s="153">
        <f>S755*H755</f>
        <v>0</v>
      </c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R755" s="154" t="s">
        <v>124</v>
      </c>
      <c r="AT755" s="154" t="s">
        <v>119</v>
      </c>
      <c r="AU755" s="154" t="s">
        <v>84</v>
      </c>
      <c r="AY755" s="16" t="s">
        <v>116</v>
      </c>
      <c r="BE755" s="155">
        <f>IF(N755="základní",J755,0)</f>
        <v>0</v>
      </c>
      <c r="BF755" s="155">
        <f>IF(N755="snížená",J755,0)</f>
        <v>0</v>
      </c>
      <c r="BG755" s="155">
        <f>IF(N755="zákl. přenesená",J755,0)</f>
        <v>0</v>
      </c>
      <c r="BH755" s="155">
        <f>IF(N755="sníž. přenesená",J755,0)</f>
        <v>0</v>
      </c>
      <c r="BI755" s="155">
        <f>IF(N755="nulová",J755,0)</f>
        <v>0</v>
      </c>
      <c r="BJ755" s="16" t="s">
        <v>82</v>
      </c>
      <c r="BK755" s="155">
        <f>ROUND(I755*H755,2)</f>
        <v>0</v>
      </c>
      <c r="BL755" s="16" t="s">
        <v>124</v>
      </c>
      <c r="BM755" s="154" t="s">
        <v>1172</v>
      </c>
    </row>
    <row r="756" spans="1:65" s="2" customFormat="1" ht="19.5">
      <c r="A756" s="31"/>
      <c r="B756" s="32"/>
      <c r="C756" s="31"/>
      <c r="D756" s="156" t="s">
        <v>125</v>
      </c>
      <c r="E756" s="31"/>
      <c r="F756" s="157" t="s">
        <v>1173</v>
      </c>
      <c r="G756" s="31"/>
      <c r="H756" s="31"/>
      <c r="I756" s="158"/>
      <c r="J756" s="31"/>
      <c r="K756" s="31"/>
      <c r="L756" s="32"/>
      <c r="M756" s="159"/>
      <c r="N756" s="160"/>
      <c r="O756" s="57"/>
      <c r="P756" s="57"/>
      <c r="Q756" s="57"/>
      <c r="R756" s="57"/>
      <c r="S756" s="57"/>
      <c r="T756" s="58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T756" s="16" t="s">
        <v>125</v>
      </c>
      <c r="AU756" s="16" t="s">
        <v>84</v>
      </c>
    </row>
    <row r="757" spans="1:65" s="2" customFormat="1" ht="11.25">
      <c r="A757" s="31"/>
      <c r="B757" s="32"/>
      <c r="C757" s="31"/>
      <c r="D757" s="166" t="s">
        <v>201</v>
      </c>
      <c r="E757" s="31"/>
      <c r="F757" s="167" t="s">
        <v>1174</v>
      </c>
      <c r="G757" s="31"/>
      <c r="H757" s="31"/>
      <c r="I757" s="158"/>
      <c r="J757" s="31"/>
      <c r="K757" s="31"/>
      <c r="L757" s="32"/>
      <c r="M757" s="159"/>
      <c r="N757" s="160"/>
      <c r="O757" s="57"/>
      <c r="P757" s="57"/>
      <c r="Q757" s="57"/>
      <c r="R757" s="57"/>
      <c r="S757" s="57"/>
      <c r="T757" s="58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T757" s="16" t="s">
        <v>201</v>
      </c>
      <c r="AU757" s="16" t="s">
        <v>84</v>
      </c>
    </row>
    <row r="758" spans="1:65" s="2" customFormat="1" ht="24.2" customHeight="1">
      <c r="A758" s="31"/>
      <c r="B758" s="142"/>
      <c r="C758" s="143" t="s">
        <v>1175</v>
      </c>
      <c r="D758" s="143" t="s">
        <v>119</v>
      </c>
      <c r="E758" s="144" t="s">
        <v>1176</v>
      </c>
      <c r="F758" s="145" t="s">
        <v>1177</v>
      </c>
      <c r="G758" s="146" t="s">
        <v>214</v>
      </c>
      <c r="H758" s="147">
        <v>10</v>
      </c>
      <c r="I758" s="148"/>
      <c r="J758" s="149">
        <f>ROUND(I758*H758,2)</f>
        <v>0</v>
      </c>
      <c r="K758" s="145" t="s">
        <v>199</v>
      </c>
      <c r="L758" s="32"/>
      <c r="M758" s="150" t="s">
        <v>1</v>
      </c>
      <c r="N758" s="151" t="s">
        <v>39</v>
      </c>
      <c r="O758" s="57"/>
      <c r="P758" s="152">
        <f>O758*H758</f>
        <v>0</v>
      </c>
      <c r="Q758" s="152">
        <v>0</v>
      </c>
      <c r="R758" s="152">
        <f>Q758*H758</f>
        <v>0</v>
      </c>
      <c r="S758" s="152">
        <v>0</v>
      </c>
      <c r="T758" s="153">
        <f>S758*H758</f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54" t="s">
        <v>124</v>
      </c>
      <c r="AT758" s="154" t="s">
        <v>119</v>
      </c>
      <c r="AU758" s="154" t="s">
        <v>84</v>
      </c>
      <c r="AY758" s="16" t="s">
        <v>116</v>
      </c>
      <c r="BE758" s="155">
        <f>IF(N758="základní",J758,0)</f>
        <v>0</v>
      </c>
      <c r="BF758" s="155">
        <f>IF(N758="snížená",J758,0)</f>
        <v>0</v>
      </c>
      <c r="BG758" s="155">
        <f>IF(N758="zákl. přenesená",J758,0)</f>
        <v>0</v>
      </c>
      <c r="BH758" s="155">
        <f>IF(N758="sníž. přenesená",J758,0)</f>
        <v>0</v>
      </c>
      <c r="BI758" s="155">
        <f>IF(N758="nulová",J758,0)</f>
        <v>0</v>
      </c>
      <c r="BJ758" s="16" t="s">
        <v>82</v>
      </c>
      <c r="BK758" s="155">
        <f>ROUND(I758*H758,2)</f>
        <v>0</v>
      </c>
      <c r="BL758" s="16" t="s">
        <v>124</v>
      </c>
      <c r="BM758" s="154" t="s">
        <v>1178</v>
      </c>
    </row>
    <row r="759" spans="1:65" s="2" customFormat="1" ht="11.25">
      <c r="A759" s="31"/>
      <c r="B759" s="32"/>
      <c r="C759" s="31"/>
      <c r="D759" s="156" t="s">
        <v>125</v>
      </c>
      <c r="E759" s="31"/>
      <c r="F759" s="157" t="s">
        <v>1179</v>
      </c>
      <c r="G759" s="31"/>
      <c r="H759" s="31"/>
      <c r="I759" s="158"/>
      <c r="J759" s="31"/>
      <c r="K759" s="31"/>
      <c r="L759" s="32"/>
      <c r="M759" s="159"/>
      <c r="N759" s="160"/>
      <c r="O759" s="57"/>
      <c r="P759" s="57"/>
      <c r="Q759" s="57"/>
      <c r="R759" s="57"/>
      <c r="S759" s="57"/>
      <c r="T759" s="58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T759" s="16" t="s">
        <v>125</v>
      </c>
      <c r="AU759" s="16" t="s">
        <v>84</v>
      </c>
    </row>
    <row r="760" spans="1:65" s="2" customFormat="1" ht="11.25">
      <c r="A760" s="31"/>
      <c r="B760" s="32"/>
      <c r="C760" s="31"/>
      <c r="D760" s="166" t="s">
        <v>201</v>
      </c>
      <c r="E760" s="31"/>
      <c r="F760" s="167" t="s">
        <v>1180</v>
      </c>
      <c r="G760" s="31"/>
      <c r="H760" s="31"/>
      <c r="I760" s="158"/>
      <c r="J760" s="31"/>
      <c r="K760" s="31"/>
      <c r="L760" s="32"/>
      <c r="M760" s="159"/>
      <c r="N760" s="160"/>
      <c r="O760" s="57"/>
      <c r="P760" s="57"/>
      <c r="Q760" s="57"/>
      <c r="R760" s="57"/>
      <c r="S760" s="57"/>
      <c r="T760" s="58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T760" s="16" t="s">
        <v>201</v>
      </c>
      <c r="AU760" s="16" t="s">
        <v>84</v>
      </c>
    </row>
    <row r="761" spans="1:65" s="2" customFormat="1" ht="24.2" customHeight="1">
      <c r="A761" s="31"/>
      <c r="B761" s="142"/>
      <c r="C761" s="143" t="s">
        <v>691</v>
      </c>
      <c r="D761" s="143" t="s">
        <v>119</v>
      </c>
      <c r="E761" s="144" t="s">
        <v>1181</v>
      </c>
      <c r="F761" s="145" t="s">
        <v>1182</v>
      </c>
      <c r="G761" s="146" t="s">
        <v>214</v>
      </c>
      <c r="H761" s="147">
        <v>10</v>
      </c>
      <c r="I761" s="148"/>
      <c r="J761" s="149">
        <f>ROUND(I761*H761,2)</f>
        <v>0</v>
      </c>
      <c r="K761" s="145" t="s">
        <v>199</v>
      </c>
      <c r="L761" s="32"/>
      <c r="M761" s="150" t="s">
        <v>1</v>
      </c>
      <c r="N761" s="151" t="s">
        <v>39</v>
      </c>
      <c r="O761" s="57"/>
      <c r="P761" s="152">
        <f>O761*H761</f>
        <v>0</v>
      </c>
      <c r="Q761" s="152">
        <v>0</v>
      </c>
      <c r="R761" s="152">
        <f>Q761*H761</f>
        <v>0</v>
      </c>
      <c r="S761" s="152">
        <v>0</v>
      </c>
      <c r="T761" s="153">
        <f>S761*H761</f>
        <v>0</v>
      </c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R761" s="154" t="s">
        <v>124</v>
      </c>
      <c r="AT761" s="154" t="s">
        <v>119</v>
      </c>
      <c r="AU761" s="154" t="s">
        <v>84</v>
      </c>
      <c r="AY761" s="16" t="s">
        <v>116</v>
      </c>
      <c r="BE761" s="155">
        <f>IF(N761="základní",J761,0)</f>
        <v>0</v>
      </c>
      <c r="BF761" s="155">
        <f>IF(N761="snížená",J761,0)</f>
        <v>0</v>
      </c>
      <c r="BG761" s="155">
        <f>IF(N761="zákl. přenesená",J761,0)</f>
        <v>0</v>
      </c>
      <c r="BH761" s="155">
        <f>IF(N761="sníž. přenesená",J761,0)</f>
        <v>0</v>
      </c>
      <c r="BI761" s="155">
        <f>IF(N761="nulová",J761,0)</f>
        <v>0</v>
      </c>
      <c r="BJ761" s="16" t="s">
        <v>82</v>
      </c>
      <c r="BK761" s="155">
        <f>ROUND(I761*H761,2)</f>
        <v>0</v>
      </c>
      <c r="BL761" s="16" t="s">
        <v>124</v>
      </c>
      <c r="BM761" s="154" t="s">
        <v>1183</v>
      </c>
    </row>
    <row r="762" spans="1:65" s="2" customFormat="1" ht="11.25">
      <c r="A762" s="31"/>
      <c r="B762" s="32"/>
      <c r="C762" s="31"/>
      <c r="D762" s="156" t="s">
        <v>125</v>
      </c>
      <c r="E762" s="31"/>
      <c r="F762" s="157" t="s">
        <v>1184</v>
      </c>
      <c r="G762" s="31"/>
      <c r="H762" s="31"/>
      <c r="I762" s="158"/>
      <c r="J762" s="31"/>
      <c r="K762" s="31"/>
      <c r="L762" s="32"/>
      <c r="M762" s="159"/>
      <c r="N762" s="160"/>
      <c r="O762" s="57"/>
      <c r="P762" s="57"/>
      <c r="Q762" s="57"/>
      <c r="R762" s="57"/>
      <c r="S762" s="57"/>
      <c r="T762" s="58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6" t="s">
        <v>125</v>
      </c>
      <c r="AU762" s="16" t="s">
        <v>84</v>
      </c>
    </row>
    <row r="763" spans="1:65" s="2" customFormat="1" ht="11.25">
      <c r="A763" s="31"/>
      <c r="B763" s="32"/>
      <c r="C763" s="31"/>
      <c r="D763" s="166" t="s">
        <v>201</v>
      </c>
      <c r="E763" s="31"/>
      <c r="F763" s="167" t="s">
        <v>1185</v>
      </c>
      <c r="G763" s="31"/>
      <c r="H763" s="31"/>
      <c r="I763" s="158"/>
      <c r="J763" s="31"/>
      <c r="K763" s="31"/>
      <c r="L763" s="32"/>
      <c r="M763" s="159"/>
      <c r="N763" s="160"/>
      <c r="O763" s="57"/>
      <c r="P763" s="57"/>
      <c r="Q763" s="57"/>
      <c r="R763" s="57"/>
      <c r="S763" s="57"/>
      <c r="T763" s="58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T763" s="16" t="s">
        <v>201</v>
      </c>
      <c r="AU763" s="16" t="s">
        <v>84</v>
      </c>
    </row>
    <row r="764" spans="1:65" s="2" customFormat="1" ht="24.2" customHeight="1">
      <c r="A764" s="31"/>
      <c r="B764" s="142"/>
      <c r="C764" s="143" t="s">
        <v>1186</v>
      </c>
      <c r="D764" s="143" t="s">
        <v>119</v>
      </c>
      <c r="E764" s="144" t="s">
        <v>1187</v>
      </c>
      <c r="F764" s="145" t="s">
        <v>1188</v>
      </c>
      <c r="G764" s="146" t="s">
        <v>214</v>
      </c>
      <c r="H764" s="147">
        <v>10</v>
      </c>
      <c r="I764" s="148"/>
      <c r="J764" s="149">
        <f>ROUND(I764*H764,2)</f>
        <v>0</v>
      </c>
      <c r="K764" s="145" t="s">
        <v>199</v>
      </c>
      <c r="L764" s="32"/>
      <c r="M764" s="150" t="s">
        <v>1</v>
      </c>
      <c r="N764" s="151" t="s">
        <v>39</v>
      </c>
      <c r="O764" s="57"/>
      <c r="P764" s="152">
        <f>O764*H764</f>
        <v>0</v>
      </c>
      <c r="Q764" s="152">
        <v>0</v>
      </c>
      <c r="R764" s="152">
        <f>Q764*H764</f>
        <v>0</v>
      </c>
      <c r="S764" s="152">
        <v>0</v>
      </c>
      <c r="T764" s="153">
        <f>S764*H764</f>
        <v>0</v>
      </c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R764" s="154" t="s">
        <v>124</v>
      </c>
      <c r="AT764" s="154" t="s">
        <v>119</v>
      </c>
      <c r="AU764" s="154" t="s">
        <v>84</v>
      </c>
      <c r="AY764" s="16" t="s">
        <v>116</v>
      </c>
      <c r="BE764" s="155">
        <f>IF(N764="základní",J764,0)</f>
        <v>0</v>
      </c>
      <c r="BF764" s="155">
        <f>IF(N764="snížená",J764,0)</f>
        <v>0</v>
      </c>
      <c r="BG764" s="155">
        <f>IF(N764="zákl. přenesená",J764,0)</f>
        <v>0</v>
      </c>
      <c r="BH764" s="155">
        <f>IF(N764="sníž. přenesená",J764,0)</f>
        <v>0</v>
      </c>
      <c r="BI764" s="155">
        <f>IF(N764="nulová",J764,0)</f>
        <v>0</v>
      </c>
      <c r="BJ764" s="16" t="s">
        <v>82</v>
      </c>
      <c r="BK764" s="155">
        <f>ROUND(I764*H764,2)</f>
        <v>0</v>
      </c>
      <c r="BL764" s="16" t="s">
        <v>124</v>
      </c>
      <c r="BM764" s="154" t="s">
        <v>1189</v>
      </c>
    </row>
    <row r="765" spans="1:65" s="2" customFormat="1" ht="19.5">
      <c r="A765" s="31"/>
      <c r="B765" s="32"/>
      <c r="C765" s="31"/>
      <c r="D765" s="156" t="s">
        <v>125</v>
      </c>
      <c r="E765" s="31"/>
      <c r="F765" s="157" t="s">
        <v>1190</v>
      </c>
      <c r="G765" s="31"/>
      <c r="H765" s="31"/>
      <c r="I765" s="158"/>
      <c r="J765" s="31"/>
      <c r="K765" s="31"/>
      <c r="L765" s="32"/>
      <c r="M765" s="159"/>
      <c r="N765" s="160"/>
      <c r="O765" s="57"/>
      <c r="P765" s="57"/>
      <c r="Q765" s="57"/>
      <c r="R765" s="57"/>
      <c r="S765" s="57"/>
      <c r="T765" s="58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T765" s="16" t="s">
        <v>125</v>
      </c>
      <c r="AU765" s="16" t="s">
        <v>84</v>
      </c>
    </row>
    <row r="766" spans="1:65" s="2" customFormat="1" ht="11.25">
      <c r="A766" s="31"/>
      <c r="B766" s="32"/>
      <c r="C766" s="31"/>
      <c r="D766" s="166" t="s">
        <v>201</v>
      </c>
      <c r="E766" s="31"/>
      <c r="F766" s="167" t="s">
        <v>1191</v>
      </c>
      <c r="G766" s="31"/>
      <c r="H766" s="31"/>
      <c r="I766" s="158"/>
      <c r="J766" s="31"/>
      <c r="K766" s="31"/>
      <c r="L766" s="32"/>
      <c r="M766" s="159"/>
      <c r="N766" s="160"/>
      <c r="O766" s="57"/>
      <c r="P766" s="57"/>
      <c r="Q766" s="57"/>
      <c r="R766" s="57"/>
      <c r="S766" s="57"/>
      <c r="T766" s="58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6" t="s">
        <v>201</v>
      </c>
      <c r="AU766" s="16" t="s">
        <v>84</v>
      </c>
    </row>
    <row r="767" spans="1:65" s="2" customFormat="1" ht="24.2" customHeight="1">
      <c r="A767" s="31"/>
      <c r="B767" s="142"/>
      <c r="C767" s="143" t="s">
        <v>694</v>
      </c>
      <c r="D767" s="143" t="s">
        <v>119</v>
      </c>
      <c r="E767" s="144" t="s">
        <v>1192</v>
      </c>
      <c r="F767" s="145" t="s">
        <v>1193</v>
      </c>
      <c r="G767" s="146" t="s">
        <v>214</v>
      </c>
      <c r="H767" s="147">
        <v>10</v>
      </c>
      <c r="I767" s="148"/>
      <c r="J767" s="149">
        <f>ROUND(I767*H767,2)</f>
        <v>0</v>
      </c>
      <c r="K767" s="145" t="s">
        <v>199</v>
      </c>
      <c r="L767" s="32"/>
      <c r="M767" s="150" t="s">
        <v>1</v>
      </c>
      <c r="N767" s="151" t="s">
        <v>39</v>
      </c>
      <c r="O767" s="57"/>
      <c r="P767" s="152">
        <f>O767*H767</f>
        <v>0</v>
      </c>
      <c r="Q767" s="152">
        <v>0</v>
      </c>
      <c r="R767" s="152">
        <f>Q767*H767</f>
        <v>0</v>
      </c>
      <c r="S767" s="152">
        <v>0</v>
      </c>
      <c r="T767" s="153">
        <f>S767*H767</f>
        <v>0</v>
      </c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R767" s="154" t="s">
        <v>124</v>
      </c>
      <c r="AT767" s="154" t="s">
        <v>119</v>
      </c>
      <c r="AU767" s="154" t="s">
        <v>84</v>
      </c>
      <c r="AY767" s="16" t="s">
        <v>116</v>
      </c>
      <c r="BE767" s="155">
        <f>IF(N767="základní",J767,0)</f>
        <v>0</v>
      </c>
      <c r="BF767" s="155">
        <f>IF(N767="snížená",J767,0)</f>
        <v>0</v>
      </c>
      <c r="BG767" s="155">
        <f>IF(N767="zákl. přenesená",J767,0)</f>
        <v>0</v>
      </c>
      <c r="BH767" s="155">
        <f>IF(N767="sníž. přenesená",J767,0)</f>
        <v>0</v>
      </c>
      <c r="BI767" s="155">
        <f>IF(N767="nulová",J767,0)</f>
        <v>0</v>
      </c>
      <c r="BJ767" s="16" t="s">
        <v>82</v>
      </c>
      <c r="BK767" s="155">
        <f>ROUND(I767*H767,2)</f>
        <v>0</v>
      </c>
      <c r="BL767" s="16" t="s">
        <v>124</v>
      </c>
      <c r="BM767" s="154" t="s">
        <v>1194</v>
      </c>
    </row>
    <row r="768" spans="1:65" s="2" customFormat="1" ht="19.5">
      <c r="A768" s="31"/>
      <c r="B768" s="32"/>
      <c r="C768" s="31"/>
      <c r="D768" s="156" t="s">
        <v>125</v>
      </c>
      <c r="E768" s="31"/>
      <c r="F768" s="157" t="s">
        <v>1195</v>
      </c>
      <c r="G768" s="31"/>
      <c r="H768" s="31"/>
      <c r="I768" s="158"/>
      <c r="J768" s="31"/>
      <c r="K768" s="31"/>
      <c r="L768" s="32"/>
      <c r="M768" s="159"/>
      <c r="N768" s="160"/>
      <c r="O768" s="57"/>
      <c r="P768" s="57"/>
      <c r="Q768" s="57"/>
      <c r="R768" s="57"/>
      <c r="S768" s="57"/>
      <c r="T768" s="58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T768" s="16" t="s">
        <v>125</v>
      </c>
      <c r="AU768" s="16" t="s">
        <v>84</v>
      </c>
    </row>
    <row r="769" spans="1:65" s="2" customFormat="1" ht="11.25">
      <c r="A769" s="31"/>
      <c r="B769" s="32"/>
      <c r="C769" s="31"/>
      <c r="D769" s="166" t="s">
        <v>201</v>
      </c>
      <c r="E769" s="31"/>
      <c r="F769" s="167" t="s">
        <v>1196</v>
      </c>
      <c r="G769" s="31"/>
      <c r="H769" s="31"/>
      <c r="I769" s="158"/>
      <c r="J769" s="31"/>
      <c r="K769" s="31"/>
      <c r="L769" s="32"/>
      <c r="M769" s="159"/>
      <c r="N769" s="160"/>
      <c r="O769" s="57"/>
      <c r="P769" s="57"/>
      <c r="Q769" s="57"/>
      <c r="R769" s="57"/>
      <c r="S769" s="57"/>
      <c r="T769" s="58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T769" s="16" t="s">
        <v>201</v>
      </c>
      <c r="AU769" s="16" t="s">
        <v>84</v>
      </c>
    </row>
    <row r="770" spans="1:65" s="2" customFormat="1" ht="24.2" customHeight="1">
      <c r="A770" s="31"/>
      <c r="B770" s="142"/>
      <c r="C770" s="143" t="s">
        <v>1197</v>
      </c>
      <c r="D770" s="143" t="s">
        <v>119</v>
      </c>
      <c r="E770" s="144" t="s">
        <v>1198</v>
      </c>
      <c r="F770" s="145" t="s">
        <v>1199</v>
      </c>
      <c r="G770" s="146" t="s">
        <v>205</v>
      </c>
      <c r="H770" s="147">
        <v>1</v>
      </c>
      <c r="I770" s="148"/>
      <c r="J770" s="149">
        <f>ROUND(I770*H770,2)</f>
        <v>0</v>
      </c>
      <c r="K770" s="145" t="s">
        <v>199</v>
      </c>
      <c r="L770" s="32"/>
      <c r="M770" s="150" t="s">
        <v>1</v>
      </c>
      <c r="N770" s="151" t="s">
        <v>39</v>
      </c>
      <c r="O770" s="57"/>
      <c r="P770" s="152">
        <f>O770*H770</f>
        <v>0</v>
      </c>
      <c r="Q770" s="152">
        <v>0</v>
      </c>
      <c r="R770" s="152">
        <f>Q770*H770</f>
        <v>0</v>
      </c>
      <c r="S770" s="152">
        <v>0</v>
      </c>
      <c r="T770" s="153">
        <f>S770*H770</f>
        <v>0</v>
      </c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R770" s="154" t="s">
        <v>124</v>
      </c>
      <c r="AT770" s="154" t="s">
        <v>119</v>
      </c>
      <c r="AU770" s="154" t="s">
        <v>84</v>
      </c>
      <c r="AY770" s="16" t="s">
        <v>116</v>
      </c>
      <c r="BE770" s="155">
        <f>IF(N770="základní",J770,0)</f>
        <v>0</v>
      </c>
      <c r="BF770" s="155">
        <f>IF(N770="snížená",J770,0)</f>
        <v>0</v>
      </c>
      <c r="BG770" s="155">
        <f>IF(N770="zákl. přenesená",J770,0)</f>
        <v>0</v>
      </c>
      <c r="BH770" s="155">
        <f>IF(N770="sníž. přenesená",J770,0)</f>
        <v>0</v>
      </c>
      <c r="BI770" s="155">
        <f>IF(N770="nulová",J770,0)</f>
        <v>0</v>
      </c>
      <c r="BJ770" s="16" t="s">
        <v>82</v>
      </c>
      <c r="BK770" s="155">
        <f>ROUND(I770*H770,2)</f>
        <v>0</v>
      </c>
      <c r="BL770" s="16" t="s">
        <v>124</v>
      </c>
      <c r="BM770" s="154" t="s">
        <v>1200</v>
      </c>
    </row>
    <row r="771" spans="1:65" s="2" customFormat="1" ht="19.5">
      <c r="A771" s="31"/>
      <c r="B771" s="32"/>
      <c r="C771" s="31"/>
      <c r="D771" s="156" t="s">
        <v>125</v>
      </c>
      <c r="E771" s="31"/>
      <c r="F771" s="157" t="s">
        <v>1201</v>
      </c>
      <c r="G771" s="31"/>
      <c r="H771" s="31"/>
      <c r="I771" s="158"/>
      <c r="J771" s="31"/>
      <c r="K771" s="31"/>
      <c r="L771" s="32"/>
      <c r="M771" s="159"/>
      <c r="N771" s="160"/>
      <c r="O771" s="57"/>
      <c r="P771" s="57"/>
      <c r="Q771" s="57"/>
      <c r="R771" s="57"/>
      <c r="S771" s="57"/>
      <c r="T771" s="58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T771" s="16" t="s">
        <v>125</v>
      </c>
      <c r="AU771" s="16" t="s">
        <v>84</v>
      </c>
    </row>
    <row r="772" spans="1:65" s="2" customFormat="1" ht="11.25">
      <c r="A772" s="31"/>
      <c r="B772" s="32"/>
      <c r="C772" s="31"/>
      <c r="D772" s="166" t="s">
        <v>201</v>
      </c>
      <c r="E772" s="31"/>
      <c r="F772" s="167" t="s">
        <v>1202</v>
      </c>
      <c r="G772" s="31"/>
      <c r="H772" s="31"/>
      <c r="I772" s="158"/>
      <c r="J772" s="31"/>
      <c r="K772" s="31"/>
      <c r="L772" s="32"/>
      <c r="M772" s="159"/>
      <c r="N772" s="160"/>
      <c r="O772" s="57"/>
      <c r="P772" s="57"/>
      <c r="Q772" s="57"/>
      <c r="R772" s="57"/>
      <c r="S772" s="57"/>
      <c r="T772" s="58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T772" s="16" t="s">
        <v>201</v>
      </c>
      <c r="AU772" s="16" t="s">
        <v>84</v>
      </c>
    </row>
    <row r="773" spans="1:65" s="2" customFormat="1" ht="24.2" customHeight="1">
      <c r="A773" s="31"/>
      <c r="B773" s="142"/>
      <c r="C773" s="143" t="s">
        <v>698</v>
      </c>
      <c r="D773" s="143" t="s">
        <v>119</v>
      </c>
      <c r="E773" s="144" t="s">
        <v>1203</v>
      </c>
      <c r="F773" s="145" t="s">
        <v>1204</v>
      </c>
      <c r="G773" s="146" t="s">
        <v>205</v>
      </c>
      <c r="H773" s="147">
        <v>1</v>
      </c>
      <c r="I773" s="148"/>
      <c r="J773" s="149">
        <f>ROUND(I773*H773,2)</f>
        <v>0</v>
      </c>
      <c r="K773" s="145" t="s">
        <v>199</v>
      </c>
      <c r="L773" s="32"/>
      <c r="M773" s="150" t="s">
        <v>1</v>
      </c>
      <c r="N773" s="151" t="s">
        <v>39</v>
      </c>
      <c r="O773" s="57"/>
      <c r="P773" s="152">
        <f>O773*H773</f>
        <v>0</v>
      </c>
      <c r="Q773" s="152">
        <v>0</v>
      </c>
      <c r="R773" s="152">
        <f>Q773*H773</f>
        <v>0</v>
      </c>
      <c r="S773" s="152">
        <v>0</v>
      </c>
      <c r="T773" s="153">
        <f>S773*H773</f>
        <v>0</v>
      </c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R773" s="154" t="s">
        <v>124</v>
      </c>
      <c r="AT773" s="154" t="s">
        <v>119</v>
      </c>
      <c r="AU773" s="154" t="s">
        <v>84</v>
      </c>
      <c r="AY773" s="16" t="s">
        <v>116</v>
      </c>
      <c r="BE773" s="155">
        <f>IF(N773="základní",J773,0)</f>
        <v>0</v>
      </c>
      <c r="BF773" s="155">
        <f>IF(N773="snížená",J773,0)</f>
        <v>0</v>
      </c>
      <c r="BG773" s="155">
        <f>IF(N773="zákl. přenesená",J773,0)</f>
        <v>0</v>
      </c>
      <c r="BH773" s="155">
        <f>IF(N773="sníž. přenesená",J773,0)</f>
        <v>0</v>
      </c>
      <c r="BI773" s="155">
        <f>IF(N773="nulová",J773,0)</f>
        <v>0</v>
      </c>
      <c r="BJ773" s="16" t="s">
        <v>82</v>
      </c>
      <c r="BK773" s="155">
        <f>ROUND(I773*H773,2)</f>
        <v>0</v>
      </c>
      <c r="BL773" s="16" t="s">
        <v>124</v>
      </c>
      <c r="BM773" s="154" t="s">
        <v>1205</v>
      </c>
    </row>
    <row r="774" spans="1:65" s="2" customFormat="1" ht="19.5">
      <c r="A774" s="31"/>
      <c r="B774" s="32"/>
      <c r="C774" s="31"/>
      <c r="D774" s="156" t="s">
        <v>125</v>
      </c>
      <c r="E774" s="31"/>
      <c r="F774" s="157" t="s">
        <v>1206</v>
      </c>
      <c r="G774" s="31"/>
      <c r="H774" s="31"/>
      <c r="I774" s="158"/>
      <c r="J774" s="31"/>
      <c r="K774" s="31"/>
      <c r="L774" s="32"/>
      <c r="M774" s="159"/>
      <c r="N774" s="160"/>
      <c r="O774" s="57"/>
      <c r="P774" s="57"/>
      <c r="Q774" s="57"/>
      <c r="R774" s="57"/>
      <c r="S774" s="57"/>
      <c r="T774" s="58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T774" s="16" t="s">
        <v>125</v>
      </c>
      <c r="AU774" s="16" t="s">
        <v>84</v>
      </c>
    </row>
    <row r="775" spans="1:65" s="2" customFormat="1" ht="11.25">
      <c r="A775" s="31"/>
      <c r="B775" s="32"/>
      <c r="C775" s="31"/>
      <c r="D775" s="166" t="s">
        <v>201</v>
      </c>
      <c r="E775" s="31"/>
      <c r="F775" s="167" t="s">
        <v>1207</v>
      </c>
      <c r="G775" s="31"/>
      <c r="H775" s="31"/>
      <c r="I775" s="158"/>
      <c r="J775" s="31"/>
      <c r="K775" s="31"/>
      <c r="L775" s="32"/>
      <c r="M775" s="159"/>
      <c r="N775" s="160"/>
      <c r="O775" s="57"/>
      <c r="P775" s="57"/>
      <c r="Q775" s="57"/>
      <c r="R775" s="57"/>
      <c r="S775" s="57"/>
      <c r="T775" s="58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T775" s="16" t="s">
        <v>201</v>
      </c>
      <c r="AU775" s="16" t="s">
        <v>84</v>
      </c>
    </row>
    <row r="776" spans="1:65" s="2" customFormat="1" ht="24.2" customHeight="1">
      <c r="A776" s="31"/>
      <c r="B776" s="142"/>
      <c r="C776" s="143" t="s">
        <v>1208</v>
      </c>
      <c r="D776" s="143" t="s">
        <v>119</v>
      </c>
      <c r="E776" s="144" t="s">
        <v>1209</v>
      </c>
      <c r="F776" s="145" t="s">
        <v>1210</v>
      </c>
      <c r="G776" s="146" t="s">
        <v>205</v>
      </c>
      <c r="H776" s="147">
        <v>10</v>
      </c>
      <c r="I776" s="148"/>
      <c r="J776" s="149">
        <f>ROUND(I776*H776,2)</f>
        <v>0</v>
      </c>
      <c r="K776" s="145" t="s">
        <v>199</v>
      </c>
      <c r="L776" s="32"/>
      <c r="M776" s="150" t="s">
        <v>1</v>
      </c>
      <c r="N776" s="151" t="s">
        <v>39</v>
      </c>
      <c r="O776" s="57"/>
      <c r="P776" s="152">
        <f>O776*H776</f>
        <v>0</v>
      </c>
      <c r="Q776" s="152">
        <v>0</v>
      </c>
      <c r="R776" s="152">
        <f>Q776*H776</f>
        <v>0</v>
      </c>
      <c r="S776" s="152">
        <v>0</v>
      </c>
      <c r="T776" s="153">
        <f>S776*H776</f>
        <v>0</v>
      </c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54" t="s">
        <v>124</v>
      </c>
      <c r="AT776" s="154" t="s">
        <v>119</v>
      </c>
      <c r="AU776" s="154" t="s">
        <v>84</v>
      </c>
      <c r="AY776" s="16" t="s">
        <v>116</v>
      </c>
      <c r="BE776" s="155">
        <f>IF(N776="základní",J776,0)</f>
        <v>0</v>
      </c>
      <c r="BF776" s="155">
        <f>IF(N776="snížená",J776,0)</f>
        <v>0</v>
      </c>
      <c r="BG776" s="155">
        <f>IF(N776="zákl. přenesená",J776,0)</f>
        <v>0</v>
      </c>
      <c r="BH776" s="155">
        <f>IF(N776="sníž. přenesená",J776,0)</f>
        <v>0</v>
      </c>
      <c r="BI776" s="155">
        <f>IF(N776="nulová",J776,0)</f>
        <v>0</v>
      </c>
      <c r="BJ776" s="16" t="s">
        <v>82</v>
      </c>
      <c r="BK776" s="155">
        <f>ROUND(I776*H776,2)</f>
        <v>0</v>
      </c>
      <c r="BL776" s="16" t="s">
        <v>124</v>
      </c>
      <c r="BM776" s="154" t="s">
        <v>1211</v>
      </c>
    </row>
    <row r="777" spans="1:65" s="2" customFormat="1" ht="19.5">
      <c r="A777" s="31"/>
      <c r="B777" s="32"/>
      <c r="C777" s="31"/>
      <c r="D777" s="156" t="s">
        <v>125</v>
      </c>
      <c r="E777" s="31"/>
      <c r="F777" s="157" t="s">
        <v>1212</v>
      </c>
      <c r="G777" s="31"/>
      <c r="H777" s="31"/>
      <c r="I777" s="158"/>
      <c r="J777" s="31"/>
      <c r="K777" s="31"/>
      <c r="L777" s="32"/>
      <c r="M777" s="159"/>
      <c r="N777" s="160"/>
      <c r="O777" s="57"/>
      <c r="P777" s="57"/>
      <c r="Q777" s="57"/>
      <c r="R777" s="57"/>
      <c r="S777" s="57"/>
      <c r="T777" s="58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T777" s="16" t="s">
        <v>125</v>
      </c>
      <c r="AU777" s="16" t="s">
        <v>84</v>
      </c>
    </row>
    <row r="778" spans="1:65" s="2" customFormat="1" ht="11.25">
      <c r="A778" s="31"/>
      <c r="B778" s="32"/>
      <c r="C778" s="31"/>
      <c r="D778" s="166" t="s">
        <v>201</v>
      </c>
      <c r="E778" s="31"/>
      <c r="F778" s="167" t="s">
        <v>1213</v>
      </c>
      <c r="G778" s="31"/>
      <c r="H778" s="31"/>
      <c r="I778" s="158"/>
      <c r="J778" s="31"/>
      <c r="K778" s="31"/>
      <c r="L778" s="32"/>
      <c r="M778" s="159"/>
      <c r="N778" s="160"/>
      <c r="O778" s="57"/>
      <c r="P778" s="57"/>
      <c r="Q778" s="57"/>
      <c r="R778" s="57"/>
      <c r="S778" s="57"/>
      <c r="T778" s="58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6" t="s">
        <v>201</v>
      </c>
      <c r="AU778" s="16" t="s">
        <v>84</v>
      </c>
    </row>
    <row r="779" spans="1:65" s="2" customFormat="1" ht="24.2" customHeight="1">
      <c r="A779" s="31"/>
      <c r="B779" s="142"/>
      <c r="C779" s="143" t="s">
        <v>701</v>
      </c>
      <c r="D779" s="143" t="s">
        <v>119</v>
      </c>
      <c r="E779" s="144" t="s">
        <v>1214</v>
      </c>
      <c r="F779" s="145" t="s">
        <v>1215</v>
      </c>
      <c r="G779" s="146" t="s">
        <v>205</v>
      </c>
      <c r="H779" s="147">
        <v>10</v>
      </c>
      <c r="I779" s="148"/>
      <c r="J779" s="149">
        <f>ROUND(I779*H779,2)</f>
        <v>0</v>
      </c>
      <c r="K779" s="145" t="s">
        <v>199</v>
      </c>
      <c r="L779" s="32"/>
      <c r="M779" s="150" t="s">
        <v>1</v>
      </c>
      <c r="N779" s="151" t="s">
        <v>39</v>
      </c>
      <c r="O779" s="57"/>
      <c r="P779" s="152">
        <f>O779*H779</f>
        <v>0</v>
      </c>
      <c r="Q779" s="152">
        <v>0</v>
      </c>
      <c r="R779" s="152">
        <f>Q779*H779</f>
        <v>0</v>
      </c>
      <c r="S779" s="152">
        <v>0</v>
      </c>
      <c r="T779" s="153">
        <f>S779*H779</f>
        <v>0</v>
      </c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R779" s="154" t="s">
        <v>124</v>
      </c>
      <c r="AT779" s="154" t="s">
        <v>119</v>
      </c>
      <c r="AU779" s="154" t="s">
        <v>84</v>
      </c>
      <c r="AY779" s="16" t="s">
        <v>116</v>
      </c>
      <c r="BE779" s="155">
        <f>IF(N779="základní",J779,0)</f>
        <v>0</v>
      </c>
      <c r="BF779" s="155">
        <f>IF(N779="snížená",J779,0)</f>
        <v>0</v>
      </c>
      <c r="BG779" s="155">
        <f>IF(N779="zákl. přenesená",J779,0)</f>
        <v>0</v>
      </c>
      <c r="BH779" s="155">
        <f>IF(N779="sníž. přenesená",J779,0)</f>
        <v>0</v>
      </c>
      <c r="BI779" s="155">
        <f>IF(N779="nulová",J779,0)</f>
        <v>0</v>
      </c>
      <c r="BJ779" s="16" t="s">
        <v>82</v>
      </c>
      <c r="BK779" s="155">
        <f>ROUND(I779*H779,2)</f>
        <v>0</v>
      </c>
      <c r="BL779" s="16" t="s">
        <v>124</v>
      </c>
      <c r="BM779" s="154" t="s">
        <v>1216</v>
      </c>
    </row>
    <row r="780" spans="1:65" s="2" customFormat="1" ht="19.5">
      <c r="A780" s="31"/>
      <c r="B780" s="32"/>
      <c r="C780" s="31"/>
      <c r="D780" s="156" t="s">
        <v>125</v>
      </c>
      <c r="E780" s="31"/>
      <c r="F780" s="157" t="s">
        <v>1217</v>
      </c>
      <c r="G780" s="31"/>
      <c r="H780" s="31"/>
      <c r="I780" s="158"/>
      <c r="J780" s="31"/>
      <c r="K780" s="31"/>
      <c r="L780" s="32"/>
      <c r="M780" s="159"/>
      <c r="N780" s="160"/>
      <c r="O780" s="57"/>
      <c r="P780" s="57"/>
      <c r="Q780" s="57"/>
      <c r="R780" s="57"/>
      <c r="S780" s="57"/>
      <c r="T780" s="58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T780" s="16" t="s">
        <v>125</v>
      </c>
      <c r="AU780" s="16" t="s">
        <v>84</v>
      </c>
    </row>
    <row r="781" spans="1:65" s="2" customFormat="1" ht="11.25">
      <c r="A781" s="31"/>
      <c r="B781" s="32"/>
      <c r="C781" s="31"/>
      <c r="D781" s="166" t="s">
        <v>201</v>
      </c>
      <c r="E781" s="31"/>
      <c r="F781" s="167" t="s">
        <v>1218</v>
      </c>
      <c r="G781" s="31"/>
      <c r="H781" s="31"/>
      <c r="I781" s="158"/>
      <c r="J781" s="31"/>
      <c r="K781" s="31"/>
      <c r="L781" s="32"/>
      <c r="M781" s="159"/>
      <c r="N781" s="160"/>
      <c r="O781" s="57"/>
      <c r="P781" s="57"/>
      <c r="Q781" s="57"/>
      <c r="R781" s="57"/>
      <c r="S781" s="57"/>
      <c r="T781" s="58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6" t="s">
        <v>201</v>
      </c>
      <c r="AU781" s="16" t="s">
        <v>84</v>
      </c>
    </row>
    <row r="782" spans="1:65" s="2" customFormat="1" ht="24.2" customHeight="1">
      <c r="A782" s="31"/>
      <c r="B782" s="142"/>
      <c r="C782" s="143" t="s">
        <v>1219</v>
      </c>
      <c r="D782" s="143" t="s">
        <v>119</v>
      </c>
      <c r="E782" s="144" t="s">
        <v>1220</v>
      </c>
      <c r="F782" s="145" t="s">
        <v>1221</v>
      </c>
      <c r="G782" s="146" t="s">
        <v>205</v>
      </c>
      <c r="H782" s="147">
        <v>10</v>
      </c>
      <c r="I782" s="148"/>
      <c r="J782" s="149">
        <f>ROUND(I782*H782,2)</f>
        <v>0</v>
      </c>
      <c r="K782" s="145" t="s">
        <v>199</v>
      </c>
      <c r="L782" s="32"/>
      <c r="M782" s="150" t="s">
        <v>1</v>
      </c>
      <c r="N782" s="151" t="s">
        <v>39</v>
      </c>
      <c r="O782" s="57"/>
      <c r="P782" s="152">
        <f>O782*H782</f>
        <v>0</v>
      </c>
      <c r="Q782" s="152">
        <v>0</v>
      </c>
      <c r="R782" s="152">
        <f>Q782*H782</f>
        <v>0</v>
      </c>
      <c r="S782" s="152">
        <v>0</v>
      </c>
      <c r="T782" s="153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54" t="s">
        <v>124</v>
      </c>
      <c r="AT782" s="154" t="s">
        <v>119</v>
      </c>
      <c r="AU782" s="154" t="s">
        <v>84</v>
      </c>
      <c r="AY782" s="16" t="s">
        <v>116</v>
      </c>
      <c r="BE782" s="155">
        <f>IF(N782="základní",J782,0)</f>
        <v>0</v>
      </c>
      <c r="BF782" s="155">
        <f>IF(N782="snížená",J782,0)</f>
        <v>0</v>
      </c>
      <c r="BG782" s="155">
        <f>IF(N782="zákl. přenesená",J782,0)</f>
        <v>0</v>
      </c>
      <c r="BH782" s="155">
        <f>IF(N782="sníž. přenesená",J782,0)</f>
        <v>0</v>
      </c>
      <c r="BI782" s="155">
        <f>IF(N782="nulová",J782,0)</f>
        <v>0</v>
      </c>
      <c r="BJ782" s="16" t="s">
        <v>82</v>
      </c>
      <c r="BK782" s="155">
        <f>ROUND(I782*H782,2)</f>
        <v>0</v>
      </c>
      <c r="BL782" s="16" t="s">
        <v>124</v>
      </c>
      <c r="BM782" s="154" t="s">
        <v>1222</v>
      </c>
    </row>
    <row r="783" spans="1:65" s="2" customFormat="1" ht="19.5">
      <c r="A783" s="31"/>
      <c r="B783" s="32"/>
      <c r="C783" s="31"/>
      <c r="D783" s="156" t="s">
        <v>125</v>
      </c>
      <c r="E783" s="31"/>
      <c r="F783" s="157" t="s">
        <v>1223</v>
      </c>
      <c r="G783" s="31"/>
      <c r="H783" s="31"/>
      <c r="I783" s="158"/>
      <c r="J783" s="31"/>
      <c r="K783" s="31"/>
      <c r="L783" s="32"/>
      <c r="M783" s="159"/>
      <c r="N783" s="160"/>
      <c r="O783" s="57"/>
      <c r="P783" s="57"/>
      <c r="Q783" s="57"/>
      <c r="R783" s="57"/>
      <c r="S783" s="57"/>
      <c r="T783" s="58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T783" s="16" t="s">
        <v>125</v>
      </c>
      <c r="AU783" s="16" t="s">
        <v>84</v>
      </c>
    </row>
    <row r="784" spans="1:65" s="2" customFormat="1" ht="11.25">
      <c r="A784" s="31"/>
      <c r="B784" s="32"/>
      <c r="C784" s="31"/>
      <c r="D784" s="166" t="s">
        <v>201</v>
      </c>
      <c r="E784" s="31"/>
      <c r="F784" s="167" t="s">
        <v>1224</v>
      </c>
      <c r="G784" s="31"/>
      <c r="H784" s="31"/>
      <c r="I784" s="158"/>
      <c r="J784" s="31"/>
      <c r="K784" s="31"/>
      <c r="L784" s="32"/>
      <c r="M784" s="159"/>
      <c r="N784" s="160"/>
      <c r="O784" s="57"/>
      <c r="P784" s="57"/>
      <c r="Q784" s="57"/>
      <c r="R784" s="57"/>
      <c r="S784" s="57"/>
      <c r="T784" s="58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T784" s="16" t="s">
        <v>201</v>
      </c>
      <c r="AU784" s="16" t="s">
        <v>84</v>
      </c>
    </row>
    <row r="785" spans="1:65" s="2" customFormat="1" ht="24.2" customHeight="1">
      <c r="A785" s="31"/>
      <c r="B785" s="142"/>
      <c r="C785" s="143" t="s">
        <v>705</v>
      </c>
      <c r="D785" s="143" t="s">
        <v>119</v>
      </c>
      <c r="E785" s="144" t="s">
        <v>1225</v>
      </c>
      <c r="F785" s="145" t="s">
        <v>1226</v>
      </c>
      <c r="G785" s="146" t="s">
        <v>205</v>
      </c>
      <c r="H785" s="147">
        <v>9</v>
      </c>
      <c r="I785" s="148"/>
      <c r="J785" s="149">
        <f>ROUND(I785*H785,2)</f>
        <v>0</v>
      </c>
      <c r="K785" s="145" t="s">
        <v>199</v>
      </c>
      <c r="L785" s="32"/>
      <c r="M785" s="150" t="s">
        <v>1</v>
      </c>
      <c r="N785" s="151" t="s">
        <v>39</v>
      </c>
      <c r="O785" s="57"/>
      <c r="P785" s="152">
        <f>O785*H785</f>
        <v>0</v>
      </c>
      <c r="Q785" s="152">
        <v>0</v>
      </c>
      <c r="R785" s="152">
        <f>Q785*H785</f>
        <v>0</v>
      </c>
      <c r="S785" s="152">
        <v>0</v>
      </c>
      <c r="T785" s="153">
        <f>S785*H785</f>
        <v>0</v>
      </c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R785" s="154" t="s">
        <v>124</v>
      </c>
      <c r="AT785" s="154" t="s">
        <v>119</v>
      </c>
      <c r="AU785" s="154" t="s">
        <v>84</v>
      </c>
      <c r="AY785" s="16" t="s">
        <v>116</v>
      </c>
      <c r="BE785" s="155">
        <f>IF(N785="základní",J785,0)</f>
        <v>0</v>
      </c>
      <c r="BF785" s="155">
        <f>IF(N785="snížená",J785,0)</f>
        <v>0</v>
      </c>
      <c r="BG785" s="155">
        <f>IF(N785="zákl. přenesená",J785,0)</f>
        <v>0</v>
      </c>
      <c r="BH785" s="155">
        <f>IF(N785="sníž. přenesená",J785,0)</f>
        <v>0</v>
      </c>
      <c r="BI785" s="155">
        <f>IF(N785="nulová",J785,0)</f>
        <v>0</v>
      </c>
      <c r="BJ785" s="16" t="s">
        <v>82</v>
      </c>
      <c r="BK785" s="155">
        <f>ROUND(I785*H785,2)</f>
        <v>0</v>
      </c>
      <c r="BL785" s="16" t="s">
        <v>124</v>
      </c>
      <c r="BM785" s="154" t="s">
        <v>1227</v>
      </c>
    </row>
    <row r="786" spans="1:65" s="2" customFormat="1" ht="19.5">
      <c r="A786" s="31"/>
      <c r="B786" s="32"/>
      <c r="C786" s="31"/>
      <c r="D786" s="156" t="s">
        <v>125</v>
      </c>
      <c r="E786" s="31"/>
      <c r="F786" s="157" t="s">
        <v>1228</v>
      </c>
      <c r="G786" s="31"/>
      <c r="H786" s="31"/>
      <c r="I786" s="158"/>
      <c r="J786" s="31"/>
      <c r="K786" s="31"/>
      <c r="L786" s="32"/>
      <c r="M786" s="159"/>
      <c r="N786" s="160"/>
      <c r="O786" s="57"/>
      <c r="P786" s="57"/>
      <c r="Q786" s="57"/>
      <c r="R786" s="57"/>
      <c r="S786" s="57"/>
      <c r="T786" s="58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T786" s="16" t="s">
        <v>125</v>
      </c>
      <c r="AU786" s="16" t="s">
        <v>84</v>
      </c>
    </row>
    <row r="787" spans="1:65" s="2" customFormat="1" ht="11.25">
      <c r="A787" s="31"/>
      <c r="B787" s="32"/>
      <c r="C787" s="31"/>
      <c r="D787" s="166" t="s">
        <v>201</v>
      </c>
      <c r="E787" s="31"/>
      <c r="F787" s="167" t="s">
        <v>1229</v>
      </c>
      <c r="G787" s="31"/>
      <c r="H787" s="31"/>
      <c r="I787" s="158"/>
      <c r="J787" s="31"/>
      <c r="K787" s="31"/>
      <c r="L787" s="32"/>
      <c r="M787" s="159"/>
      <c r="N787" s="160"/>
      <c r="O787" s="57"/>
      <c r="P787" s="57"/>
      <c r="Q787" s="57"/>
      <c r="R787" s="57"/>
      <c r="S787" s="57"/>
      <c r="T787" s="58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6" t="s">
        <v>201</v>
      </c>
      <c r="AU787" s="16" t="s">
        <v>84</v>
      </c>
    </row>
    <row r="788" spans="1:65" s="2" customFormat="1" ht="24.2" customHeight="1">
      <c r="A788" s="31"/>
      <c r="B788" s="142"/>
      <c r="C788" s="143" t="s">
        <v>1230</v>
      </c>
      <c r="D788" s="143" t="s">
        <v>119</v>
      </c>
      <c r="E788" s="144" t="s">
        <v>1231</v>
      </c>
      <c r="F788" s="145" t="s">
        <v>1232</v>
      </c>
      <c r="G788" s="146" t="s">
        <v>205</v>
      </c>
      <c r="H788" s="147">
        <v>10</v>
      </c>
      <c r="I788" s="148"/>
      <c r="J788" s="149">
        <f>ROUND(I788*H788,2)</f>
        <v>0</v>
      </c>
      <c r="K788" s="145" t="s">
        <v>199</v>
      </c>
      <c r="L788" s="32"/>
      <c r="M788" s="150" t="s">
        <v>1</v>
      </c>
      <c r="N788" s="151" t="s">
        <v>39</v>
      </c>
      <c r="O788" s="57"/>
      <c r="P788" s="152">
        <f>O788*H788</f>
        <v>0</v>
      </c>
      <c r="Q788" s="152">
        <v>0</v>
      </c>
      <c r="R788" s="152">
        <f>Q788*H788</f>
        <v>0</v>
      </c>
      <c r="S788" s="152">
        <v>0</v>
      </c>
      <c r="T788" s="153">
        <f>S788*H788</f>
        <v>0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54" t="s">
        <v>124</v>
      </c>
      <c r="AT788" s="154" t="s">
        <v>119</v>
      </c>
      <c r="AU788" s="154" t="s">
        <v>84</v>
      </c>
      <c r="AY788" s="16" t="s">
        <v>116</v>
      </c>
      <c r="BE788" s="155">
        <f>IF(N788="základní",J788,0)</f>
        <v>0</v>
      </c>
      <c r="BF788" s="155">
        <f>IF(N788="snížená",J788,0)</f>
        <v>0</v>
      </c>
      <c r="BG788" s="155">
        <f>IF(N788="zákl. přenesená",J788,0)</f>
        <v>0</v>
      </c>
      <c r="BH788" s="155">
        <f>IF(N788="sníž. přenesená",J788,0)</f>
        <v>0</v>
      </c>
      <c r="BI788" s="155">
        <f>IF(N788="nulová",J788,0)</f>
        <v>0</v>
      </c>
      <c r="BJ788" s="16" t="s">
        <v>82</v>
      </c>
      <c r="BK788" s="155">
        <f>ROUND(I788*H788,2)</f>
        <v>0</v>
      </c>
      <c r="BL788" s="16" t="s">
        <v>124</v>
      </c>
      <c r="BM788" s="154" t="s">
        <v>1233</v>
      </c>
    </row>
    <row r="789" spans="1:65" s="2" customFormat="1" ht="19.5">
      <c r="A789" s="31"/>
      <c r="B789" s="32"/>
      <c r="C789" s="31"/>
      <c r="D789" s="156" t="s">
        <v>125</v>
      </c>
      <c r="E789" s="31"/>
      <c r="F789" s="157" t="s">
        <v>1234</v>
      </c>
      <c r="G789" s="31"/>
      <c r="H789" s="31"/>
      <c r="I789" s="158"/>
      <c r="J789" s="31"/>
      <c r="K789" s="31"/>
      <c r="L789" s="32"/>
      <c r="M789" s="159"/>
      <c r="N789" s="160"/>
      <c r="O789" s="57"/>
      <c r="P789" s="57"/>
      <c r="Q789" s="57"/>
      <c r="R789" s="57"/>
      <c r="S789" s="57"/>
      <c r="T789" s="58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6" t="s">
        <v>125</v>
      </c>
      <c r="AU789" s="16" t="s">
        <v>84</v>
      </c>
    </row>
    <row r="790" spans="1:65" s="2" customFormat="1" ht="11.25">
      <c r="A790" s="31"/>
      <c r="B790" s="32"/>
      <c r="C790" s="31"/>
      <c r="D790" s="166" t="s">
        <v>201</v>
      </c>
      <c r="E790" s="31"/>
      <c r="F790" s="167" t="s">
        <v>1235</v>
      </c>
      <c r="G790" s="31"/>
      <c r="H790" s="31"/>
      <c r="I790" s="158"/>
      <c r="J790" s="31"/>
      <c r="K790" s="31"/>
      <c r="L790" s="32"/>
      <c r="M790" s="159"/>
      <c r="N790" s="160"/>
      <c r="O790" s="57"/>
      <c r="P790" s="57"/>
      <c r="Q790" s="57"/>
      <c r="R790" s="57"/>
      <c r="S790" s="57"/>
      <c r="T790" s="58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6" t="s">
        <v>201</v>
      </c>
      <c r="AU790" s="16" t="s">
        <v>84</v>
      </c>
    </row>
    <row r="791" spans="1:65" s="2" customFormat="1" ht="24.2" customHeight="1">
      <c r="A791" s="31"/>
      <c r="B791" s="142"/>
      <c r="C791" s="143" t="s">
        <v>709</v>
      </c>
      <c r="D791" s="143" t="s">
        <v>119</v>
      </c>
      <c r="E791" s="144" t="s">
        <v>1236</v>
      </c>
      <c r="F791" s="145" t="s">
        <v>1237</v>
      </c>
      <c r="G791" s="146" t="s">
        <v>214</v>
      </c>
      <c r="H791" s="147">
        <v>5</v>
      </c>
      <c r="I791" s="148"/>
      <c r="J791" s="149">
        <f>ROUND(I791*H791,2)</f>
        <v>0</v>
      </c>
      <c r="K791" s="145" t="s">
        <v>199</v>
      </c>
      <c r="L791" s="32"/>
      <c r="M791" s="150" t="s">
        <v>1</v>
      </c>
      <c r="N791" s="151" t="s">
        <v>39</v>
      </c>
      <c r="O791" s="57"/>
      <c r="P791" s="152">
        <f>O791*H791</f>
        <v>0</v>
      </c>
      <c r="Q791" s="152">
        <v>0</v>
      </c>
      <c r="R791" s="152">
        <f>Q791*H791</f>
        <v>0</v>
      </c>
      <c r="S791" s="152">
        <v>0</v>
      </c>
      <c r="T791" s="153">
        <f>S791*H791</f>
        <v>0</v>
      </c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R791" s="154" t="s">
        <v>124</v>
      </c>
      <c r="AT791" s="154" t="s">
        <v>119</v>
      </c>
      <c r="AU791" s="154" t="s">
        <v>84</v>
      </c>
      <c r="AY791" s="16" t="s">
        <v>116</v>
      </c>
      <c r="BE791" s="155">
        <f>IF(N791="základní",J791,0)</f>
        <v>0</v>
      </c>
      <c r="BF791" s="155">
        <f>IF(N791="snížená",J791,0)</f>
        <v>0</v>
      </c>
      <c r="BG791" s="155">
        <f>IF(N791="zákl. přenesená",J791,0)</f>
        <v>0</v>
      </c>
      <c r="BH791" s="155">
        <f>IF(N791="sníž. přenesená",J791,0)</f>
        <v>0</v>
      </c>
      <c r="BI791" s="155">
        <f>IF(N791="nulová",J791,0)</f>
        <v>0</v>
      </c>
      <c r="BJ791" s="16" t="s">
        <v>82</v>
      </c>
      <c r="BK791" s="155">
        <f>ROUND(I791*H791,2)</f>
        <v>0</v>
      </c>
      <c r="BL791" s="16" t="s">
        <v>124</v>
      </c>
      <c r="BM791" s="154" t="s">
        <v>1238</v>
      </c>
    </row>
    <row r="792" spans="1:65" s="2" customFormat="1" ht="11.25">
      <c r="A792" s="31"/>
      <c r="B792" s="32"/>
      <c r="C792" s="31"/>
      <c r="D792" s="156" t="s">
        <v>125</v>
      </c>
      <c r="E792" s="31"/>
      <c r="F792" s="157" t="s">
        <v>1239</v>
      </c>
      <c r="G792" s="31"/>
      <c r="H792" s="31"/>
      <c r="I792" s="158"/>
      <c r="J792" s="31"/>
      <c r="K792" s="31"/>
      <c r="L792" s="32"/>
      <c r="M792" s="159"/>
      <c r="N792" s="160"/>
      <c r="O792" s="57"/>
      <c r="P792" s="57"/>
      <c r="Q792" s="57"/>
      <c r="R792" s="57"/>
      <c r="S792" s="57"/>
      <c r="T792" s="58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T792" s="16" t="s">
        <v>125</v>
      </c>
      <c r="AU792" s="16" t="s">
        <v>84</v>
      </c>
    </row>
    <row r="793" spans="1:65" s="2" customFormat="1" ht="11.25">
      <c r="A793" s="31"/>
      <c r="B793" s="32"/>
      <c r="C793" s="31"/>
      <c r="D793" s="166" t="s">
        <v>201</v>
      </c>
      <c r="E793" s="31"/>
      <c r="F793" s="167" t="s">
        <v>1240</v>
      </c>
      <c r="G793" s="31"/>
      <c r="H793" s="31"/>
      <c r="I793" s="158"/>
      <c r="J793" s="31"/>
      <c r="K793" s="31"/>
      <c r="L793" s="32"/>
      <c r="M793" s="159"/>
      <c r="N793" s="160"/>
      <c r="O793" s="57"/>
      <c r="P793" s="57"/>
      <c r="Q793" s="57"/>
      <c r="R793" s="57"/>
      <c r="S793" s="57"/>
      <c r="T793" s="58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6" t="s">
        <v>201</v>
      </c>
      <c r="AU793" s="16" t="s">
        <v>84</v>
      </c>
    </row>
    <row r="794" spans="1:65" s="2" customFormat="1" ht="33" customHeight="1">
      <c r="A794" s="31"/>
      <c r="B794" s="142"/>
      <c r="C794" s="143" t="s">
        <v>1241</v>
      </c>
      <c r="D794" s="143" t="s">
        <v>119</v>
      </c>
      <c r="E794" s="144" t="s">
        <v>1242</v>
      </c>
      <c r="F794" s="145" t="s">
        <v>1243</v>
      </c>
      <c r="G794" s="146" t="s">
        <v>269</v>
      </c>
      <c r="H794" s="147">
        <v>10</v>
      </c>
      <c r="I794" s="148"/>
      <c r="J794" s="149">
        <f>ROUND(I794*H794,2)</f>
        <v>0</v>
      </c>
      <c r="K794" s="145" t="s">
        <v>199</v>
      </c>
      <c r="L794" s="32"/>
      <c r="M794" s="150" t="s">
        <v>1</v>
      </c>
      <c r="N794" s="151" t="s">
        <v>39</v>
      </c>
      <c r="O794" s="57"/>
      <c r="P794" s="152">
        <f>O794*H794</f>
        <v>0</v>
      </c>
      <c r="Q794" s="152">
        <v>0</v>
      </c>
      <c r="R794" s="152">
        <f>Q794*H794</f>
        <v>0</v>
      </c>
      <c r="S794" s="152">
        <v>0</v>
      </c>
      <c r="T794" s="153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54" t="s">
        <v>124</v>
      </c>
      <c r="AT794" s="154" t="s">
        <v>119</v>
      </c>
      <c r="AU794" s="154" t="s">
        <v>84</v>
      </c>
      <c r="AY794" s="16" t="s">
        <v>116</v>
      </c>
      <c r="BE794" s="155">
        <f>IF(N794="základní",J794,0)</f>
        <v>0</v>
      </c>
      <c r="BF794" s="155">
        <f>IF(N794="snížená",J794,0)</f>
        <v>0</v>
      </c>
      <c r="BG794" s="155">
        <f>IF(N794="zákl. přenesená",J794,0)</f>
        <v>0</v>
      </c>
      <c r="BH794" s="155">
        <f>IF(N794="sníž. přenesená",J794,0)</f>
        <v>0</v>
      </c>
      <c r="BI794" s="155">
        <f>IF(N794="nulová",J794,0)</f>
        <v>0</v>
      </c>
      <c r="BJ794" s="16" t="s">
        <v>82</v>
      </c>
      <c r="BK794" s="155">
        <f>ROUND(I794*H794,2)</f>
        <v>0</v>
      </c>
      <c r="BL794" s="16" t="s">
        <v>124</v>
      </c>
      <c r="BM794" s="154" t="s">
        <v>1244</v>
      </c>
    </row>
    <row r="795" spans="1:65" s="2" customFormat="1" ht="39">
      <c r="A795" s="31"/>
      <c r="B795" s="32"/>
      <c r="C795" s="31"/>
      <c r="D795" s="156" t="s">
        <v>125</v>
      </c>
      <c r="E795" s="31"/>
      <c r="F795" s="157" t="s">
        <v>1245</v>
      </c>
      <c r="G795" s="31"/>
      <c r="H795" s="31"/>
      <c r="I795" s="158"/>
      <c r="J795" s="31"/>
      <c r="K795" s="31"/>
      <c r="L795" s="32"/>
      <c r="M795" s="159"/>
      <c r="N795" s="160"/>
      <c r="O795" s="57"/>
      <c r="P795" s="57"/>
      <c r="Q795" s="57"/>
      <c r="R795" s="57"/>
      <c r="S795" s="57"/>
      <c r="T795" s="58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T795" s="16" t="s">
        <v>125</v>
      </c>
      <c r="AU795" s="16" t="s">
        <v>84</v>
      </c>
    </row>
    <row r="796" spans="1:65" s="2" customFormat="1" ht="11.25">
      <c r="A796" s="31"/>
      <c r="B796" s="32"/>
      <c r="C796" s="31"/>
      <c r="D796" s="166" t="s">
        <v>201</v>
      </c>
      <c r="E796" s="31"/>
      <c r="F796" s="167" t="s">
        <v>1246</v>
      </c>
      <c r="G796" s="31"/>
      <c r="H796" s="31"/>
      <c r="I796" s="158"/>
      <c r="J796" s="31"/>
      <c r="K796" s="31"/>
      <c r="L796" s="32"/>
      <c r="M796" s="159"/>
      <c r="N796" s="160"/>
      <c r="O796" s="57"/>
      <c r="P796" s="57"/>
      <c r="Q796" s="57"/>
      <c r="R796" s="57"/>
      <c r="S796" s="57"/>
      <c r="T796" s="58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6" t="s">
        <v>201</v>
      </c>
      <c r="AU796" s="16" t="s">
        <v>84</v>
      </c>
    </row>
    <row r="797" spans="1:65" s="2" customFormat="1" ht="33" customHeight="1">
      <c r="A797" s="31"/>
      <c r="B797" s="142"/>
      <c r="C797" s="143" t="s">
        <v>713</v>
      </c>
      <c r="D797" s="143" t="s">
        <v>119</v>
      </c>
      <c r="E797" s="144" t="s">
        <v>1247</v>
      </c>
      <c r="F797" s="145" t="s">
        <v>1248</v>
      </c>
      <c r="G797" s="146" t="s">
        <v>269</v>
      </c>
      <c r="H797" s="147">
        <v>10</v>
      </c>
      <c r="I797" s="148"/>
      <c r="J797" s="149">
        <f>ROUND(I797*H797,2)</f>
        <v>0</v>
      </c>
      <c r="K797" s="145" t="s">
        <v>199</v>
      </c>
      <c r="L797" s="32"/>
      <c r="M797" s="150" t="s">
        <v>1</v>
      </c>
      <c r="N797" s="151" t="s">
        <v>39</v>
      </c>
      <c r="O797" s="57"/>
      <c r="P797" s="152">
        <f>O797*H797</f>
        <v>0</v>
      </c>
      <c r="Q797" s="152">
        <v>0</v>
      </c>
      <c r="R797" s="152">
        <f>Q797*H797</f>
        <v>0</v>
      </c>
      <c r="S797" s="152">
        <v>0</v>
      </c>
      <c r="T797" s="153">
        <f>S797*H797</f>
        <v>0</v>
      </c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R797" s="154" t="s">
        <v>124</v>
      </c>
      <c r="AT797" s="154" t="s">
        <v>119</v>
      </c>
      <c r="AU797" s="154" t="s">
        <v>84</v>
      </c>
      <c r="AY797" s="16" t="s">
        <v>116</v>
      </c>
      <c r="BE797" s="155">
        <f>IF(N797="základní",J797,0)</f>
        <v>0</v>
      </c>
      <c r="BF797" s="155">
        <f>IF(N797="snížená",J797,0)</f>
        <v>0</v>
      </c>
      <c r="BG797" s="155">
        <f>IF(N797="zákl. přenesená",J797,0)</f>
        <v>0</v>
      </c>
      <c r="BH797" s="155">
        <f>IF(N797="sníž. přenesená",J797,0)</f>
        <v>0</v>
      </c>
      <c r="BI797" s="155">
        <f>IF(N797="nulová",J797,0)</f>
        <v>0</v>
      </c>
      <c r="BJ797" s="16" t="s">
        <v>82</v>
      </c>
      <c r="BK797" s="155">
        <f>ROUND(I797*H797,2)</f>
        <v>0</v>
      </c>
      <c r="BL797" s="16" t="s">
        <v>124</v>
      </c>
      <c r="BM797" s="154" t="s">
        <v>1249</v>
      </c>
    </row>
    <row r="798" spans="1:65" s="2" customFormat="1" ht="39">
      <c r="A798" s="31"/>
      <c r="B798" s="32"/>
      <c r="C798" s="31"/>
      <c r="D798" s="156" t="s">
        <v>125</v>
      </c>
      <c r="E798" s="31"/>
      <c r="F798" s="157" t="s">
        <v>1250</v>
      </c>
      <c r="G798" s="31"/>
      <c r="H798" s="31"/>
      <c r="I798" s="158"/>
      <c r="J798" s="31"/>
      <c r="K798" s="31"/>
      <c r="L798" s="32"/>
      <c r="M798" s="159"/>
      <c r="N798" s="160"/>
      <c r="O798" s="57"/>
      <c r="P798" s="57"/>
      <c r="Q798" s="57"/>
      <c r="R798" s="57"/>
      <c r="S798" s="57"/>
      <c r="T798" s="58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T798" s="16" t="s">
        <v>125</v>
      </c>
      <c r="AU798" s="16" t="s">
        <v>84</v>
      </c>
    </row>
    <row r="799" spans="1:65" s="2" customFormat="1" ht="11.25">
      <c r="A799" s="31"/>
      <c r="B799" s="32"/>
      <c r="C799" s="31"/>
      <c r="D799" s="166" t="s">
        <v>201</v>
      </c>
      <c r="E799" s="31"/>
      <c r="F799" s="167" t="s">
        <v>1251</v>
      </c>
      <c r="G799" s="31"/>
      <c r="H799" s="31"/>
      <c r="I799" s="158"/>
      <c r="J799" s="31"/>
      <c r="K799" s="31"/>
      <c r="L799" s="32"/>
      <c r="M799" s="159"/>
      <c r="N799" s="160"/>
      <c r="O799" s="57"/>
      <c r="P799" s="57"/>
      <c r="Q799" s="57"/>
      <c r="R799" s="57"/>
      <c r="S799" s="57"/>
      <c r="T799" s="58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T799" s="16" t="s">
        <v>201</v>
      </c>
      <c r="AU799" s="16" t="s">
        <v>84</v>
      </c>
    </row>
    <row r="800" spans="1:65" s="2" customFormat="1" ht="33" customHeight="1">
      <c r="A800" s="31"/>
      <c r="B800" s="142"/>
      <c r="C800" s="143" t="s">
        <v>1252</v>
      </c>
      <c r="D800" s="143" t="s">
        <v>119</v>
      </c>
      <c r="E800" s="144" t="s">
        <v>1253</v>
      </c>
      <c r="F800" s="145" t="s">
        <v>1254</v>
      </c>
      <c r="G800" s="146" t="s">
        <v>269</v>
      </c>
      <c r="H800" s="147">
        <v>10</v>
      </c>
      <c r="I800" s="148"/>
      <c r="J800" s="149">
        <f>ROUND(I800*H800,2)</f>
        <v>0</v>
      </c>
      <c r="K800" s="145" t="s">
        <v>199</v>
      </c>
      <c r="L800" s="32"/>
      <c r="M800" s="150" t="s">
        <v>1</v>
      </c>
      <c r="N800" s="151" t="s">
        <v>39</v>
      </c>
      <c r="O800" s="57"/>
      <c r="P800" s="152">
        <f>O800*H800</f>
        <v>0</v>
      </c>
      <c r="Q800" s="152">
        <v>0</v>
      </c>
      <c r="R800" s="152">
        <f>Q800*H800</f>
        <v>0</v>
      </c>
      <c r="S800" s="152">
        <v>0</v>
      </c>
      <c r="T800" s="153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54" t="s">
        <v>124</v>
      </c>
      <c r="AT800" s="154" t="s">
        <v>119</v>
      </c>
      <c r="AU800" s="154" t="s">
        <v>84</v>
      </c>
      <c r="AY800" s="16" t="s">
        <v>116</v>
      </c>
      <c r="BE800" s="155">
        <f>IF(N800="základní",J800,0)</f>
        <v>0</v>
      </c>
      <c r="BF800" s="155">
        <f>IF(N800="snížená",J800,0)</f>
        <v>0</v>
      </c>
      <c r="BG800" s="155">
        <f>IF(N800="zákl. přenesená",J800,0)</f>
        <v>0</v>
      </c>
      <c r="BH800" s="155">
        <f>IF(N800="sníž. přenesená",J800,0)</f>
        <v>0</v>
      </c>
      <c r="BI800" s="155">
        <f>IF(N800="nulová",J800,0)</f>
        <v>0</v>
      </c>
      <c r="BJ800" s="16" t="s">
        <v>82</v>
      </c>
      <c r="BK800" s="155">
        <f>ROUND(I800*H800,2)</f>
        <v>0</v>
      </c>
      <c r="BL800" s="16" t="s">
        <v>124</v>
      </c>
      <c r="BM800" s="154" t="s">
        <v>1255</v>
      </c>
    </row>
    <row r="801" spans="1:65" s="2" customFormat="1" ht="39">
      <c r="A801" s="31"/>
      <c r="B801" s="32"/>
      <c r="C801" s="31"/>
      <c r="D801" s="156" t="s">
        <v>125</v>
      </c>
      <c r="E801" s="31"/>
      <c r="F801" s="157" t="s">
        <v>1256</v>
      </c>
      <c r="G801" s="31"/>
      <c r="H801" s="31"/>
      <c r="I801" s="158"/>
      <c r="J801" s="31"/>
      <c r="K801" s="31"/>
      <c r="L801" s="32"/>
      <c r="M801" s="159"/>
      <c r="N801" s="160"/>
      <c r="O801" s="57"/>
      <c r="P801" s="57"/>
      <c r="Q801" s="57"/>
      <c r="R801" s="57"/>
      <c r="S801" s="57"/>
      <c r="T801" s="58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6" t="s">
        <v>125</v>
      </c>
      <c r="AU801" s="16" t="s">
        <v>84</v>
      </c>
    </row>
    <row r="802" spans="1:65" s="2" customFormat="1" ht="11.25">
      <c r="A802" s="31"/>
      <c r="B802" s="32"/>
      <c r="C802" s="31"/>
      <c r="D802" s="166" t="s">
        <v>201</v>
      </c>
      <c r="E802" s="31"/>
      <c r="F802" s="167" t="s">
        <v>1257</v>
      </c>
      <c r="G802" s="31"/>
      <c r="H802" s="31"/>
      <c r="I802" s="158"/>
      <c r="J802" s="31"/>
      <c r="K802" s="31"/>
      <c r="L802" s="32"/>
      <c r="M802" s="159"/>
      <c r="N802" s="160"/>
      <c r="O802" s="57"/>
      <c r="P802" s="57"/>
      <c r="Q802" s="57"/>
      <c r="R802" s="57"/>
      <c r="S802" s="57"/>
      <c r="T802" s="58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6" t="s">
        <v>201</v>
      </c>
      <c r="AU802" s="16" t="s">
        <v>84</v>
      </c>
    </row>
    <row r="803" spans="1:65" s="2" customFormat="1" ht="24.2" customHeight="1">
      <c r="A803" s="31"/>
      <c r="B803" s="142"/>
      <c r="C803" s="168" t="s">
        <v>717</v>
      </c>
      <c r="D803" s="168" t="s">
        <v>243</v>
      </c>
      <c r="E803" s="169" t="s">
        <v>1258</v>
      </c>
      <c r="F803" s="170" t="s">
        <v>1259</v>
      </c>
      <c r="G803" s="171" t="s">
        <v>205</v>
      </c>
      <c r="H803" s="172">
        <v>50</v>
      </c>
      <c r="I803" s="173"/>
      <c r="J803" s="174">
        <f>ROUND(I803*H803,2)</f>
        <v>0</v>
      </c>
      <c r="K803" s="170" t="s">
        <v>199</v>
      </c>
      <c r="L803" s="175"/>
      <c r="M803" s="176" t="s">
        <v>1</v>
      </c>
      <c r="N803" s="177" t="s">
        <v>39</v>
      </c>
      <c r="O803" s="57"/>
      <c r="P803" s="152">
        <f>O803*H803</f>
        <v>0</v>
      </c>
      <c r="Q803" s="152">
        <v>0</v>
      </c>
      <c r="R803" s="152">
        <f>Q803*H803</f>
        <v>0</v>
      </c>
      <c r="S803" s="152">
        <v>0</v>
      </c>
      <c r="T803" s="153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54" t="s">
        <v>139</v>
      </c>
      <c r="AT803" s="154" t="s">
        <v>243</v>
      </c>
      <c r="AU803" s="154" t="s">
        <v>84</v>
      </c>
      <c r="AY803" s="16" t="s">
        <v>116</v>
      </c>
      <c r="BE803" s="155">
        <f>IF(N803="základní",J803,0)</f>
        <v>0</v>
      </c>
      <c r="BF803" s="155">
        <f>IF(N803="snížená",J803,0)</f>
        <v>0</v>
      </c>
      <c r="BG803" s="155">
        <f>IF(N803="zákl. přenesená",J803,0)</f>
        <v>0</v>
      </c>
      <c r="BH803" s="155">
        <f>IF(N803="sníž. přenesená",J803,0)</f>
        <v>0</v>
      </c>
      <c r="BI803" s="155">
        <f>IF(N803="nulová",J803,0)</f>
        <v>0</v>
      </c>
      <c r="BJ803" s="16" t="s">
        <v>82</v>
      </c>
      <c r="BK803" s="155">
        <f>ROUND(I803*H803,2)</f>
        <v>0</v>
      </c>
      <c r="BL803" s="16" t="s">
        <v>124</v>
      </c>
      <c r="BM803" s="154" t="s">
        <v>1260</v>
      </c>
    </row>
    <row r="804" spans="1:65" s="2" customFormat="1" ht="19.5">
      <c r="A804" s="31"/>
      <c r="B804" s="32"/>
      <c r="C804" s="31"/>
      <c r="D804" s="156" t="s">
        <v>125</v>
      </c>
      <c r="E804" s="31"/>
      <c r="F804" s="157" t="s">
        <v>1259</v>
      </c>
      <c r="G804" s="31"/>
      <c r="H804" s="31"/>
      <c r="I804" s="158"/>
      <c r="J804" s="31"/>
      <c r="K804" s="31"/>
      <c r="L804" s="32"/>
      <c r="M804" s="159"/>
      <c r="N804" s="160"/>
      <c r="O804" s="57"/>
      <c r="P804" s="57"/>
      <c r="Q804" s="57"/>
      <c r="R804" s="57"/>
      <c r="S804" s="57"/>
      <c r="T804" s="58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6" t="s">
        <v>125</v>
      </c>
      <c r="AU804" s="16" t="s">
        <v>84</v>
      </c>
    </row>
    <row r="805" spans="1:65" s="2" customFormat="1" ht="24.2" customHeight="1">
      <c r="A805" s="31"/>
      <c r="B805" s="142"/>
      <c r="C805" s="168" t="s">
        <v>1261</v>
      </c>
      <c r="D805" s="168" t="s">
        <v>243</v>
      </c>
      <c r="E805" s="169" t="s">
        <v>1262</v>
      </c>
      <c r="F805" s="170" t="s">
        <v>1263</v>
      </c>
      <c r="G805" s="171" t="s">
        <v>205</v>
      </c>
      <c r="H805" s="172">
        <v>50</v>
      </c>
      <c r="I805" s="173"/>
      <c r="J805" s="174">
        <f>ROUND(I805*H805,2)</f>
        <v>0</v>
      </c>
      <c r="K805" s="170" t="s">
        <v>199</v>
      </c>
      <c r="L805" s="175"/>
      <c r="M805" s="176" t="s">
        <v>1</v>
      </c>
      <c r="N805" s="177" t="s">
        <v>39</v>
      </c>
      <c r="O805" s="57"/>
      <c r="P805" s="152">
        <f>O805*H805</f>
        <v>0</v>
      </c>
      <c r="Q805" s="152">
        <v>0</v>
      </c>
      <c r="R805" s="152">
        <f>Q805*H805</f>
        <v>0</v>
      </c>
      <c r="S805" s="152">
        <v>0</v>
      </c>
      <c r="T805" s="153">
        <f>S805*H805</f>
        <v>0</v>
      </c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R805" s="154" t="s">
        <v>139</v>
      </c>
      <c r="AT805" s="154" t="s">
        <v>243</v>
      </c>
      <c r="AU805" s="154" t="s">
        <v>84</v>
      </c>
      <c r="AY805" s="16" t="s">
        <v>116</v>
      </c>
      <c r="BE805" s="155">
        <f>IF(N805="základní",J805,0)</f>
        <v>0</v>
      </c>
      <c r="BF805" s="155">
        <f>IF(N805="snížená",J805,0)</f>
        <v>0</v>
      </c>
      <c r="BG805" s="155">
        <f>IF(N805="zákl. přenesená",J805,0)</f>
        <v>0</v>
      </c>
      <c r="BH805" s="155">
        <f>IF(N805="sníž. přenesená",J805,0)</f>
        <v>0</v>
      </c>
      <c r="BI805" s="155">
        <f>IF(N805="nulová",J805,0)</f>
        <v>0</v>
      </c>
      <c r="BJ805" s="16" t="s">
        <v>82</v>
      </c>
      <c r="BK805" s="155">
        <f>ROUND(I805*H805,2)</f>
        <v>0</v>
      </c>
      <c r="BL805" s="16" t="s">
        <v>124</v>
      </c>
      <c r="BM805" s="154" t="s">
        <v>1264</v>
      </c>
    </row>
    <row r="806" spans="1:65" s="2" customFormat="1" ht="11.25">
      <c r="A806" s="31"/>
      <c r="B806" s="32"/>
      <c r="C806" s="31"/>
      <c r="D806" s="156" t="s">
        <v>125</v>
      </c>
      <c r="E806" s="31"/>
      <c r="F806" s="157" t="s">
        <v>1265</v>
      </c>
      <c r="G806" s="31"/>
      <c r="H806" s="31"/>
      <c r="I806" s="158"/>
      <c r="J806" s="31"/>
      <c r="K806" s="31"/>
      <c r="L806" s="32"/>
      <c r="M806" s="159"/>
      <c r="N806" s="160"/>
      <c r="O806" s="57"/>
      <c r="P806" s="57"/>
      <c r="Q806" s="57"/>
      <c r="R806" s="57"/>
      <c r="S806" s="57"/>
      <c r="T806" s="58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T806" s="16" t="s">
        <v>125</v>
      </c>
      <c r="AU806" s="16" t="s">
        <v>84</v>
      </c>
    </row>
    <row r="807" spans="1:65" s="2" customFormat="1" ht="24.2" customHeight="1">
      <c r="A807" s="31"/>
      <c r="B807" s="142"/>
      <c r="C807" s="168" t="s">
        <v>724</v>
      </c>
      <c r="D807" s="168" t="s">
        <v>243</v>
      </c>
      <c r="E807" s="169" t="s">
        <v>1266</v>
      </c>
      <c r="F807" s="170" t="s">
        <v>1267</v>
      </c>
      <c r="G807" s="171" t="s">
        <v>205</v>
      </c>
      <c r="H807" s="172">
        <v>50</v>
      </c>
      <c r="I807" s="173"/>
      <c r="J807" s="174">
        <f>ROUND(I807*H807,2)</f>
        <v>0</v>
      </c>
      <c r="K807" s="170" t="s">
        <v>199</v>
      </c>
      <c r="L807" s="175"/>
      <c r="M807" s="176" t="s">
        <v>1</v>
      </c>
      <c r="N807" s="177" t="s">
        <v>39</v>
      </c>
      <c r="O807" s="57"/>
      <c r="P807" s="152">
        <f>O807*H807</f>
        <v>0</v>
      </c>
      <c r="Q807" s="152">
        <v>0</v>
      </c>
      <c r="R807" s="152">
        <f>Q807*H807</f>
        <v>0</v>
      </c>
      <c r="S807" s="152">
        <v>0</v>
      </c>
      <c r="T807" s="153">
        <f>S807*H807</f>
        <v>0</v>
      </c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R807" s="154" t="s">
        <v>139</v>
      </c>
      <c r="AT807" s="154" t="s">
        <v>243</v>
      </c>
      <c r="AU807" s="154" t="s">
        <v>84</v>
      </c>
      <c r="AY807" s="16" t="s">
        <v>116</v>
      </c>
      <c r="BE807" s="155">
        <f>IF(N807="základní",J807,0)</f>
        <v>0</v>
      </c>
      <c r="BF807" s="155">
        <f>IF(N807="snížená",J807,0)</f>
        <v>0</v>
      </c>
      <c r="BG807" s="155">
        <f>IF(N807="zákl. přenesená",J807,0)</f>
        <v>0</v>
      </c>
      <c r="BH807" s="155">
        <f>IF(N807="sníž. přenesená",J807,0)</f>
        <v>0</v>
      </c>
      <c r="BI807" s="155">
        <f>IF(N807="nulová",J807,0)</f>
        <v>0</v>
      </c>
      <c r="BJ807" s="16" t="s">
        <v>82</v>
      </c>
      <c r="BK807" s="155">
        <f>ROUND(I807*H807,2)</f>
        <v>0</v>
      </c>
      <c r="BL807" s="16" t="s">
        <v>124</v>
      </c>
      <c r="BM807" s="154" t="s">
        <v>1268</v>
      </c>
    </row>
    <row r="808" spans="1:65" s="2" customFormat="1" ht="19.5">
      <c r="A808" s="31"/>
      <c r="B808" s="32"/>
      <c r="C808" s="31"/>
      <c r="D808" s="156" t="s">
        <v>125</v>
      </c>
      <c r="E808" s="31"/>
      <c r="F808" s="157" t="s">
        <v>1267</v>
      </c>
      <c r="G808" s="31"/>
      <c r="H808" s="31"/>
      <c r="I808" s="158"/>
      <c r="J808" s="31"/>
      <c r="K808" s="31"/>
      <c r="L808" s="32"/>
      <c r="M808" s="159"/>
      <c r="N808" s="160"/>
      <c r="O808" s="57"/>
      <c r="P808" s="57"/>
      <c r="Q808" s="57"/>
      <c r="R808" s="57"/>
      <c r="S808" s="57"/>
      <c r="T808" s="58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6" t="s">
        <v>125</v>
      </c>
      <c r="AU808" s="16" t="s">
        <v>84</v>
      </c>
    </row>
    <row r="809" spans="1:65" s="2" customFormat="1" ht="24.2" customHeight="1">
      <c r="A809" s="31"/>
      <c r="B809" s="142"/>
      <c r="C809" s="168" t="s">
        <v>1269</v>
      </c>
      <c r="D809" s="168" t="s">
        <v>243</v>
      </c>
      <c r="E809" s="169" t="s">
        <v>1270</v>
      </c>
      <c r="F809" s="170" t="s">
        <v>1271</v>
      </c>
      <c r="G809" s="171" t="s">
        <v>205</v>
      </c>
      <c r="H809" s="172">
        <v>50</v>
      </c>
      <c r="I809" s="173"/>
      <c r="J809" s="174">
        <f>ROUND(I809*H809,2)</f>
        <v>0</v>
      </c>
      <c r="K809" s="170" t="s">
        <v>199</v>
      </c>
      <c r="L809" s="175"/>
      <c r="M809" s="176" t="s">
        <v>1</v>
      </c>
      <c r="N809" s="177" t="s">
        <v>39</v>
      </c>
      <c r="O809" s="57"/>
      <c r="P809" s="152">
        <f>O809*H809</f>
        <v>0</v>
      </c>
      <c r="Q809" s="152">
        <v>0</v>
      </c>
      <c r="R809" s="152">
        <f>Q809*H809</f>
        <v>0</v>
      </c>
      <c r="S809" s="152">
        <v>0</v>
      </c>
      <c r="T809" s="153">
        <f>S809*H809</f>
        <v>0</v>
      </c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R809" s="154" t="s">
        <v>139</v>
      </c>
      <c r="AT809" s="154" t="s">
        <v>243</v>
      </c>
      <c r="AU809" s="154" t="s">
        <v>84</v>
      </c>
      <c r="AY809" s="16" t="s">
        <v>116</v>
      </c>
      <c r="BE809" s="155">
        <f>IF(N809="základní",J809,0)</f>
        <v>0</v>
      </c>
      <c r="BF809" s="155">
        <f>IF(N809="snížená",J809,0)</f>
        <v>0</v>
      </c>
      <c r="BG809" s="155">
        <f>IF(N809="zákl. přenesená",J809,0)</f>
        <v>0</v>
      </c>
      <c r="BH809" s="155">
        <f>IF(N809="sníž. přenesená",J809,0)</f>
        <v>0</v>
      </c>
      <c r="BI809" s="155">
        <f>IF(N809="nulová",J809,0)</f>
        <v>0</v>
      </c>
      <c r="BJ809" s="16" t="s">
        <v>82</v>
      </c>
      <c r="BK809" s="155">
        <f>ROUND(I809*H809,2)</f>
        <v>0</v>
      </c>
      <c r="BL809" s="16" t="s">
        <v>124</v>
      </c>
      <c r="BM809" s="154" t="s">
        <v>1272</v>
      </c>
    </row>
    <row r="810" spans="1:65" s="2" customFormat="1" ht="19.5">
      <c r="A810" s="31"/>
      <c r="B810" s="32"/>
      <c r="C810" s="31"/>
      <c r="D810" s="156" t="s">
        <v>125</v>
      </c>
      <c r="E810" s="31"/>
      <c r="F810" s="157" t="s">
        <v>1271</v>
      </c>
      <c r="G810" s="31"/>
      <c r="H810" s="31"/>
      <c r="I810" s="158"/>
      <c r="J810" s="31"/>
      <c r="K810" s="31"/>
      <c r="L810" s="32"/>
      <c r="M810" s="159"/>
      <c r="N810" s="160"/>
      <c r="O810" s="57"/>
      <c r="P810" s="57"/>
      <c r="Q810" s="57"/>
      <c r="R810" s="57"/>
      <c r="S810" s="57"/>
      <c r="T810" s="58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T810" s="16" t="s">
        <v>125</v>
      </c>
      <c r="AU810" s="16" t="s">
        <v>84</v>
      </c>
    </row>
    <row r="811" spans="1:65" s="2" customFormat="1" ht="24.2" customHeight="1">
      <c r="A811" s="31"/>
      <c r="B811" s="142"/>
      <c r="C811" s="168" t="s">
        <v>727</v>
      </c>
      <c r="D811" s="168" t="s">
        <v>243</v>
      </c>
      <c r="E811" s="169" t="s">
        <v>1273</v>
      </c>
      <c r="F811" s="170" t="s">
        <v>1274</v>
      </c>
      <c r="G811" s="171" t="s">
        <v>205</v>
      </c>
      <c r="H811" s="172">
        <v>50</v>
      </c>
      <c r="I811" s="173"/>
      <c r="J811" s="174">
        <f>ROUND(I811*H811,2)</f>
        <v>0</v>
      </c>
      <c r="K811" s="170" t="s">
        <v>199</v>
      </c>
      <c r="L811" s="175"/>
      <c r="M811" s="176" t="s">
        <v>1</v>
      </c>
      <c r="N811" s="177" t="s">
        <v>39</v>
      </c>
      <c r="O811" s="57"/>
      <c r="P811" s="152">
        <f>O811*H811</f>
        <v>0</v>
      </c>
      <c r="Q811" s="152">
        <v>0</v>
      </c>
      <c r="R811" s="152">
        <f>Q811*H811</f>
        <v>0</v>
      </c>
      <c r="S811" s="152">
        <v>0</v>
      </c>
      <c r="T811" s="153">
        <f>S811*H811</f>
        <v>0</v>
      </c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R811" s="154" t="s">
        <v>139</v>
      </c>
      <c r="AT811" s="154" t="s">
        <v>243</v>
      </c>
      <c r="AU811" s="154" t="s">
        <v>84</v>
      </c>
      <c r="AY811" s="16" t="s">
        <v>116</v>
      </c>
      <c r="BE811" s="155">
        <f>IF(N811="základní",J811,0)</f>
        <v>0</v>
      </c>
      <c r="BF811" s="155">
        <f>IF(N811="snížená",J811,0)</f>
        <v>0</v>
      </c>
      <c r="BG811" s="155">
        <f>IF(N811="zákl. přenesená",J811,0)</f>
        <v>0</v>
      </c>
      <c r="BH811" s="155">
        <f>IF(N811="sníž. přenesená",J811,0)</f>
        <v>0</v>
      </c>
      <c r="BI811" s="155">
        <f>IF(N811="nulová",J811,0)</f>
        <v>0</v>
      </c>
      <c r="BJ811" s="16" t="s">
        <v>82</v>
      </c>
      <c r="BK811" s="155">
        <f>ROUND(I811*H811,2)</f>
        <v>0</v>
      </c>
      <c r="BL811" s="16" t="s">
        <v>124</v>
      </c>
      <c r="BM811" s="154" t="s">
        <v>1275</v>
      </c>
    </row>
    <row r="812" spans="1:65" s="2" customFormat="1" ht="19.5">
      <c r="A812" s="31"/>
      <c r="B812" s="32"/>
      <c r="C812" s="31"/>
      <c r="D812" s="156" t="s">
        <v>125</v>
      </c>
      <c r="E812" s="31"/>
      <c r="F812" s="157" t="s">
        <v>1274</v>
      </c>
      <c r="G812" s="31"/>
      <c r="H812" s="31"/>
      <c r="I812" s="158"/>
      <c r="J812" s="31"/>
      <c r="K812" s="31"/>
      <c r="L812" s="32"/>
      <c r="M812" s="159"/>
      <c r="N812" s="160"/>
      <c r="O812" s="57"/>
      <c r="P812" s="57"/>
      <c r="Q812" s="57"/>
      <c r="R812" s="57"/>
      <c r="S812" s="57"/>
      <c r="T812" s="58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6" t="s">
        <v>125</v>
      </c>
      <c r="AU812" s="16" t="s">
        <v>84</v>
      </c>
    </row>
    <row r="813" spans="1:65" s="2" customFormat="1" ht="24.2" customHeight="1">
      <c r="A813" s="31"/>
      <c r="B813" s="142"/>
      <c r="C813" s="168" t="s">
        <v>1276</v>
      </c>
      <c r="D813" s="168" t="s">
        <v>243</v>
      </c>
      <c r="E813" s="169" t="s">
        <v>1277</v>
      </c>
      <c r="F813" s="170" t="s">
        <v>1278</v>
      </c>
      <c r="G813" s="171" t="s">
        <v>205</v>
      </c>
      <c r="H813" s="172">
        <v>50</v>
      </c>
      <c r="I813" s="173"/>
      <c r="J813" s="174">
        <f>ROUND(I813*H813,2)</f>
        <v>0</v>
      </c>
      <c r="K813" s="170" t="s">
        <v>199</v>
      </c>
      <c r="L813" s="175"/>
      <c r="M813" s="176" t="s">
        <v>1</v>
      </c>
      <c r="N813" s="177" t="s">
        <v>39</v>
      </c>
      <c r="O813" s="57"/>
      <c r="P813" s="152">
        <f>O813*H813</f>
        <v>0</v>
      </c>
      <c r="Q813" s="152">
        <v>0</v>
      </c>
      <c r="R813" s="152">
        <f>Q813*H813</f>
        <v>0</v>
      </c>
      <c r="S813" s="152">
        <v>0</v>
      </c>
      <c r="T813" s="153">
        <f>S813*H813</f>
        <v>0</v>
      </c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R813" s="154" t="s">
        <v>139</v>
      </c>
      <c r="AT813" s="154" t="s">
        <v>243</v>
      </c>
      <c r="AU813" s="154" t="s">
        <v>84</v>
      </c>
      <c r="AY813" s="16" t="s">
        <v>116</v>
      </c>
      <c r="BE813" s="155">
        <f>IF(N813="základní",J813,0)</f>
        <v>0</v>
      </c>
      <c r="BF813" s="155">
        <f>IF(N813="snížená",J813,0)</f>
        <v>0</v>
      </c>
      <c r="BG813" s="155">
        <f>IF(N813="zákl. přenesená",J813,0)</f>
        <v>0</v>
      </c>
      <c r="BH813" s="155">
        <f>IF(N813="sníž. přenesená",J813,0)</f>
        <v>0</v>
      </c>
      <c r="BI813" s="155">
        <f>IF(N813="nulová",J813,0)</f>
        <v>0</v>
      </c>
      <c r="BJ813" s="16" t="s">
        <v>82</v>
      </c>
      <c r="BK813" s="155">
        <f>ROUND(I813*H813,2)</f>
        <v>0</v>
      </c>
      <c r="BL813" s="16" t="s">
        <v>124</v>
      </c>
      <c r="BM813" s="154" t="s">
        <v>1279</v>
      </c>
    </row>
    <row r="814" spans="1:65" s="2" customFormat="1" ht="19.5">
      <c r="A814" s="31"/>
      <c r="B814" s="32"/>
      <c r="C814" s="31"/>
      <c r="D814" s="156" t="s">
        <v>125</v>
      </c>
      <c r="E814" s="31"/>
      <c r="F814" s="157" t="s">
        <v>1278</v>
      </c>
      <c r="G814" s="31"/>
      <c r="H814" s="31"/>
      <c r="I814" s="158"/>
      <c r="J814" s="31"/>
      <c r="K814" s="31"/>
      <c r="L814" s="32"/>
      <c r="M814" s="159"/>
      <c r="N814" s="160"/>
      <c r="O814" s="57"/>
      <c r="P814" s="57"/>
      <c r="Q814" s="57"/>
      <c r="R814" s="57"/>
      <c r="S814" s="57"/>
      <c r="T814" s="58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T814" s="16" t="s">
        <v>125</v>
      </c>
      <c r="AU814" s="16" t="s">
        <v>84</v>
      </c>
    </row>
    <row r="815" spans="1:65" s="2" customFormat="1" ht="24.2" customHeight="1">
      <c r="A815" s="31"/>
      <c r="B815" s="142"/>
      <c r="C815" s="168" t="s">
        <v>732</v>
      </c>
      <c r="D815" s="168" t="s">
        <v>243</v>
      </c>
      <c r="E815" s="169" t="s">
        <v>1280</v>
      </c>
      <c r="F815" s="170" t="s">
        <v>1281</v>
      </c>
      <c r="G815" s="171" t="s">
        <v>246</v>
      </c>
      <c r="H815" s="172">
        <v>1</v>
      </c>
      <c r="I815" s="173"/>
      <c r="J815" s="174">
        <f>ROUND(I815*H815,2)</f>
        <v>0</v>
      </c>
      <c r="K815" s="170" t="s">
        <v>199</v>
      </c>
      <c r="L815" s="175"/>
      <c r="M815" s="176" t="s">
        <v>1</v>
      </c>
      <c r="N815" s="177" t="s">
        <v>39</v>
      </c>
      <c r="O815" s="57"/>
      <c r="P815" s="152">
        <f>O815*H815</f>
        <v>0</v>
      </c>
      <c r="Q815" s="152">
        <v>0</v>
      </c>
      <c r="R815" s="152">
        <f>Q815*H815</f>
        <v>0</v>
      </c>
      <c r="S815" s="152">
        <v>0</v>
      </c>
      <c r="T815" s="153">
        <f>S815*H815</f>
        <v>0</v>
      </c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R815" s="154" t="s">
        <v>139</v>
      </c>
      <c r="AT815" s="154" t="s">
        <v>243</v>
      </c>
      <c r="AU815" s="154" t="s">
        <v>84</v>
      </c>
      <c r="AY815" s="16" t="s">
        <v>116</v>
      </c>
      <c r="BE815" s="155">
        <f>IF(N815="základní",J815,0)</f>
        <v>0</v>
      </c>
      <c r="BF815" s="155">
        <f>IF(N815="snížená",J815,0)</f>
        <v>0</v>
      </c>
      <c r="BG815" s="155">
        <f>IF(N815="zákl. přenesená",J815,0)</f>
        <v>0</v>
      </c>
      <c r="BH815" s="155">
        <f>IF(N815="sníž. přenesená",J815,0)</f>
        <v>0</v>
      </c>
      <c r="BI815" s="155">
        <f>IF(N815="nulová",J815,0)</f>
        <v>0</v>
      </c>
      <c r="BJ815" s="16" t="s">
        <v>82</v>
      </c>
      <c r="BK815" s="155">
        <f>ROUND(I815*H815,2)</f>
        <v>0</v>
      </c>
      <c r="BL815" s="16" t="s">
        <v>124</v>
      </c>
      <c r="BM815" s="154" t="s">
        <v>1282</v>
      </c>
    </row>
    <row r="816" spans="1:65" s="2" customFormat="1" ht="19.5">
      <c r="A816" s="31"/>
      <c r="B816" s="32"/>
      <c r="C816" s="31"/>
      <c r="D816" s="156" t="s">
        <v>125</v>
      </c>
      <c r="E816" s="31"/>
      <c r="F816" s="157" t="s">
        <v>1281</v>
      </c>
      <c r="G816" s="31"/>
      <c r="H816" s="31"/>
      <c r="I816" s="158"/>
      <c r="J816" s="31"/>
      <c r="K816" s="31"/>
      <c r="L816" s="32"/>
      <c r="M816" s="159"/>
      <c r="N816" s="160"/>
      <c r="O816" s="57"/>
      <c r="P816" s="57"/>
      <c r="Q816" s="57"/>
      <c r="R816" s="57"/>
      <c r="S816" s="57"/>
      <c r="T816" s="58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6" t="s">
        <v>125</v>
      </c>
      <c r="AU816" s="16" t="s">
        <v>84</v>
      </c>
    </row>
    <row r="817" spans="1:65" s="2" customFormat="1" ht="19.5">
      <c r="A817" s="31"/>
      <c r="B817" s="32"/>
      <c r="C817" s="31"/>
      <c r="D817" s="156" t="s">
        <v>542</v>
      </c>
      <c r="E817" s="31"/>
      <c r="F817" s="161" t="s">
        <v>1283</v>
      </c>
      <c r="G817" s="31"/>
      <c r="H817" s="31"/>
      <c r="I817" s="158"/>
      <c r="J817" s="31"/>
      <c r="K817" s="31"/>
      <c r="L817" s="32"/>
      <c r="M817" s="159"/>
      <c r="N817" s="160"/>
      <c r="O817" s="57"/>
      <c r="P817" s="57"/>
      <c r="Q817" s="57"/>
      <c r="R817" s="57"/>
      <c r="S817" s="57"/>
      <c r="T817" s="58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T817" s="16" t="s">
        <v>542</v>
      </c>
      <c r="AU817" s="16" t="s">
        <v>84</v>
      </c>
    </row>
    <row r="818" spans="1:65" s="2" customFormat="1" ht="24.2" customHeight="1">
      <c r="A818" s="31"/>
      <c r="B818" s="142"/>
      <c r="C818" s="168" t="s">
        <v>1284</v>
      </c>
      <c r="D818" s="168" t="s">
        <v>243</v>
      </c>
      <c r="E818" s="169" t="s">
        <v>1285</v>
      </c>
      <c r="F818" s="170" t="s">
        <v>1286</v>
      </c>
      <c r="G818" s="171" t="s">
        <v>246</v>
      </c>
      <c r="H818" s="172">
        <v>1</v>
      </c>
      <c r="I818" s="173"/>
      <c r="J818" s="174">
        <f>ROUND(I818*H818,2)</f>
        <v>0</v>
      </c>
      <c r="K818" s="170" t="s">
        <v>199</v>
      </c>
      <c r="L818" s="175"/>
      <c r="M818" s="176" t="s">
        <v>1</v>
      </c>
      <c r="N818" s="177" t="s">
        <v>39</v>
      </c>
      <c r="O818" s="57"/>
      <c r="P818" s="152">
        <f>O818*H818</f>
        <v>0</v>
      </c>
      <c r="Q818" s="152">
        <v>0</v>
      </c>
      <c r="R818" s="152">
        <f>Q818*H818</f>
        <v>0</v>
      </c>
      <c r="S818" s="152">
        <v>0</v>
      </c>
      <c r="T818" s="153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54" t="s">
        <v>139</v>
      </c>
      <c r="AT818" s="154" t="s">
        <v>243</v>
      </c>
      <c r="AU818" s="154" t="s">
        <v>84</v>
      </c>
      <c r="AY818" s="16" t="s">
        <v>116</v>
      </c>
      <c r="BE818" s="155">
        <f>IF(N818="základní",J818,0)</f>
        <v>0</v>
      </c>
      <c r="BF818" s="155">
        <f>IF(N818="snížená",J818,0)</f>
        <v>0</v>
      </c>
      <c r="BG818" s="155">
        <f>IF(N818="zákl. přenesená",J818,0)</f>
        <v>0</v>
      </c>
      <c r="BH818" s="155">
        <f>IF(N818="sníž. přenesená",J818,0)</f>
        <v>0</v>
      </c>
      <c r="BI818" s="155">
        <f>IF(N818="nulová",J818,0)</f>
        <v>0</v>
      </c>
      <c r="BJ818" s="16" t="s">
        <v>82</v>
      </c>
      <c r="BK818" s="155">
        <f>ROUND(I818*H818,2)</f>
        <v>0</v>
      </c>
      <c r="BL818" s="16" t="s">
        <v>124</v>
      </c>
      <c r="BM818" s="154" t="s">
        <v>1287</v>
      </c>
    </row>
    <row r="819" spans="1:65" s="2" customFormat="1" ht="19.5">
      <c r="A819" s="31"/>
      <c r="B819" s="32"/>
      <c r="C819" s="31"/>
      <c r="D819" s="156" t="s">
        <v>125</v>
      </c>
      <c r="E819" s="31"/>
      <c r="F819" s="157" t="s">
        <v>1286</v>
      </c>
      <c r="G819" s="31"/>
      <c r="H819" s="31"/>
      <c r="I819" s="158"/>
      <c r="J819" s="31"/>
      <c r="K819" s="31"/>
      <c r="L819" s="32"/>
      <c r="M819" s="159"/>
      <c r="N819" s="160"/>
      <c r="O819" s="57"/>
      <c r="P819" s="57"/>
      <c r="Q819" s="57"/>
      <c r="R819" s="57"/>
      <c r="S819" s="57"/>
      <c r="T819" s="58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6" t="s">
        <v>125</v>
      </c>
      <c r="AU819" s="16" t="s">
        <v>84</v>
      </c>
    </row>
    <row r="820" spans="1:65" s="2" customFormat="1" ht="19.5">
      <c r="A820" s="31"/>
      <c r="B820" s="32"/>
      <c r="C820" s="31"/>
      <c r="D820" s="156" t="s">
        <v>542</v>
      </c>
      <c r="E820" s="31"/>
      <c r="F820" s="161" t="s">
        <v>1288</v>
      </c>
      <c r="G820" s="31"/>
      <c r="H820" s="31"/>
      <c r="I820" s="158"/>
      <c r="J820" s="31"/>
      <c r="K820" s="31"/>
      <c r="L820" s="32"/>
      <c r="M820" s="159"/>
      <c r="N820" s="160"/>
      <c r="O820" s="57"/>
      <c r="P820" s="57"/>
      <c r="Q820" s="57"/>
      <c r="R820" s="57"/>
      <c r="S820" s="57"/>
      <c r="T820" s="58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6" t="s">
        <v>542</v>
      </c>
      <c r="AU820" s="16" t="s">
        <v>84</v>
      </c>
    </row>
    <row r="821" spans="1:65" s="2" customFormat="1" ht="24.2" customHeight="1">
      <c r="A821" s="31"/>
      <c r="B821" s="142"/>
      <c r="C821" s="168" t="s">
        <v>738</v>
      </c>
      <c r="D821" s="168" t="s">
        <v>243</v>
      </c>
      <c r="E821" s="169" t="s">
        <v>1289</v>
      </c>
      <c r="F821" s="170" t="s">
        <v>1290</v>
      </c>
      <c r="G821" s="171" t="s">
        <v>246</v>
      </c>
      <c r="H821" s="172">
        <v>1</v>
      </c>
      <c r="I821" s="173"/>
      <c r="J821" s="174">
        <f>ROUND(I821*H821,2)</f>
        <v>0</v>
      </c>
      <c r="K821" s="170" t="s">
        <v>199</v>
      </c>
      <c r="L821" s="175"/>
      <c r="M821" s="176" t="s">
        <v>1</v>
      </c>
      <c r="N821" s="177" t="s">
        <v>39</v>
      </c>
      <c r="O821" s="57"/>
      <c r="P821" s="152">
        <f>O821*H821</f>
        <v>0</v>
      </c>
      <c r="Q821" s="152">
        <v>0</v>
      </c>
      <c r="R821" s="152">
        <f>Q821*H821</f>
        <v>0</v>
      </c>
      <c r="S821" s="152">
        <v>0</v>
      </c>
      <c r="T821" s="153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54" t="s">
        <v>139</v>
      </c>
      <c r="AT821" s="154" t="s">
        <v>243</v>
      </c>
      <c r="AU821" s="154" t="s">
        <v>84</v>
      </c>
      <c r="AY821" s="16" t="s">
        <v>116</v>
      </c>
      <c r="BE821" s="155">
        <f>IF(N821="základní",J821,0)</f>
        <v>0</v>
      </c>
      <c r="BF821" s="155">
        <f>IF(N821="snížená",J821,0)</f>
        <v>0</v>
      </c>
      <c r="BG821" s="155">
        <f>IF(N821="zákl. přenesená",J821,0)</f>
        <v>0</v>
      </c>
      <c r="BH821" s="155">
        <f>IF(N821="sníž. přenesená",J821,0)</f>
        <v>0</v>
      </c>
      <c r="BI821" s="155">
        <f>IF(N821="nulová",J821,0)</f>
        <v>0</v>
      </c>
      <c r="BJ821" s="16" t="s">
        <v>82</v>
      </c>
      <c r="BK821" s="155">
        <f>ROUND(I821*H821,2)</f>
        <v>0</v>
      </c>
      <c r="BL821" s="16" t="s">
        <v>124</v>
      </c>
      <c r="BM821" s="154" t="s">
        <v>1291</v>
      </c>
    </row>
    <row r="822" spans="1:65" s="2" customFormat="1" ht="19.5">
      <c r="A822" s="31"/>
      <c r="B822" s="32"/>
      <c r="C822" s="31"/>
      <c r="D822" s="156" t="s">
        <v>125</v>
      </c>
      <c r="E822" s="31"/>
      <c r="F822" s="157" t="s">
        <v>1290</v>
      </c>
      <c r="G822" s="31"/>
      <c r="H822" s="31"/>
      <c r="I822" s="158"/>
      <c r="J822" s="31"/>
      <c r="K822" s="31"/>
      <c r="L822" s="32"/>
      <c r="M822" s="159"/>
      <c r="N822" s="160"/>
      <c r="O822" s="57"/>
      <c r="P822" s="57"/>
      <c r="Q822" s="57"/>
      <c r="R822" s="57"/>
      <c r="S822" s="57"/>
      <c r="T822" s="58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6" t="s">
        <v>125</v>
      </c>
      <c r="AU822" s="16" t="s">
        <v>84</v>
      </c>
    </row>
    <row r="823" spans="1:65" s="2" customFormat="1" ht="19.5">
      <c r="A823" s="31"/>
      <c r="B823" s="32"/>
      <c r="C823" s="31"/>
      <c r="D823" s="156" t="s">
        <v>542</v>
      </c>
      <c r="E823" s="31"/>
      <c r="F823" s="161" t="s">
        <v>1292</v>
      </c>
      <c r="G823" s="31"/>
      <c r="H823" s="31"/>
      <c r="I823" s="158"/>
      <c r="J823" s="31"/>
      <c r="K823" s="31"/>
      <c r="L823" s="32"/>
      <c r="M823" s="159"/>
      <c r="N823" s="160"/>
      <c r="O823" s="57"/>
      <c r="P823" s="57"/>
      <c r="Q823" s="57"/>
      <c r="R823" s="57"/>
      <c r="S823" s="57"/>
      <c r="T823" s="58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6" t="s">
        <v>542</v>
      </c>
      <c r="AU823" s="16" t="s">
        <v>84</v>
      </c>
    </row>
    <row r="824" spans="1:65" s="2" customFormat="1" ht="24.2" customHeight="1">
      <c r="A824" s="31"/>
      <c r="B824" s="142"/>
      <c r="C824" s="168" t="s">
        <v>1293</v>
      </c>
      <c r="D824" s="168" t="s">
        <v>243</v>
      </c>
      <c r="E824" s="169" t="s">
        <v>1294</v>
      </c>
      <c r="F824" s="170" t="s">
        <v>1295</v>
      </c>
      <c r="G824" s="171" t="s">
        <v>246</v>
      </c>
      <c r="H824" s="172">
        <v>1</v>
      </c>
      <c r="I824" s="173"/>
      <c r="J824" s="174">
        <f>ROUND(I824*H824,2)</f>
        <v>0</v>
      </c>
      <c r="K824" s="170" t="s">
        <v>199</v>
      </c>
      <c r="L824" s="175"/>
      <c r="M824" s="176" t="s">
        <v>1</v>
      </c>
      <c r="N824" s="177" t="s">
        <v>39</v>
      </c>
      <c r="O824" s="57"/>
      <c r="P824" s="152">
        <f>O824*H824</f>
        <v>0</v>
      </c>
      <c r="Q824" s="152">
        <v>0</v>
      </c>
      <c r="R824" s="152">
        <f>Q824*H824</f>
        <v>0</v>
      </c>
      <c r="S824" s="152">
        <v>0</v>
      </c>
      <c r="T824" s="153">
        <f>S824*H824</f>
        <v>0</v>
      </c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R824" s="154" t="s">
        <v>139</v>
      </c>
      <c r="AT824" s="154" t="s">
        <v>243</v>
      </c>
      <c r="AU824" s="154" t="s">
        <v>84</v>
      </c>
      <c r="AY824" s="16" t="s">
        <v>116</v>
      </c>
      <c r="BE824" s="155">
        <f>IF(N824="základní",J824,0)</f>
        <v>0</v>
      </c>
      <c r="BF824" s="155">
        <f>IF(N824="snížená",J824,0)</f>
        <v>0</v>
      </c>
      <c r="BG824" s="155">
        <f>IF(N824="zákl. přenesená",J824,0)</f>
        <v>0</v>
      </c>
      <c r="BH824" s="155">
        <f>IF(N824="sníž. přenesená",J824,0)</f>
        <v>0</v>
      </c>
      <c r="BI824" s="155">
        <f>IF(N824="nulová",J824,0)</f>
        <v>0</v>
      </c>
      <c r="BJ824" s="16" t="s">
        <v>82</v>
      </c>
      <c r="BK824" s="155">
        <f>ROUND(I824*H824,2)</f>
        <v>0</v>
      </c>
      <c r="BL824" s="16" t="s">
        <v>124</v>
      </c>
      <c r="BM824" s="154" t="s">
        <v>1296</v>
      </c>
    </row>
    <row r="825" spans="1:65" s="2" customFormat="1" ht="19.5">
      <c r="A825" s="31"/>
      <c r="B825" s="32"/>
      <c r="C825" s="31"/>
      <c r="D825" s="156" t="s">
        <v>125</v>
      </c>
      <c r="E825" s="31"/>
      <c r="F825" s="157" t="s">
        <v>1295</v>
      </c>
      <c r="G825" s="31"/>
      <c r="H825" s="31"/>
      <c r="I825" s="158"/>
      <c r="J825" s="31"/>
      <c r="K825" s="31"/>
      <c r="L825" s="32"/>
      <c r="M825" s="159"/>
      <c r="N825" s="160"/>
      <c r="O825" s="57"/>
      <c r="P825" s="57"/>
      <c r="Q825" s="57"/>
      <c r="R825" s="57"/>
      <c r="S825" s="57"/>
      <c r="T825" s="58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T825" s="16" t="s">
        <v>125</v>
      </c>
      <c r="AU825" s="16" t="s">
        <v>84</v>
      </c>
    </row>
    <row r="826" spans="1:65" s="2" customFormat="1" ht="19.5">
      <c r="A826" s="31"/>
      <c r="B826" s="32"/>
      <c r="C826" s="31"/>
      <c r="D826" s="156" t="s">
        <v>542</v>
      </c>
      <c r="E826" s="31"/>
      <c r="F826" s="161" t="s">
        <v>1297</v>
      </c>
      <c r="G826" s="31"/>
      <c r="H826" s="31"/>
      <c r="I826" s="158"/>
      <c r="J826" s="31"/>
      <c r="K826" s="31"/>
      <c r="L826" s="32"/>
      <c r="M826" s="159"/>
      <c r="N826" s="160"/>
      <c r="O826" s="57"/>
      <c r="P826" s="57"/>
      <c r="Q826" s="57"/>
      <c r="R826" s="57"/>
      <c r="S826" s="57"/>
      <c r="T826" s="58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6" t="s">
        <v>542</v>
      </c>
      <c r="AU826" s="16" t="s">
        <v>84</v>
      </c>
    </row>
    <row r="827" spans="1:65" s="2" customFormat="1" ht="24.2" customHeight="1">
      <c r="A827" s="31"/>
      <c r="B827" s="142"/>
      <c r="C827" s="168" t="s">
        <v>745</v>
      </c>
      <c r="D827" s="168" t="s">
        <v>243</v>
      </c>
      <c r="E827" s="169" t="s">
        <v>1298</v>
      </c>
      <c r="F827" s="170" t="s">
        <v>1299</v>
      </c>
      <c r="G827" s="171" t="s">
        <v>246</v>
      </c>
      <c r="H827" s="172">
        <v>1</v>
      </c>
      <c r="I827" s="173"/>
      <c r="J827" s="174">
        <f>ROUND(I827*H827,2)</f>
        <v>0</v>
      </c>
      <c r="K827" s="170" t="s">
        <v>199</v>
      </c>
      <c r="L827" s="175"/>
      <c r="M827" s="176" t="s">
        <v>1</v>
      </c>
      <c r="N827" s="177" t="s">
        <v>39</v>
      </c>
      <c r="O827" s="57"/>
      <c r="P827" s="152">
        <f>O827*H827</f>
        <v>0</v>
      </c>
      <c r="Q827" s="152">
        <v>0</v>
      </c>
      <c r="R827" s="152">
        <f>Q827*H827</f>
        <v>0</v>
      </c>
      <c r="S827" s="152">
        <v>0</v>
      </c>
      <c r="T827" s="153">
        <f>S827*H827</f>
        <v>0</v>
      </c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R827" s="154" t="s">
        <v>139</v>
      </c>
      <c r="AT827" s="154" t="s">
        <v>243</v>
      </c>
      <c r="AU827" s="154" t="s">
        <v>84</v>
      </c>
      <c r="AY827" s="16" t="s">
        <v>116</v>
      </c>
      <c r="BE827" s="155">
        <f>IF(N827="základní",J827,0)</f>
        <v>0</v>
      </c>
      <c r="BF827" s="155">
        <f>IF(N827="snížená",J827,0)</f>
        <v>0</v>
      </c>
      <c r="BG827" s="155">
        <f>IF(N827="zákl. přenesená",J827,0)</f>
        <v>0</v>
      </c>
      <c r="BH827" s="155">
        <f>IF(N827="sníž. přenesená",J827,0)</f>
        <v>0</v>
      </c>
      <c r="BI827" s="155">
        <f>IF(N827="nulová",J827,0)</f>
        <v>0</v>
      </c>
      <c r="BJ827" s="16" t="s">
        <v>82</v>
      </c>
      <c r="BK827" s="155">
        <f>ROUND(I827*H827,2)</f>
        <v>0</v>
      </c>
      <c r="BL827" s="16" t="s">
        <v>124</v>
      </c>
      <c r="BM827" s="154" t="s">
        <v>1300</v>
      </c>
    </row>
    <row r="828" spans="1:65" s="2" customFormat="1" ht="11.25">
      <c r="A828" s="31"/>
      <c r="B828" s="32"/>
      <c r="C828" s="31"/>
      <c r="D828" s="156" t="s">
        <v>125</v>
      </c>
      <c r="E828" s="31"/>
      <c r="F828" s="157" t="s">
        <v>1301</v>
      </c>
      <c r="G828" s="31"/>
      <c r="H828" s="31"/>
      <c r="I828" s="158"/>
      <c r="J828" s="31"/>
      <c r="K828" s="31"/>
      <c r="L828" s="32"/>
      <c r="M828" s="159"/>
      <c r="N828" s="160"/>
      <c r="O828" s="57"/>
      <c r="P828" s="57"/>
      <c r="Q828" s="57"/>
      <c r="R828" s="57"/>
      <c r="S828" s="57"/>
      <c r="T828" s="58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T828" s="16" t="s">
        <v>125</v>
      </c>
      <c r="AU828" s="16" t="s">
        <v>84</v>
      </c>
    </row>
    <row r="829" spans="1:65" s="2" customFormat="1" ht="19.5">
      <c r="A829" s="31"/>
      <c r="B829" s="32"/>
      <c r="C829" s="31"/>
      <c r="D829" s="156" t="s">
        <v>542</v>
      </c>
      <c r="E829" s="31"/>
      <c r="F829" s="161" t="s">
        <v>1302</v>
      </c>
      <c r="G829" s="31"/>
      <c r="H829" s="31"/>
      <c r="I829" s="158"/>
      <c r="J829" s="31"/>
      <c r="K829" s="31"/>
      <c r="L829" s="32"/>
      <c r="M829" s="159"/>
      <c r="N829" s="160"/>
      <c r="O829" s="57"/>
      <c r="P829" s="57"/>
      <c r="Q829" s="57"/>
      <c r="R829" s="57"/>
      <c r="S829" s="57"/>
      <c r="T829" s="58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T829" s="16" t="s">
        <v>542</v>
      </c>
      <c r="AU829" s="16" t="s">
        <v>84</v>
      </c>
    </row>
    <row r="830" spans="1:65" s="2" customFormat="1" ht="24.2" customHeight="1">
      <c r="A830" s="31"/>
      <c r="B830" s="142"/>
      <c r="C830" s="168" t="s">
        <v>1303</v>
      </c>
      <c r="D830" s="168" t="s">
        <v>243</v>
      </c>
      <c r="E830" s="169" t="s">
        <v>1304</v>
      </c>
      <c r="F830" s="170" t="s">
        <v>1305</v>
      </c>
      <c r="G830" s="171" t="s">
        <v>246</v>
      </c>
      <c r="H830" s="172">
        <v>1</v>
      </c>
      <c r="I830" s="173"/>
      <c r="J830" s="174">
        <f>ROUND(I830*H830,2)</f>
        <v>0</v>
      </c>
      <c r="K830" s="170" t="s">
        <v>199</v>
      </c>
      <c r="L830" s="175"/>
      <c r="M830" s="176" t="s">
        <v>1</v>
      </c>
      <c r="N830" s="177" t="s">
        <v>39</v>
      </c>
      <c r="O830" s="57"/>
      <c r="P830" s="152">
        <f>O830*H830</f>
        <v>0</v>
      </c>
      <c r="Q830" s="152">
        <v>0</v>
      </c>
      <c r="R830" s="152">
        <f>Q830*H830</f>
        <v>0</v>
      </c>
      <c r="S830" s="152">
        <v>0</v>
      </c>
      <c r="T830" s="153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54" t="s">
        <v>139</v>
      </c>
      <c r="AT830" s="154" t="s">
        <v>243</v>
      </c>
      <c r="AU830" s="154" t="s">
        <v>84</v>
      </c>
      <c r="AY830" s="16" t="s">
        <v>116</v>
      </c>
      <c r="BE830" s="155">
        <f>IF(N830="základní",J830,0)</f>
        <v>0</v>
      </c>
      <c r="BF830" s="155">
        <f>IF(N830="snížená",J830,0)</f>
        <v>0</v>
      </c>
      <c r="BG830" s="155">
        <f>IF(N830="zákl. přenesená",J830,0)</f>
        <v>0</v>
      </c>
      <c r="BH830" s="155">
        <f>IF(N830="sníž. přenesená",J830,0)</f>
        <v>0</v>
      </c>
      <c r="BI830" s="155">
        <f>IF(N830="nulová",J830,0)</f>
        <v>0</v>
      </c>
      <c r="BJ830" s="16" t="s">
        <v>82</v>
      </c>
      <c r="BK830" s="155">
        <f>ROUND(I830*H830,2)</f>
        <v>0</v>
      </c>
      <c r="BL830" s="16" t="s">
        <v>124</v>
      </c>
      <c r="BM830" s="154" t="s">
        <v>1306</v>
      </c>
    </row>
    <row r="831" spans="1:65" s="2" customFormat="1" ht="19.5">
      <c r="A831" s="31"/>
      <c r="B831" s="32"/>
      <c r="C831" s="31"/>
      <c r="D831" s="156" t="s">
        <v>125</v>
      </c>
      <c r="E831" s="31"/>
      <c r="F831" s="157" t="s">
        <v>1305</v>
      </c>
      <c r="G831" s="31"/>
      <c r="H831" s="31"/>
      <c r="I831" s="158"/>
      <c r="J831" s="31"/>
      <c r="K831" s="31"/>
      <c r="L831" s="32"/>
      <c r="M831" s="159"/>
      <c r="N831" s="160"/>
      <c r="O831" s="57"/>
      <c r="P831" s="57"/>
      <c r="Q831" s="57"/>
      <c r="R831" s="57"/>
      <c r="S831" s="57"/>
      <c r="T831" s="58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6" t="s">
        <v>125</v>
      </c>
      <c r="AU831" s="16" t="s">
        <v>84</v>
      </c>
    </row>
    <row r="832" spans="1:65" s="2" customFormat="1" ht="19.5">
      <c r="A832" s="31"/>
      <c r="B832" s="32"/>
      <c r="C832" s="31"/>
      <c r="D832" s="156" t="s">
        <v>542</v>
      </c>
      <c r="E832" s="31"/>
      <c r="F832" s="161" t="s">
        <v>1307</v>
      </c>
      <c r="G832" s="31"/>
      <c r="H832" s="31"/>
      <c r="I832" s="158"/>
      <c r="J832" s="31"/>
      <c r="K832" s="31"/>
      <c r="L832" s="32"/>
      <c r="M832" s="159"/>
      <c r="N832" s="160"/>
      <c r="O832" s="57"/>
      <c r="P832" s="57"/>
      <c r="Q832" s="57"/>
      <c r="R832" s="57"/>
      <c r="S832" s="57"/>
      <c r="T832" s="58"/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T832" s="16" t="s">
        <v>542</v>
      </c>
      <c r="AU832" s="16" t="s">
        <v>84</v>
      </c>
    </row>
    <row r="833" spans="1:65" s="2" customFormat="1" ht="24.2" customHeight="1">
      <c r="A833" s="31"/>
      <c r="B833" s="142"/>
      <c r="C833" s="168" t="s">
        <v>750</v>
      </c>
      <c r="D833" s="168" t="s">
        <v>243</v>
      </c>
      <c r="E833" s="169" t="s">
        <v>1308</v>
      </c>
      <c r="F833" s="170" t="s">
        <v>1309</v>
      </c>
      <c r="G833" s="171" t="s">
        <v>246</v>
      </c>
      <c r="H833" s="172">
        <v>1</v>
      </c>
      <c r="I833" s="173"/>
      <c r="J833" s="174">
        <f>ROUND(I833*H833,2)</f>
        <v>0</v>
      </c>
      <c r="K833" s="170" t="s">
        <v>199</v>
      </c>
      <c r="L833" s="175"/>
      <c r="M833" s="176" t="s">
        <v>1</v>
      </c>
      <c r="N833" s="177" t="s">
        <v>39</v>
      </c>
      <c r="O833" s="57"/>
      <c r="P833" s="152">
        <f>O833*H833</f>
        <v>0</v>
      </c>
      <c r="Q833" s="152">
        <v>0</v>
      </c>
      <c r="R833" s="152">
        <f>Q833*H833</f>
        <v>0</v>
      </c>
      <c r="S833" s="152">
        <v>0</v>
      </c>
      <c r="T833" s="153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54" t="s">
        <v>139</v>
      </c>
      <c r="AT833" s="154" t="s">
        <v>243</v>
      </c>
      <c r="AU833" s="154" t="s">
        <v>84</v>
      </c>
      <c r="AY833" s="16" t="s">
        <v>116</v>
      </c>
      <c r="BE833" s="155">
        <f>IF(N833="základní",J833,0)</f>
        <v>0</v>
      </c>
      <c r="BF833" s="155">
        <f>IF(N833="snížená",J833,0)</f>
        <v>0</v>
      </c>
      <c r="BG833" s="155">
        <f>IF(N833="zákl. přenesená",J833,0)</f>
        <v>0</v>
      </c>
      <c r="BH833" s="155">
        <f>IF(N833="sníž. přenesená",J833,0)</f>
        <v>0</v>
      </c>
      <c r="BI833" s="155">
        <f>IF(N833="nulová",J833,0)</f>
        <v>0</v>
      </c>
      <c r="BJ833" s="16" t="s">
        <v>82</v>
      </c>
      <c r="BK833" s="155">
        <f>ROUND(I833*H833,2)</f>
        <v>0</v>
      </c>
      <c r="BL833" s="16" t="s">
        <v>124</v>
      </c>
      <c r="BM833" s="154" t="s">
        <v>1310</v>
      </c>
    </row>
    <row r="834" spans="1:65" s="2" customFormat="1" ht="11.25">
      <c r="A834" s="31"/>
      <c r="B834" s="32"/>
      <c r="C834" s="31"/>
      <c r="D834" s="156" t="s">
        <v>125</v>
      </c>
      <c r="E834" s="31"/>
      <c r="F834" s="157" t="s">
        <v>1311</v>
      </c>
      <c r="G834" s="31"/>
      <c r="H834" s="31"/>
      <c r="I834" s="158"/>
      <c r="J834" s="31"/>
      <c r="K834" s="31"/>
      <c r="L834" s="32"/>
      <c r="M834" s="159"/>
      <c r="N834" s="160"/>
      <c r="O834" s="57"/>
      <c r="P834" s="57"/>
      <c r="Q834" s="57"/>
      <c r="R834" s="57"/>
      <c r="S834" s="57"/>
      <c r="T834" s="58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6" t="s">
        <v>125</v>
      </c>
      <c r="AU834" s="16" t="s">
        <v>84</v>
      </c>
    </row>
    <row r="835" spans="1:65" s="2" customFormat="1" ht="19.5">
      <c r="A835" s="31"/>
      <c r="B835" s="32"/>
      <c r="C835" s="31"/>
      <c r="D835" s="156" t="s">
        <v>542</v>
      </c>
      <c r="E835" s="31"/>
      <c r="F835" s="161" t="s">
        <v>1312</v>
      </c>
      <c r="G835" s="31"/>
      <c r="H835" s="31"/>
      <c r="I835" s="158"/>
      <c r="J835" s="31"/>
      <c r="K835" s="31"/>
      <c r="L835" s="32"/>
      <c r="M835" s="162"/>
      <c r="N835" s="163"/>
      <c r="O835" s="164"/>
      <c r="P835" s="164"/>
      <c r="Q835" s="164"/>
      <c r="R835" s="164"/>
      <c r="S835" s="164"/>
      <c r="T835" s="165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6" t="s">
        <v>542</v>
      </c>
      <c r="AU835" s="16" t="s">
        <v>84</v>
      </c>
    </row>
    <row r="836" spans="1:65" s="2" customFormat="1" ht="6.95" customHeight="1">
      <c r="A836" s="31"/>
      <c r="B836" s="46"/>
      <c r="C836" s="47"/>
      <c r="D836" s="47"/>
      <c r="E836" s="47"/>
      <c r="F836" s="47"/>
      <c r="G836" s="47"/>
      <c r="H836" s="47"/>
      <c r="I836" s="47"/>
      <c r="J836" s="47"/>
      <c r="K836" s="47"/>
      <c r="L836" s="32"/>
      <c r="M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</row>
  </sheetData>
  <autoFilter ref="C120:K83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/>
    <hyperlink ref="F129" r:id="rId2"/>
    <hyperlink ref="F132" r:id="rId3"/>
    <hyperlink ref="F135" r:id="rId4"/>
    <hyperlink ref="F139" r:id="rId5"/>
    <hyperlink ref="F142" r:id="rId6"/>
    <hyperlink ref="F145" r:id="rId7"/>
    <hyperlink ref="F148" r:id="rId8"/>
    <hyperlink ref="F151" r:id="rId9"/>
    <hyperlink ref="F154" r:id="rId10"/>
    <hyperlink ref="F160" r:id="rId11"/>
    <hyperlink ref="F164" r:id="rId12"/>
    <hyperlink ref="F168" r:id="rId13"/>
    <hyperlink ref="F172" r:id="rId14"/>
    <hyperlink ref="F176" r:id="rId15"/>
    <hyperlink ref="F179" r:id="rId16"/>
    <hyperlink ref="F182" r:id="rId17"/>
    <hyperlink ref="F185" r:id="rId18"/>
    <hyperlink ref="F189" r:id="rId19"/>
    <hyperlink ref="F193" r:id="rId20"/>
    <hyperlink ref="F197" r:id="rId21"/>
    <hyperlink ref="F201" r:id="rId22"/>
    <hyperlink ref="F204" r:id="rId23"/>
    <hyperlink ref="F208" r:id="rId24"/>
    <hyperlink ref="F212" r:id="rId25"/>
    <hyperlink ref="F215" r:id="rId26"/>
    <hyperlink ref="F219" r:id="rId27"/>
    <hyperlink ref="F223" r:id="rId28"/>
    <hyperlink ref="F227" r:id="rId29"/>
    <hyperlink ref="F231" r:id="rId30"/>
    <hyperlink ref="F234" r:id="rId31"/>
    <hyperlink ref="F237" r:id="rId32"/>
    <hyperlink ref="F241" r:id="rId33"/>
    <hyperlink ref="F244" r:id="rId34"/>
    <hyperlink ref="F248" r:id="rId35"/>
    <hyperlink ref="F252" r:id="rId36"/>
    <hyperlink ref="F256" r:id="rId37"/>
    <hyperlink ref="F260" r:id="rId38"/>
    <hyperlink ref="F264" r:id="rId39"/>
    <hyperlink ref="F268" r:id="rId40"/>
    <hyperlink ref="F272" r:id="rId41"/>
    <hyperlink ref="F276" r:id="rId42"/>
    <hyperlink ref="F280" r:id="rId43"/>
    <hyperlink ref="F284" r:id="rId44"/>
    <hyperlink ref="F288" r:id="rId45"/>
    <hyperlink ref="F292" r:id="rId46"/>
    <hyperlink ref="F296" r:id="rId47"/>
    <hyperlink ref="F300" r:id="rId48"/>
    <hyperlink ref="F304" r:id="rId49"/>
    <hyperlink ref="F308" r:id="rId50"/>
    <hyperlink ref="F312" r:id="rId51"/>
    <hyperlink ref="F316" r:id="rId52"/>
    <hyperlink ref="F320" r:id="rId53"/>
    <hyperlink ref="F324" r:id="rId54"/>
    <hyperlink ref="F328" r:id="rId55"/>
    <hyperlink ref="F366" r:id="rId56"/>
    <hyperlink ref="F378" r:id="rId57"/>
    <hyperlink ref="F390" r:id="rId58"/>
    <hyperlink ref="F402" r:id="rId59"/>
    <hyperlink ref="F406" r:id="rId60"/>
    <hyperlink ref="F410" r:id="rId61"/>
    <hyperlink ref="F414" r:id="rId62"/>
    <hyperlink ref="F418" r:id="rId63"/>
    <hyperlink ref="F422" r:id="rId64"/>
    <hyperlink ref="F426" r:id="rId65"/>
    <hyperlink ref="F430" r:id="rId66"/>
    <hyperlink ref="F434" r:id="rId67"/>
    <hyperlink ref="F438" r:id="rId68"/>
    <hyperlink ref="F442" r:id="rId69"/>
    <hyperlink ref="F446" r:id="rId70"/>
    <hyperlink ref="F450" r:id="rId71"/>
    <hyperlink ref="F454" r:id="rId72"/>
    <hyperlink ref="F457" r:id="rId73"/>
    <hyperlink ref="F460" r:id="rId74"/>
    <hyperlink ref="F484" r:id="rId75"/>
    <hyperlink ref="F493" r:id="rId76"/>
    <hyperlink ref="F497" r:id="rId77"/>
    <hyperlink ref="F501" r:id="rId78"/>
    <hyperlink ref="F512" r:id="rId79"/>
    <hyperlink ref="F516" r:id="rId80"/>
    <hyperlink ref="F520" r:id="rId81"/>
    <hyperlink ref="F524" r:id="rId82"/>
    <hyperlink ref="F528" r:id="rId83"/>
    <hyperlink ref="F532" r:id="rId84"/>
    <hyperlink ref="F536" r:id="rId85"/>
    <hyperlink ref="F540" r:id="rId86"/>
    <hyperlink ref="F544" r:id="rId87"/>
    <hyperlink ref="F547" r:id="rId88"/>
    <hyperlink ref="F551" r:id="rId89"/>
    <hyperlink ref="F555" r:id="rId90"/>
    <hyperlink ref="F559" r:id="rId91"/>
    <hyperlink ref="F563" r:id="rId92"/>
    <hyperlink ref="F567" r:id="rId93"/>
    <hyperlink ref="F571" r:id="rId94"/>
    <hyperlink ref="F575" r:id="rId95"/>
    <hyperlink ref="F579" r:id="rId96"/>
    <hyperlink ref="F583" r:id="rId97"/>
    <hyperlink ref="F587" r:id="rId98"/>
    <hyperlink ref="F591" r:id="rId99"/>
    <hyperlink ref="F595" r:id="rId100"/>
    <hyperlink ref="F601" r:id="rId101"/>
    <hyperlink ref="F635" r:id="rId102"/>
    <hyperlink ref="F639" r:id="rId103"/>
    <hyperlink ref="F643" r:id="rId104"/>
    <hyperlink ref="F648" r:id="rId105"/>
    <hyperlink ref="F651" r:id="rId106"/>
    <hyperlink ref="F654" r:id="rId107"/>
    <hyperlink ref="F657" r:id="rId108"/>
    <hyperlink ref="F660" r:id="rId109"/>
    <hyperlink ref="F663" r:id="rId110"/>
    <hyperlink ref="F666" r:id="rId111"/>
    <hyperlink ref="F670" r:id="rId112"/>
    <hyperlink ref="F673" r:id="rId113"/>
    <hyperlink ref="F676" r:id="rId114"/>
    <hyperlink ref="F679" r:id="rId115"/>
    <hyperlink ref="F682" r:id="rId116"/>
    <hyperlink ref="F685" r:id="rId117"/>
    <hyperlink ref="F688" r:id="rId118"/>
    <hyperlink ref="F694" r:id="rId119"/>
    <hyperlink ref="F697" r:id="rId120"/>
    <hyperlink ref="F700" r:id="rId121"/>
    <hyperlink ref="F703" r:id="rId122"/>
    <hyperlink ref="F706" r:id="rId123"/>
    <hyperlink ref="F709" r:id="rId124"/>
    <hyperlink ref="F712" r:id="rId125"/>
    <hyperlink ref="F715" r:id="rId126"/>
    <hyperlink ref="F718" r:id="rId127"/>
    <hyperlink ref="F721" r:id="rId128"/>
    <hyperlink ref="F724" r:id="rId129"/>
    <hyperlink ref="F727" r:id="rId130"/>
    <hyperlink ref="F730" r:id="rId131"/>
    <hyperlink ref="F733" r:id="rId132"/>
    <hyperlink ref="F736" r:id="rId133"/>
    <hyperlink ref="F739" r:id="rId134"/>
    <hyperlink ref="F742" r:id="rId135"/>
    <hyperlink ref="F745" r:id="rId136"/>
    <hyperlink ref="F748" r:id="rId137"/>
    <hyperlink ref="F751" r:id="rId138"/>
    <hyperlink ref="F754" r:id="rId139"/>
    <hyperlink ref="F757" r:id="rId140"/>
    <hyperlink ref="F760" r:id="rId141"/>
    <hyperlink ref="F763" r:id="rId142"/>
    <hyperlink ref="F766" r:id="rId143"/>
    <hyperlink ref="F769" r:id="rId144"/>
    <hyperlink ref="F772" r:id="rId145"/>
    <hyperlink ref="F775" r:id="rId146"/>
    <hyperlink ref="F778" r:id="rId147"/>
    <hyperlink ref="F781" r:id="rId148"/>
    <hyperlink ref="F784" r:id="rId149"/>
    <hyperlink ref="F787" r:id="rId150"/>
    <hyperlink ref="F790" r:id="rId151"/>
    <hyperlink ref="F793" r:id="rId152"/>
    <hyperlink ref="F796" r:id="rId153"/>
    <hyperlink ref="F799" r:id="rId154"/>
    <hyperlink ref="F802" r:id="rId15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2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91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3" t="str">
        <f>'Rekapitulace stavby'!K6</f>
        <v>Opravy a údržba skalních zářezů u ST 2023 - 2024</v>
      </c>
      <c r="F7" s="234"/>
      <c r="G7" s="234"/>
      <c r="H7" s="234"/>
      <c r="L7" s="19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3" t="s">
        <v>1313</v>
      </c>
      <c r="F9" s="235"/>
      <c r="G9" s="235"/>
      <c r="H9" s="23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30. 11. 2022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6" t="str">
        <f>'Rekapitulace stavby'!E14</f>
        <v>Vyplň údaj</v>
      </c>
      <c r="F18" s="197"/>
      <c r="G18" s="197"/>
      <c r="H18" s="197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>Ladislav Svoboda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ROUND(J118,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ROUND((SUM(BE118:BE138)),  2)</f>
        <v>0</v>
      </c>
      <c r="G33" s="31"/>
      <c r="H33" s="31"/>
      <c r="I33" s="99">
        <v>0.21</v>
      </c>
      <c r="J33" s="98">
        <f>ROUND(((SUM(BE118:BE138))*I33),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ROUND((SUM(BF118:BF138)),  2)</f>
        <v>0</v>
      </c>
      <c r="G34" s="31"/>
      <c r="H34" s="31"/>
      <c r="I34" s="99">
        <v>0.15</v>
      </c>
      <c r="J34" s="98">
        <f>ROUND(((SUM(BF118:BF138))*I34),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ROUND((SUM(BG118:BG138)),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ROUND((SUM(BH118:BH138)),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ROUND((SUM(BI118:BI138)),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3" t="str">
        <f>E7</f>
        <v>Opravy a údržba skalních zářezů u ST 2023 - 2024</v>
      </c>
      <c r="F85" s="234"/>
      <c r="G85" s="234"/>
      <c r="H85" s="23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3" t="str">
        <f>E9</f>
        <v>SO02 - VON</v>
      </c>
      <c r="F87" s="235"/>
      <c r="G87" s="235"/>
      <c r="H87" s="23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30. 11. 2022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>Ladislav Svoboda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95</v>
      </c>
      <c r="D94" s="100"/>
      <c r="E94" s="100"/>
      <c r="F94" s="100"/>
      <c r="G94" s="100"/>
      <c r="H94" s="100"/>
      <c r="I94" s="100"/>
      <c r="J94" s="109" t="s">
        <v>96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97</v>
      </c>
      <c r="D96" s="31"/>
      <c r="E96" s="31"/>
      <c r="F96" s="31"/>
      <c r="G96" s="31"/>
      <c r="H96" s="31"/>
      <c r="I96" s="31"/>
      <c r="J96" s="70">
        <f>J118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98</v>
      </c>
    </row>
    <row r="97" spans="1:31" s="9" customFormat="1" ht="24.95" customHeight="1">
      <c r="B97" s="111"/>
      <c r="D97" s="112" t="s">
        <v>1314</v>
      </c>
      <c r="E97" s="113"/>
      <c r="F97" s="113"/>
      <c r="G97" s="113"/>
      <c r="H97" s="113"/>
      <c r="I97" s="113"/>
      <c r="J97" s="114">
        <f>J119</f>
        <v>0</v>
      </c>
      <c r="L97" s="111"/>
    </row>
    <row r="98" spans="1:31" s="10" customFormat="1" ht="19.899999999999999" customHeight="1">
      <c r="B98" s="115"/>
      <c r="D98" s="116" t="s">
        <v>1315</v>
      </c>
      <c r="E98" s="117"/>
      <c r="F98" s="117"/>
      <c r="G98" s="117"/>
      <c r="H98" s="117"/>
      <c r="I98" s="117"/>
      <c r="J98" s="118">
        <f>J120</f>
        <v>0</v>
      </c>
      <c r="L98" s="115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101</v>
      </c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1"/>
      <c r="D108" s="31"/>
      <c r="E108" s="233" t="str">
        <f>E7</f>
        <v>Opravy a údržba skalních zářezů u ST 2023 - 2024</v>
      </c>
      <c r="F108" s="234"/>
      <c r="G108" s="234"/>
      <c r="H108" s="234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92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13" t="str">
        <f>E9</f>
        <v>SO02 - VON</v>
      </c>
      <c r="F110" s="235"/>
      <c r="G110" s="235"/>
      <c r="H110" s="235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20</v>
      </c>
      <c r="D112" s="31"/>
      <c r="E112" s="31"/>
      <c r="F112" s="24" t="str">
        <f>F12</f>
        <v xml:space="preserve"> </v>
      </c>
      <c r="G112" s="31"/>
      <c r="H112" s="31"/>
      <c r="I112" s="26" t="s">
        <v>22</v>
      </c>
      <c r="J112" s="54" t="str">
        <f>IF(J12="","",J12)</f>
        <v>30. 11. 2022</v>
      </c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24</v>
      </c>
      <c r="D114" s="31"/>
      <c r="E114" s="31"/>
      <c r="F114" s="24" t="str">
        <f>E15</f>
        <v xml:space="preserve"> </v>
      </c>
      <c r="G114" s="31"/>
      <c r="H114" s="31"/>
      <c r="I114" s="26" t="s">
        <v>29</v>
      </c>
      <c r="J114" s="29" t="str">
        <f>E21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27</v>
      </c>
      <c r="D115" s="31"/>
      <c r="E115" s="31"/>
      <c r="F115" s="24" t="str">
        <f>IF(E18="","",E18)</f>
        <v>Vyplň údaj</v>
      </c>
      <c r="G115" s="31"/>
      <c r="H115" s="31"/>
      <c r="I115" s="26" t="s">
        <v>31</v>
      </c>
      <c r="J115" s="29" t="str">
        <f>E24</f>
        <v>Ladislav Svoboda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0.3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11" customFormat="1" ht="29.25" customHeight="1">
      <c r="A117" s="119"/>
      <c r="B117" s="120"/>
      <c r="C117" s="121" t="s">
        <v>102</v>
      </c>
      <c r="D117" s="122" t="s">
        <v>59</v>
      </c>
      <c r="E117" s="122" t="s">
        <v>55</v>
      </c>
      <c r="F117" s="122" t="s">
        <v>56</v>
      </c>
      <c r="G117" s="122" t="s">
        <v>103</v>
      </c>
      <c r="H117" s="122" t="s">
        <v>104</v>
      </c>
      <c r="I117" s="122" t="s">
        <v>105</v>
      </c>
      <c r="J117" s="122" t="s">
        <v>96</v>
      </c>
      <c r="K117" s="123" t="s">
        <v>106</v>
      </c>
      <c r="L117" s="124"/>
      <c r="M117" s="61" t="s">
        <v>1</v>
      </c>
      <c r="N117" s="62" t="s">
        <v>38</v>
      </c>
      <c r="O117" s="62" t="s">
        <v>107</v>
      </c>
      <c r="P117" s="62" t="s">
        <v>108</v>
      </c>
      <c r="Q117" s="62" t="s">
        <v>109</v>
      </c>
      <c r="R117" s="62" t="s">
        <v>110</v>
      </c>
      <c r="S117" s="62" t="s">
        <v>111</v>
      </c>
      <c r="T117" s="63" t="s">
        <v>112</v>
      </c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</row>
    <row r="118" spans="1:65" s="2" customFormat="1" ht="22.9" customHeight="1">
      <c r="A118" s="31"/>
      <c r="B118" s="32"/>
      <c r="C118" s="68" t="s">
        <v>113</v>
      </c>
      <c r="D118" s="31"/>
      <c r="E118" s="31"/>
      <c r="F118" s="31"/>
      <c r="G118" s="31"/>
      <c r="H118" s="31"/>
      <c r="I118" s="31"/>
      <c r="J118" s="125">
        <f>BK118</f>
        <v>0</v>
      </c>
      <c r="K118" s="31"/>
      <c r="L118" s="32"/>
      <c r="M118" s="64"/>
      <c r="N118" s="55"/>
      <c r="O118" s="65"/>
      <c r="P118" s="126">
        <f>P119</f>
        <v>0</v>
      </c>
      <c r="Q118" s="65"/>
      <c r="R118" s="126">
        <f>R119</f>
        <v>0</v>
      </c>
      <c r="S118" s="65"/>
      <c r="T118" s="127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6" t="s">
        <v>73</v>
      </c>
      <c r="AU118" s="16" t="s">
        <v>98</v>
      </c>
      <c r="BK118" s="128">
        <f>BK119</f>
        <v>0</v>
      </c>
    </row>
    <row r="119" spans="1:65" s="12" customFormat="1" ht="25.9" customHeight="1">
      <c r="B119" s="129"/>
      <c r="D119" s="130" t="s">
        <v>73</v>
      </c>
      <c r="E119" s="131" t="s">
        <v>1316</v>
      </c>
      <c r="F119" s="131" t="s">
        <v>1317</v>
      </c>
      <c r="I119" s="132"/>
      <c r="J119" s="133">
        <f>BK119</f>
        <v>0</v>
      </c>
      <c r="L119" s="129"/>
      <c r="M119" s="134"/>
      <c r="N119" s="135"/>
      <c r="O119" s="135"/>
      <c r="P119" s="136">
        <f>P120</f>
        <v>0</v>
      </c>
      <c r="Q119" s="135"/>
      <c r="R119" s="136">
        <f>R120</f>
        <v>0</v>
      </c>
      <c r="S119" s="135"/>
      <c r="T119" s="137">
        <f>T120</f>
        <v>0</v>
      </c>
      <c r="AR119" s="130" t="s">
        <v>117</v>
      </c>
      <c r="AT119" s="138" t="s">
        <v>73</v>
      </c>
      <c r="AU119" s="138" t="s">
        <v>74</v>
      </c>
      <c r="AY119" s="130" t="s">
        <v>116</v>
      </c>
      <c r="BK119" s="139">
        <f>BK120</f>
        <v>0</v>
      </c>
    </row>
    <row r="120" spans="1:65" s="12" customFormat="1" ht="22.9" customHeight="1">
      <c r="B120" s="129"/>
      <c r="D120" s="130" t="s">
        <v>73</v>
      </c>
      <c r="E120" s="140" t="s">
        <v>1318</v>
      </c>
      <c r="F120" s="140" t="s">
        <v>1319</v>
      </c>
      <c r="I120" s="132"/>
      <c r="J120" s="141">
        <f>BK120</f>
        <v>0</v>
      </c>
      <c r="L120" s="129"/>
      <c r="M120" s="134"/>
      <c r="N120" s="135"/>
      <c r="O120" s="135"/>
      <c r="P120" s="136">
        <f>SUM(P121:P138)</f>
        <v>0</v>
      </c>
      <c r="Q120" s="135"/>
      <c r="R120" s="136">
        <f>SUM(R121:R138)</f>
        <v>0</v>
      </c>
      <c r="S120" s="135"/>
      <c r="T120" s="137">
        <f>SUM(T121:T138)</f>
        <v>0</v>
      </c>
      <c r="AR120" s="130" t="s">
        <v>117</v>
      </c>
      <c r="AT120" s="138" t="s">
        <v>73</v>
      </c>
      <c r="AU120" s="138" t="s">
        <v>82</v>
      </c>
      <c r="AY120" s="130" t="s">
        <v>116</v>
      </c>
      <c r="BK120" s="139">
        <f>SUM(BK121:BK138)</f>
        <v>0</v>
      </c>
    </row>
    <row r="121" spans="1:65" s="2" customFormat="1" ht="16.5" customHeight="1">
      <c r="A121" s="31"/>
      <c r="B121" s="142"/>
      <c r="C121" s="143" t="s">
        <v>82</v>
      </c>
      <c r="D121" s="143" t="s">
        <v>119</v>
      </c>
      <c r="E121" s="144" t="s">
        <v>1320</v>
      </c>
      <c r="F121" s="145" t="s">
        <v>1321</v>
      </c>
      <c r="G121" s="146" t="s">
        <v>1322</v>
      </c>
      <c r="H121" s="147">
        <v>1</v>
      </c>
      <c r="I121" s="148"/>
      <c r="J121" s="149">
        <f>ROUND(I121*H121,2)</f>
        <v>0</v>
      </c>
      <c r="K121" s="145" t="s">
        <v>199</v>
      </c>
      <c r="L121" s="32"/>
      <c r="M121" s="150" t="s">
        <v>1</v>
      </c>
      <c r="N121" s="151" t="s">
        <v>39</v>
      </c>
      <c r="O121" s="57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124</v>
      </c>
      <c r="AT121" s="154" t="s">
        <v>119</v>
      </c>
      <c r="AU121" s="154" t="s">
        <v>84</v>
      </c>
      <c r="AY121" s="16" t="s">
        <v>116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6" t="s">
        <v>82</v>
      </c>
      <c r="BK121" s="155">
        <f>ROUND(I121*H121,2)</f>
        <v>0</v>
      </c>
      <c r="BL121" s="16" t="s">
        <v>124</v>
      </c>
      <c r="BM121" s="154" t="s">
        <v>84</v>
      </c>
    </row>
    <row r="122" spans="1:65" s="2" customFormat="1" ht="11.25">
      <c r="A122" s="31"/>
      <c r="B122" s="32"/>
      <c r="C122" s="31"/>
      <c r="D122" s="156" t="s">
        <v>125</v>
      </c>
      <c r="E122" s="31"/>
      <c r="F122" s="157" t="s">
        <v>1321</v>
      </c>
      <c r="G122" s="31"/>
      <c r="H122" s="31"/>
      <c r="I122" s="158"/>
      <c r="J122" s="31"/>
      <c r="K122" s="31"/>
      <c r="L122" s="32"/>
      <c r="M122" s="159"/>
      <c r="N122" s="160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125</v>
      </c>
      <c r="AU122" s="16" t="s">
        <v>84</v>
      </c>
    </row>
    <row r="123" spans="1:65" s="2" customFormat="1" ht="11.25">
      <c r="A123" s="31"/>
      <c r="B123" s="32"/>
      <c r="C123" s="31"/>
      <c r="D123" s="166" t="s">
        <v>201</v>
      </c>
      <c r="E123" s="31"/>
      <c r="F123" s="167" t="s">
        <v>1323</v>
      </c>
      <c r="G123" s="31"/>
      <c r="H123" s="31"/>
      <c r="I123" s="158"/>
      <c r="J123" s="31"/>
      <c r="K123" s="31"/>
      <c r="L123" s="32"/>
      <c r="M123" s="159"/>
      <c r="N123" s="160"/>
      <c r="O123" s="57"/>
      <c r="P123" s="57"/>
      <c r="Q123" s="57"/>
      <c r="R123" s="57"/>
      <c r="S123" s="57"/>
      <c r="T123" s="58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201</v>
      </c>
      <c r="AU123" s="16" t="s">
        <v>84</v>
      </c>
    </row>
    <row r="124" spans="1:65" s="2" customFormat="1" ht="16.5" customHeight="1">
      <c r="A124" s="31"/>
      <c r="B124" s="142"/>
      <c r="C124" s="143" t="s">
        <v>84</v>
      </c>
      <c r="D124" s="143" t="s">
        <v>119</v>
      </c>
      <c r="E124" s="144" t="s">
        <v>1324</v>
      </c>
      <c r="F124" s="145" t="s">
        <v>1325</v>
      </c>
      <c r="G124" s="146" t="s">
        <v>1322</v>
      </c>
      <c r="H124" s="147">
        <v>1</v>
      </c>
      <c r="I124" s="148"/>
      <c r="J124" s="149">
        <f>ROUND(I124*H124,2)</f>
        <v>0</v>
      </c>
      <c r="K124" s="145" t="s">
        <v>199</v>
      </c>
      <c r="L124" s="32"/>
      <c r="M124" s="150" t="s">
        <v>1</v>
      </c>
      <c r="N124" s="151" t="s">
        <v>39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124</v>
      </c>
      <c r="AT124" s="154" t="s">
        <v>119</v>
      </c>
      <c r="AU124" s="154" t="s">
        <v>84</v>
      </c>
      <c r="AY124" s="16" t="s">
        <v>116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82</v>
      </c>
      <c r="BK124" s="155">
        <f>ROUND(I124*H124,2)</f>
        <v>0</v>
      </c>
      <c r="BL124" s="16" t="s">
        <v>124</v>
      </c>
      <c r="BM124" s="154" t="s">
        <v>124</v>
      </c>
    </row>
    <row r="125" spans="1:65" s="2" customFormat="1" ht="11.25">
      <c r="A125" s="31"/>
      <c r="B125" s="32"/>
      <c r="C125" s="31"/>
      <c r="D125" s="156" t="s">
        <v>125</v>
      </c>
      <c r="E125" s="31"/>
      <c r="F125" s="157" t="s">
        <v>1325</v>
      </c>
      <c r="G125" s="31"/>
      <c r="H125" s="31"/>
      <c r="I125" s="158"/>
      <c r="J125" s="31"/>
      <c r="K125" s="31"/>
      <c r="L125" s="32"/>
      <c r="M125" s="159"/>
      <c r="N125" s="160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125</v>
      </c>
      <c r="AU125" s="16" t="s">
        <v>84</v>
      </c>
    </row>
    <row r="126" spans="1:65" s="2" customFormat="1" ht="11.25">
      <c r="A126" s="31"/>
      <c r="B126" s="32"/>
      <c r="C126" s="31"/>
      <c r="D126" s="166" t="s">
        <v>201</v>
      </c>
      <c r="E126" s="31"/>
      <c r="F126" s="167" t="s">
        <v>1326</v>
      </c>
      <c r="G126" s="31"/>
      <c r="H126" s="31"/>
      <c r="I126" s="158"/>
      <c r="J126" s="31"/>
      <c r="K126" s="31"/>
      <c r="L126" s="32"/>
      <c r="M126" s="159"/>
      <c r="N126" s="160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201</v>
      </c>
      <c r="AU126" s="16" t="s">
        <v>84</v>
      </c>
    </row>
    <row r="127" spans="1:65" s="2" customFormat="1" ht="16.5" customHeight="1">
      <c r="A127" s="31"/>
      <c r="B127" s="142"/>
      <c r="C127" s="143" t="s">
        <v>132</v>
      </c>
      <c r="D127" s="143" t="s">
        <v>119</v>
      </c>
      <c r="E127" s="144" t="s">
        <v>1327</v>
      </c>
      <c r="F127" s="145" t="s">
        <v>1328</v>
      </c>
      <c r="G127" s="146" t="s">
        <v>1322</v>
      </c>
      <c r="H127" s="147">
        <v>1</v>
      </c>
      <c r="I127" s="148"/>
      <c r="J127" s="149">
        <f>ROUND(I127*H127,2)</f>
        <v>0</v>
      </c>
      <c r="K127" s="145" t="s">
        <v>199</v>
      </c>
      <c r="L127" s="32"/>
      <c r="M127" s="150" t="s">
        <v>1</v>
      </c>
      <c r="N127" s="151" t="s">
        <v>39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124</v>
      </c>
      <c r="AT127" s="154" t="s">
        <v>119</v>
      </c>
      <c r="AU127" s="154" t="s">
        <v>84</v>
      </c>
      <c r="AY127" s="16" t="s">
        <v>116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82</v>
      </c>
      <c r="BK127" s="155">
        <f>ROUND(I127*H127,2)</f>
        <v>0</v>
      </c>
      <c r="BL127" s="16" t="s">
        <v>124</v>
      </c>
      <c r="BM127" s="154" t="s">
        <v>135</v>
      </c>
    </row>
    <row r="128" spans="1:65" s="2" customFormat="1" ht="11.25">
      <c r="A128" s="31"/>
      <c r="B128" s="32"/>
      <c r="C128" s="31"/>
      <c r="D128" s="156" t="s">
        <v>125</v>
      </c>
      <c r="E128" s="31"/>
      <c r="F128" s="157" t="s">
        <v>1328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125</v>
      </c>
      <c r="AU128" s="16" t="s">
        <v>84</v>
      </c>
    </row>
    <row r="129" spans="1:65" s="2" customFormat="1" ht="11.25">
      <c r="A129" s="31"/>
      <c r="B129" s="32"/>
      <c r="C129" s="31"/>
      <c r="D129" s="166" t="s">
        <v>201</v>
      </c>
      <c r="E129" s="31"/>
      <c r="F129" s="167" t="s">
        <v>1329</v>
      </c>
      <c r="G129" s="31"/>
      <c r="H129" s="31"/>
      <c r="I129" s="158"/>
      <c r="J129" s="31"/>
      <c r="K129" s="31"/>
      <c r="L129" s="32"/>
      <c r="M129" s="159"/>
      <c r="N129" s="160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201</v>
      </c>
      <c r="AU129" s="16" t="s">
        <v>84</v>
      </c>
    </row>
    <row r="130" spans="1:65" s="2" customFormat="1" ht="16.5" customHeight="1">
      <c r="A130" s="31"/>
      <c r="B130" s="142"/>
      <c r="C130" s="143" t="s">
        <v>124</v>
      </c>
      <c r="D130" s="143" t="s">
        <v>119</v>
      </c>
      <c r="E130" s="144" t="s">
        <v>1330</v>
      </c>
      <c r="F130" s="145" t="s">
        <v>1331</v>
      </c>
      <c r="G130" s="146" t="s">
        <v>1322</v>
      </c>
      <c r="H130" s="147">
        <v>1</v>
      </c>
      <c r="I130" s="148"/>
      <c r="J130" s="149">
        <f>ROUND(I130*H130,2)</f>
        <v>0</v>
      </c>
      <c r="K130" s="145" t="s">
        <v>199</v>
      </c>
      <c r="L130" s="32"/>
      <c r="M130" s="150" t="s">
        <v>1</v>
      </c>
      <c r="N130" s="151" t="s">
        <v>39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124</v>
      </c>
      <c r="AT130" s="154" t="s">
        <v>119</v>
      </c>
      <c r="AU130" s="154" t="s">
        <v>84</v>
      </c>
      <c r="AY130" s="16" t="s">
        <v>116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82</v>
      </c>
      <c r="BK130" s="155">
        <f>ROUND(I130*H130,2)</f>
        <v>0</v>
      </c>
      <c r="BL130" s="16" t="s">
        <v>124</v>
      </c>
      <c r="BM130" s="154" t="s">
        <v>139</v>
      </c>
    </row>
    <row r="131" spans="1:65" s="2" customFormat="1" ht="11.25">
      <c r="A131" s="31"/>
      <c r="B131" s="32"/>
      <c r="C131" s="31"/>
      <c r="D131" s="156" t="s">
        <v>125</v>
      </c>
      <c r="E131" s="31"/>
      <c r="F131" s="157" t="s">
        <v>1331</v>
      </c>
      <c r="G131" s="31"/>
      <c r="H131" s="31"/>
      <c r="I131" s="158"/>
      <c r="J131" s="31"/>
      <c r="K131" s="31"/>
      <c r="L131" s="32"/>
      <c r="M131" s="159"/>
      <c r="N131" s="160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125</v>
      </c>
      <c r="AU131" s="16" t="s">
        <v>84</v>
      </c>
    </row>
    <row r="132" spans="1:65" s="2" customFormat="1" ht="11.25">
      <c r="A132" s="31"/>
      <c r="B132" s="32"/>
      <c r="C132" s="31"/>
      <c r="D132" s="166" t="s">
        <v>201</v>
      </c>
      <c r="E132" s="31"/>
      <c r="F132" s="167" t="s">
        <v>1332</v>
      </c>
      <c r="G132" s="31"/>
      <c r="H132" s="31"/>
      <c r="I132" s="158"/>
      <c r="J132" s="31"/>
      <c r="K132" s="31"/>
      <c r="L132" s="32"/>
      <c r="M132" s="159"/>
      <c r="N132" s="160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201</v>
      </c>
      <c r="AU132" s="16" t="s">
        <v>84</v>
      </c>
    </row>
    <row r="133" spans="1:65" s="2" customFormat="1" ht="16.5" customHeight="1">
      <c r="A133" s="31"/>
      <c r="B133" s="142"/>
      <c r="C133" s="143" t="s">
        <v>117</v>
      </c>
      <c r="D133" s="143" t="s">
        <v>119</v>
      </c>
      <c r="E133" s="144" t="s">
        <v>1333</v>
      </c>
      <c r="F133" s="145" t="s">
        <v>1334</v>
      </c>
      <c r="G133" s="146" t="s">
        <v>716</v>
      </c>
      <c r="H133" s="147">
        <v>150</v>
      </c>
      <c r="I133" s="148"/>
      <c r="J133" s="149">
        <f>ROUND(I133*H133,2)</f>
        <v>0</v>
      </c>
      <c r="K133" s="145" t="s">
        <v>199</v>
      </c>
      <c r="L133" s="32"/>
      <c r="M133" s="150" t="s">
        <v>1</v>
      </c>
      <c r="N133" s="151" t="s">
        <v>39</v>
      </c>
      <c r="O133" s="57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124</v>
      </c>
      <c r="AT133" s="154" t="s">
        <v>119</v>
      </c>
      <c r="AU133" s="154" t="s">
        <v>84</v>
      </c>
      <c r="AY133" s="16" t="s">
        <v>116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6" t="s">
        <v>82</v>
      </c>
      <c r="BK133" s="155">
        <f>ROUND(I133*H133,2)</f>
        <v>0</v>
      </c>
      <c r="BL133" s="16" t="s">
        <v>124</v>
      </c>
      <c r="BM133" s="154" t="s">
        <v>143</v>
      </c>
    </row>
    <row r="134" spans="1:65" s="2" customFormat="1" ht="11.25">
      <c r="A134" s="31"/>
      <c r="B134" s="32"/>
      <c r="C134" s="31"/>
      <c r="D134" s="156" t="s">
        <v>125</v>
      </c>
      <c r="E134" s="31"/>
      <c r="F134" s="157" t="s">
        <v>1334</v>
      </c>
      <c r="G134" s="31"/>
      <c r="H134" s="31"/>
      <c r="I134" s="158"/>
      <c r="J134" s="31"/>
      <c r="K134" s="31"/>
      <c r="L134" s="32"/>
      <c r="M134" s="159"/>
      <c r="N134" s="160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125</v>
      </c>
      <c r="AU134" s="16" t="s">
        <v>84</v>
      </c>
    </row>
    <row r="135" spans="1:65" s="2" customFormat="1" ht="11.25">
      <c r="A135" s="31"/>
      <c r="B135" s="32"/>
      <c r="C135" s="31"/>
      <c r="D135" s="166" t="s">
        <v>201</v>
      </c>
      <c r="E135" s="31"/>
      <c r="F135" s="167" t="s">
        <v>1335</v>
      </c>
      <c r="G135" s="31"/>
      <c r="H135" s="31"/>
      <c r="I135" s="158"/>
      <c r="J135" s="31"/>
      <c r="K135" s="31"/>
      <c r="L135" s="32"/>
      <c r="M135" s="159"/>
      <c r="N135" s="16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201</v>
      </c>
      <c r="AU135" s="16" t="s">
        <v>84</v>
      </c>
    </row>
    <row r="136" spans="1:65" s="2" customFormat="1" ht="19.5">
      <c r="A136" s="31"/>
      <c r="B136" s="32"/>
      <c r="C136" s="31"/>
      <c r="D136" s="156" t="s">
        <v>542</v>
      </c>
      <c r="E136" s="31"/>
      <c r="F136" s="161" t="s">
        <v>1336</v>
      </c>
      <c r="G136" s="31"/>
      <c r="H136" s="31"/>
      <c r="I136" s="158"/>
      <c r="J136" s="31"/>
      <c r="K136" s="31"/>
      <c r="L136" s="32"/>
      <c r="M136" s="159"/>
      <c r="N136" s="160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542</v>
      </c>
      <c r="AU136" s="16" t="s">
        <v>84</v>
      </c>
    </row>
    <row r="137" spans="1:65" s="2" customFormat="1" ht="24.2" customHeight="1">
      <c r="A137" s="31"/>
      <c r="B137" s="142"/>
      <c r="C137" s="143" t="s">
        <v>135</v>
      </c>
      <c r="D137" s="143" t="s">
        <v>119</v>
      </c>
      <c r="E137" s="144" t="s">
        <v>1337</v>
      </c>
      <c r="F137" s="145" t="s">
        <v>1338</v>
      </c>
      <c r="G137" s="146" t="s">
        <v>1339</v>
      </c>
      <c r="H137" s="147">
        <v>1</v>
      </c>
      <c r="I137" s="148"/>
      <c r="J137" s="149">
        <f>ROUND(I137*H137,2)</f>
        <v>0</v>
      </c>
      <c r="K137" s="145" t="s">
        <v>1</v>
      </c>
      <c r="L137" s="32"/>
      <c r="M137" s="150" t="s">
        <v>1</v>
      </c>
      <c r="N137" s="151" t="s">
        <v>39</v>
      </c>
      <c r="O137" s="57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124</v>
      </c>
      <c r="AT137" s="154" t="s">
        <v>119</v>
      </c>
      <c r="AU137" s="154" t="s">
        <v>84</v>
      </c>
      <c r="AY137" s="16" t="s">
        <v>116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82</v>
      </c>
      <c r="BK137" s="155">
        <f>ROUND(I137*H137,2)</f>
        <v>0</v>
      </c>
      <c r="BL137" s="16" t="s">
        <v>124</v>
      </c>
      <c r="BM137" s="154" t="s">
        <v>148</v>
      </c>
    </row>
    <row r="138" spans="1:65" s="2" customFormat="1" ht="19.5">
      <c r="A138" s="31"/>
      <c r="B138" s="32"/>
      <c r="C138" s="31"/>
      <c r="D138" s="156" t="s">
        <v>125</v>
      </c>
      <c r="E138" s="31"/>
      <c r="F138" s="157" t="s">
        <v>1340</v>
      </c>
      <c r="G138" s="31"/>
      <c r="H138" s="31"/>
      <c r="I138" s="158"/>
      <c r="J138" s="31"/>
      <c r="K138" s="31"/>
      <c r="L138" s="32"/>
      <c r="M138" s="162"/>
      <c r="N138" s="163"/>
      <c r="O138" s="164"/>
      <c r="P138" s="164"/>
      <c r="Q138" s="164"/>
      <c r="R138" s="164"/>
      <c r="S138" s="164"/>
      <c r="T138" s="165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125</v>
      </c>
      <c r="AU138" s="16" t="s">
        <v>84</v>
      </c>
    </row>
    <row r="139" spans="1:65" s="2" customFormat="1" ht="6.95" customHeight="1">
      <c r="A139" s="31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32"/>
      <c r="M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</sheetData>
  <autoFilter ref="C117:K13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23" r:id="rId1"/>
    <hyperlink ref="F126" r:id="rId2"/>
    <hyperlink ref="F129" r:id="rId3"/>
    <hyperlink ref="F132" r:id="rId4"/>
    <hyperlink ref="F135" r:id="rId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PS01 - ÚOŽI</vt:lpstr>
      <vt:lpstr>PS02 - URS</vt:lpstr>
      <vt:lpstr>SO02 - VON</vt:lpstr>
      <vt:lpstr>'PS01 - ÚOŽI'!Názvy_tisku</vt:lpstr>
      <vt:lpstr>'PS02 - URS'!Názvy_tisku</vt:lpstr>
      <vt:lpstr>'Rekapitulace stavby'!Názvy_tisku</vt:lpstr>
      <vt:lpstr>'SO02 - VON'!Názvy_tisku</vt:lpstr>
      <vt:lpstr>'PS01 - ÚOŽI'!Oblast_tisku</vt:lpstr>
      <vt:lpstr>'PS02 - URS'!Oblast_tisku</vt:lpstr>
      <vt:lpstr>'Rekapitulace stavby'!Oblast_tisku</vt:lpstr>
      <vt:lpstr>'SO02 -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Ladislav</dc:creator>
  <cp:lastModifiedBy>Svoboda Ladislav</cp:lastModifiedBy>
  <dcterms:created xsi:type="dcterms:W3CDTF">2022-11-30T11:57:19Z</dcterms:created>
  <dcterms:modified xsi:type="dcterms:W3CDTF">2022-11-30T12:26:01Z</dcterms:modified>
</cp:coreProperties>
</file>