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PS 01-01-11" sheetId="4" r:id="rId4"/>
    <sheet name="PS 01-02-91" sheetId="5" r:id="rId5"/>
    <sheet name="SO 01-10-01" sheetId="6" r:id="rId6"/>
    <sheet name="SO 01-11-01" sheetId="7" r:id="rId7"/>
    <sheet name="SO 01-20-01" sheetId="8" r:id="rId8"/>
    <sheet name="SO 01-30-01" sheetId="9" r:id="rId9"/>
    <sheet name="SO 01-81-01" sheetId="10" r:id="rId10"/>
    <sheet name="SO 01-84-01" sheetId="11" r:id="rId11"/>
    <sheet name="SO 01-86-01" sheetId="12" r:id="rId12"/>
    <sheet name="SO 01-87-01" sheetId="13" r:id="rId13"/>
  </sheets>
  <definedNames/>
  <calcPr/>
  <webPublishing/>
</workbook>
</file>

<file path=xl/sharedStrings.xml><?xml version="1.0" encoding="utf-8"?>
<sst xmlns="http://schemas.openxmlformats.org/spreadsheetml/2006/main" count="6362" uniqueCount="1556">
  <si>
    <t>Aspe</t>
  </si>
  <si>
    <t>Rekapitulace ceny</t>
  </si>
  <si>
    <t>5423520072</t>
  </si>
  <si>
    <t>Rekonstrukce mostu v km 3,040 trati Ústí nad Labem - Střekov - Ústí nad Labem západ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</si>
  <si>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</si>
  <si>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</si>
  <si>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</si>
  <si>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</si>
  <si>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</si>
  <si>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</si>
  <si>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</si>
  <si>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</si>
  <si>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</si>
  <si>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</si>
  <si>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</si>
  <si>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 včetně dopravy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</si>
  <si>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</si>
  <si>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</si>
  <si>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</si>
  <si>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</si>
  <si>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</si>
  <si>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</si>
  <si>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</si>
  <si>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</si>
  <si>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</si>
  <si>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</si>
  <si>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</si>
  <si>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</si>
  <si>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</si>
  <si>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</si>
  <si>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</si>
  <si>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</si>
  <si>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</si>
  <si>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</si>
  <si>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</si>
  <si>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</si>
  <si>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</si>
  <si>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</si>
  <si>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</si>
  <si>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</si>
  <si>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</si>
  <si>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</si>
  <si>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</si>
  <si>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</si>
  <si>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</si>
  <si>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</si>
  <si>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990</t>
  </si>
  <si>
    <t>Poplatky za likvidaci odpadů</t>
  </si>
  <si>
    <t>P</t>
  </si>
  <si>
    <t>1</t>
  </si>
  <si>
    <t>R015111</t>
  </si>
  <si>
    <t>901</t>
  </si>
  <si>
    <t>POPLATKY ZA LIKVIDACŮ ODPADŮ NEKONTAMINOVANÝCH - 17 05 04  VYTĚŽENÉ ZEMINY A HORNINY -  I. TŘÍDA TĚŽITELNOSTI VČETNĚ DOPRAVY</t>
  </si>
  <si>
    <t>T</t>
  </si>
  <si>
    <t>[bez vazby na CS]</t>
  </si>
  <si>
    <t>PP</t>
  </si>
  <si>
    <t>VV</t>
  </si>
  <si>
    <t>SO 01-11-01: 1775.243 t  
SO 01-20-01: 1282.141 t  
SO 01-81-01: 28.404 t  
SO 01-84-01: 203.280 t  
SO 01-86-01: 13.600 t</t>
  </si>
  <si>
    <t>TS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</si>
  <si>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odpadu z místa stavby na místo převzetí provozovatelem skládky, cecyklační linky nebo jiného zařízení na zpracování nebo likvidaci odpadů     
– náklady spojené s vyložením a manipulací s materiálem v místě skládky     
2. Položka neobsahuje:     
 –      
3. Způsob měření:     
Tuna určující množství odpadu vytříděného v souladu se zákonem č. 185/2001 Sb., o nakládání s odpady, v platném znění.</t>
  </si>
  <si>
    <t>R015140</t>
  </si>
  <si>
    <t>902</t>
  </si>
  <si>
    <t>POPLATKY ZA LIKVIDACŮ ODPADŮ NEKONTAMINOVANÝCH - 17 01 01  BETON Z DEMOLIC OBJEKTŮ, ZÁKLADŮ TV VČETNĚ DOPRAVY</t>
  </si>
  <si>
    <t>PS 01-01-11: 6.750 t  
SO 01-20-01: 409.067 t  
SO 01-81-01: 36.300 t</t>
  </si>
  <si>
    <t>R015150</t>
  </si>
  <si>
    <t>903</t>
  </si>
  <si>
    <t>POPLATKY ZA LIKVIDACŮ ODPADŮ NEKONTAMINOVANÝCH - 17 05 08  ŠTĚRK Z KOLEJIŠTĚ (ODPAD PO RECYKLACI) VČETNĚ DOPRAVY</t>
  </si>
  <si>
    <t>SO 01-10-01: 1590.228 t</t>
  </si>
  <si>
    <t>4</t>
  </si>
  <si>
    <t>R015160</t>
  </si>
  <si>
    <t>904</t>
  </si>
  <si>
    <t>POPLATKY ZA LIKVIDACŮ ODPADŮ NEKONTAMINOVANÝCH - 02 01 03 SMÝCENÉ STROMY A KEŘE VČETNĚ DOPRAVY</t>
  </si>
  <si>
    <t>SO 01-91-01: 8.000 t</t>
  </si>
  <si>
    <t>1. Položka obsahuje:     
– veškeré poplatky provozovateli skládky, recyklační linky nebo jiného zařízení na zpracování     
nebo likvidaci odpadů související s převzetím, uložením, zpracováním nebo likvidací odpadu     
2. Položka neobsahuje:     
–     
3. Způsob měření:     
Tunou se rozumí hmotnost odpadu vytříděného v souladu se zákonem č. 185/2001 Sb., o     
nakládání s odpady, v platném znění.</t>
  </si>
  <si>
    <t>5</t>
  </si>
  <si>
    <t>R015220</t>
  </si>
  <si>
    <t>905</t>
  </si>
  <si>
    <t>POPLATKY ZA LIKVIDACŮ ODPADŮ NEKONTAMINOVANÝCH - 17 01 01  KŮLY A SLOUPY BETONOVÉ VČETNĚ DOPRAVY</t>
  </si>
  <si>
    <t>SO 01-10-01: 0.314 t</t>
  </si>
  <si>
    <t>6</t>
  </si>
  <si>
    <t>R015230</t>
  </si>
  <si>
    <t>906</t>
  </si>
  <si>
    <t>POPLATKY ZA LIKVIDACI ODPADŮ NEKONTAMINOVANÝCH - 16 02 14  TRAFO BEZ NÁPLNĚ PCB A ŠKODLIVIN VČETNĚ DOPRAVY</t>
  </si>
  <si>
    <t>SO 01-84-01: 0.050 t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</si>
  <si>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odpadu z místa stavby na místo převzetí provozovatelem skládky, recyklační linky nebo jiného zařízení na zpracování nebo likvidaci odpadů     
2. Položka neobsahuje:     
-     
3. Způsob měření:     
Tunou se rozumí hmotnost odpadu vytříděného v souladu se zákonem č. 185/2001 Sb., o nakládání s odpady, v platném znění.</t>
  </si>
  <si>
    <t>7</t>
  </si>
  <si>
    <t>R015250</t>
  </si>
  <si>
    <t>907</t>
  </si>
  <si>
    <t>POPLATKY ZA LIKVIDACŮ ODPADŮ NEKONTAMINOVANÝCH - 17 02 03  POLYETYLÉNOVÉ PODLOŽKY (ŽEL. SVRŠEK) VČETNĚ DOPRAVY</t>
  </si>
  <si>
    <t>SO 01-10-01: 0.038 t</t>
  </si>
  <si>
    <t>8</t>
  </si>
  <si>
    <t>R015260</t>
  </si>
  <si>
    <t>908</t>
  </si>
  <si>
    <t>POPLATKY ZA LIKVIDACŮ ODPADŮ NEKONTAMINOVANÝCH - 07 02 99  PRYŽOVÉ PODLOŽKY (ŽEL. SVRŠEK) VČETNĚ DOPRAVY</t>
  </si>
  <si>
    <t>SO 01-10-01: 0.149 t</t>
  </si>
  <si>
    <t>9</t>
  </si>
  <si>
    <t>R015310</t>
  </si>
  <si>
    <t>909</t>
  </si>
  <si>
    <t>POPLATKY ZA LIKVIDACŮ ODPADŮ NEKONTAMINOVANÝCH - 16 02 14  ELEKTROŠROT (VYŘAZENÁ EL. ZAŘÍZENÍ A PŘÍSTR. - AL, CU A VZ. KOVY) VČETNĚ DOPRAVY</t>
  </si>
  <si>
    <t>PS 01-01-11: 0.680 t  
SO 01-81-01: 0.542 t  
SO 01-87-01: 0.030 t  
SO 01-84-01: 1.650 t  
SO 01-86-01: 1.944 t</t>
  </si>
  <si>
    <t>10</t>
  </si>
  <si>
    <t>R015420</t>
  </si>
  <si>
    <t>910</t>
  </si>
  <si>
    <t>POPLATKY ZA LIKVIDACŮ ODPADŮ NEKONTAMINOVANÝCH - 17 06 04  ZBYTKY IZOLAČNÍCH MATERIÁLŮ VČETNĚ DOPRAVY</t>
  </si>
  <si>
    <t>SO 01-20-01: 0.707 t</t>
  </si>
  <si>
    <t>11</t>
  </si>
  <si>
    <t>R015510</t>
  </si>
  <si>
    <t>911</t>
  </si>
  <si>
    <t>POPLATKY ZA LIKVIDACŮ ODPADŮ NEBEZPEČNÝCH - 17 05 07*  LOKÁLNĚ ZNEČIŠTĚNÝ ŠTĚRK A ZEMINA Z KOLEJIŠTĚ (VÝHYBKY) VČETNĚ DOPRAVY</t>
  </si>
  <si>
    <t>SO 01-10-01: 137.250 t</t>
  </si>
  <si>
    <t>12</t>
  </si>
  <si>
    <t>R015520</t>
  </si>
  <si>
    <t>912</t>
  </si>
  <si>
    <t>POPLATKY ZA LIKVIDACŮ ODPADŮ NEBEZPEČNÝCH - 17 02 04*  ŽELEZNIČNÍ PRAŽCE DŘEVĚNÉ VČETNĚ DOPRAVY</t>
  </si>
  <si>
    <t>SO 01-10-01: 9.521 t  
SO 01-20-01: 8.945 t</t>
  </si>
  <si>
    <t>13</t>
  </si>
  <si>
    <t>R015560</t>
  </si>
  <si>
    <t>913</t>
  </si>
  <si>
    <t>POPLATKY ZA LIKVIDACŮ ODPADŮ NEBEZPEČNÝCH - 16 02 13* TRAFA S OLEJEM NEBO S JINÝMI ŠKODLIVINAMI VČETNĚ DOPRAVY</t>
  </si>
  <si>
    <t>PS 01-01-11: 1,200 t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</si>
  <si>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odpadu z místa stavby na místo převzetí provozovatelem skládky, recyklační linky nebo jiného zařízení na zpracování nebo likvidaci odpadů     
- náklady spojené s vyložením a manipulací s materiáolem v místě skládky     
2. Položka neobsahuje:     
-      
3. Způsob měření:     
Tunou se rozumí hmotnost odpadu vytříděného v souladu se zákonem č. 185/2001 Sb., o nakládání s odpady, v platném znění.</t>
  </si>
  <si>
    <t>98-98</t>
  </si>
  <si>
    <t>Všeobecný objekt</t>
  </si>
  <si>
    <t xml:space="preserve">  SO 98-98</t>
  </si>
  <si>
    <t>SO 98-98</t>
  </si>
  <si>
    <t>0</t>
  </si>
  <si>
    <t>Všeobecné konstrukce a práce</t>
  </si>
  <si>
    <t>VSEOB001</t>
  </si>
  <si>
    <t>GEODETICKÁ DOKUMENTACE SKUTEČNÉHO PROVEDENÍ STAVBY</t>
  </si>
  <si>
    <t>KPL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</si>
  <si>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</si>
  <si>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</si>
  <si>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</si>
  <si>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</si>
  <si>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apod.</t>
  </si>
  <si>
    <t>VSEOB003</t>
  </si>
  <si>
    <t>DOKUMENTACE SKUTEČNÉHO PROVEDENÍ V ELEKTRONICKÉ FORMĚ</t>
  </si>
  <si>
    <t>Položka zahrnuje veškeré činnosti nezbytné k vypracování kompletní elketronické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</si>
  <si>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</si>
  <si>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</si>
  <si>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</si>
  <si>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</si>
  <si>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</si>
  <si>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</si>
  <si>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</si>
  <si>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NÁJMY HRAZENÉ ZHOTOVITELEM</t>
  </si>
  <si>
    <t>Pronájem pozemků pro účely stavby: Českých drah, a. s.,  Povodí Ohře, s. p.,  Statutárního města Ústí nad Labem a Ústeckého kraje.</t>
  </si>
  <si>
    <t>Položka obsahuje zřízení pronájmu pozemků pro účely stavby v období dle harmonogramu stavby.</t>
  </si>
  <si>
    <t>VSEOB007</t>
  </si>
  <si>
    <t>MONITORING PŘÍSTUPOVÝCH CEST V PRŮBĚHU STAVBY</t>
  </si>
  <si>
    <t>Pasportizace stavu přístupových cest v okolí stavby, před zahájením a po ukončení stavby.</t>
  </si>
  <si>
    <t>Položka zahrnuje veškeré náklady spojené s objednatelem požadovanými pracemi.</t>
  </si>
  <si>
    <t>VSEOB008</t>
  </si>
  <si>
    <t>ZOOLOGICKÝ PRŮZKUM</t>
  </si>
  <si>
    <t>Zoologický průzkum.</t>
  </si>
  <si>
    <t>Položka obsahuje ověření aktuálního využití místa stavby živočichy, s návrhem opatření k eliminaci vlivu stavby na ně.</t>
  </si>
  <si>
    <t>VSEOB009</t>
  </si>
  <si>
    <t>PUBLICITA</t>
  </si>
  <si>
    <t>Zajištění publicity stavby.</t>
  </si>
  <si>
    <t>Zhotovitel zajistí výrobu a instalaci informačních plachet (bannerů) ve velikosti 1x2 m s kovovými oky po 50 cm, v počtu 2 ks, včetně grafického zpracování dle podkladů Objednavatele. Informační plachty budou instalovány po dobu trvání stavby.</t>
  </si>
  <si>
    <t>D.1.1</t>
  </si>
  <si>
    <t>Železniční zabezpečovací zařízení</t>
  </si>
  <si>
    <t xml:space="preserve">  PS 01-01-11</t>
  </si>
  <si>
    <t>Úpravy zabezpečovacího zařízení</t>
  </si>
  <si>
    <t>PS 01-01-11</t>
  </si>
  <si>
    <t>Zemní práce</t>
  </si>
  <si>
    <t>13273</t>
  </si>
  <si>
    <t>HLOUBENÍ RÝH ŠÍŘ DO 2M PAŽ I NEPAŽ TŘ. I</t>
  </si>
  <si>
    <t>M3</t>
  </si>
  <si>
    <t>2022_OTSKP</t>
  </si>
  <si>
    <t>(0,35*0,9*0,065)+(0,5*1,2*0,015)=0,029 [A]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</si>
  <si>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</si>
  <si>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17411</t>
  </si>
  <si>
    <t>ZÁSYP JAM A RÝH ZEMINOU SE ZHUTNĚNÍM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</si>
  <si>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</si>
  <si>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Přidružená stavební výroba</t>
  </si>
  <si>
    <t>701005</t>
  </si>
  <si>
    <t>VYHLEDÁVACÍ MARKER ZEMNÍ S MOŽNOSTÍ ZÁPISU</t>
  </si>
  <si>
    <t>KUS</t>
  </si>
  <si>
    <t>3=3,000 [A]</t>
  </si>
  <si>
    <t>1. Položka obsahuje:     
 – úprava dna výkopu     
 – položení betonového žlabu / chráničky včetně zakrytí     
 – pomocné mechanismy     
2. Položka neobsahuje:     
 X     
3. Způsob měření:     
Udává se počet kusů kompletní konstrukce nebo práce.</t>
  </si>
  <si>
    <t>702212</t>
  </si>
  <si>
    <t>KABELOVÁ CHRÁNIČKA ZEMNÍ DN PŘES 100 DO 200 MM</t>
  </si>
  <si>
    <t>M</t>
  </si>
  <si>
    <t>(2*15)+(1*10)=40,000 [A]</t>
  </si>
  <si>
    <t>1. Položka obsahuje:     
 – proražení otvoru zdivem o průřezu od 0,01 do 0,025m2     
 – úpravu a začištění omítky po montáži vedení     
 – pomocné mechanismy     
2. Položka neobsahuje:     
 – protipožární ucpávku     
3. Způsob měření:     
Udává se počet kusů kompletní konstrukce nebo práce.</t>
  </si>
  <si>
    <t>702312</t>
  </si>
  <si>
    <t>ZAKRYTÍ KABELŮ VÝSTRAŽNOU FÓLIÍ ŠÍŘKY PŘES 20 DO 40 CM</t>
  </si>
  <si>
    <t>65=65,000 [A]</t>
  </si>
  <si>
    <t>1. Položka obsahuje:     
 – kompletní montáž, návrh, rozměření, upevnění, začištění, sváření, vrtání, řezání, spojování a pod.      
 – veškerý spojovací a montážní materiál vč. upevňovacího materiálu     
 – sestavení a upevnění konstrukce na stanovišti     
 – pomocné mechanismy     
2. Položka neobsahuje:     
 X     
3. Způsob měření:     
Udává se počet sad, které se skládají z předepsaných dílů, jež tvoří požadovaný celek, za každý započatý měsíc pronájmu.</t>
  </si>
  <si>
    <t>709310</t>
  </si>
  <si>
    <t>VYPODLOŽENÍ, ODDĚLENÍ A KRYTÍ SPOJKY NEBO ODBOČNICE PRO KABEL DO 10 KV</t>
  </si>
  <si>
    <t>2=2,000 [A]</t>
  </si>
  <si>
    <t>1. Položka obsahuje:     
 – úprava dna výkopu, provedení podkladové a zásypové vrstvy písku     
 – dodání a přemísťování cihel, uložení do rýhy     
 – pomocné mechanismy     
2. Položka neobsahuje:     
 X     
3. Způsob měření:     
Udává se počet kusů kompletní konstrukce nebo práce.</t>
  </si>
  <si>
    <t>75A131</t>
  </si>
  <si>
    <t>KABEL METALICKÝ DVOUPLÁŠŤOVÝ DO 12 PÁRŮ - DODÁVKA</t>
  </si>
  <si>
    <t>KMPÁR</t>
  </si>
  <si>
    <t>(0,175*2)+(0,185*3)+(0,065*7)=1,360 [A]</t>
  </si>
  <si>
    <t>1. Položka obsahuje:     
 – dodání kabelů podle typu od výrobců včetně mimostaveništní dopravy     
2. Položka neobsahuje:     
 X     
3. Způsob měření:     
Měří se n-násobky páru vodičů na kilometr.</t>
  </si>
  <si>
    <t>75A217</t>
  </si>
  <si>
    <t>ZATAŽENÍ A SPOJKOVÁNÍ KABELŮ DO 12 PÁRŮ - MONTÁŽ</t>
  </si>
  <si>
    <t>1. Položka obsahuje:  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  
 – kontrolní a závěrečné měření na kabelu pro rozvod signalizace, zapojení po měření     
 – dodávka štítku průběhu v počtu 2 ks na 1 km kabelu včetně montáže, montáž označovacího štítku kabelové spojky a kabelové formy, dodávka a montáž kabelových objímek     
 – veškeré potřebné mechanizmy, jejich obsluhu a pořízení všech potřebných materiálů, přesun hmot     
2. Položka neobsahuje:     
 X     
3. Způsob měření:     
Měří se n-násobky páru vodičů na kilometr.</t>
  </si>
  <si>
    <t>75A321</t>
  </si>
  <si>
    <t>SPOJKA ROVNÁ PRO PLASTOVÉ KABELY S JÁDRY O PRŮMĚRU 1 MM2 DO 12 PÁRŮ</t>
  </si>
  <si>
    <t>1. Položka obsahuje:     
 – dodávku spojky     
 – úplná montáž plastové spojky, příprava spojovacího přípravku, spojení žil kabelu, kontrola správnosti spojení žil, vysušení, zajištění přívodu el.energie, zatavení konců kabelu a svaření středu spojky     
 – veškeré potřebné mechanizmy, jejich obsluhu a pořízení všech potřebných materiálů i vlastní spojky, přesun hmot     
2. Položka neobsahuje:     
 X     
3. Způsob měření:     
Udává se počet kusů kompletní konstrukce nebo práce.</t>
  </si>
  <si>
    <t>75C111</t>
  </si>
  <si>
    <t>PŘESTAVNÍK ELEKTROMOTORICKÝ - DODÁVKA</t>
  </si>
  <si>
    <t>1=1,000 [A]</t>
  </si>
  <si>
    <t>1. Položka obsahuje:     
 – dodání elektromotorického přestavníku podle typu výhybky včetně potřebného pomocného materiálu a jeho dopravy do staveništního skladu     
 – dodání elektromotorického přestavníku podle typu výhybky včetně pomocného materiálu, na dopravu do staveništního skladu     
2. Položka neobsahuje:     
 X     
3. Způsob měření:     
Udává se počet kusů kompletní konstrukce nebo práce.</t>
  </si>
  <si>
    <t>14</t>
  </si>
  <si>
    <t>75C117</t>
  </si>
  <si>
    <t>PŘESTAVNÍK ELEKTROMOTORICKÝ - MONTÁŽ</t>
  </si>
  <si>
    <t>1. Položka obsahuje:     
 – vyměření místa připevnění upevňovací soupravy přestavníku a její montáž, připevnění přestavníku na upevňovací soupravu, připevnění kabelového závěru, zapojení dvou kabelových forem (včetně měření a zapojení po měření)     
 – přezkoušení a regulace přestavníku     
 – montáž přestavníku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</si>
  <si>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15</t>
  </si>
  <si>
    <t>75C161</t>
  </si>
  <si>
    <t>SNÍMAČ POLOHY JAZYKŮ - DODÁVKA</t>
  </si>
  <si>
    <t>1. Položka obsahuje:     
 – dodání snímače polohy jazyků podle typu včetně potřebného pomocného materiálu a jeho dopravy do staveništního skladu     
 – dodání snímače polohy jazyků podle typu včetně pomocného materiálu, na dopravu do staveništního skladu     
2. Položka neobsahuje:     
 X     
3. Způsob měření:     
Udává se počet kusů kompletní konstrukce nebo práce.</t>
  </si>
  <si>
    <t>16</t>
  </si>
  <si>
    <t>75C167</t>
  </si>
  <si>
    <t>SNÍMAČ POLOHY JAZYKŮ - MONTÁŽ</t>
  </si>
  <si>
    <t>1. Položka obsahuje:     
 – vyměření místa montáže snímače polohy jazyků a kabelového závěru, připevnění snímače, montáž kabelového závěru, zapojení 2 kusů kabelové formy (včetně měření a zapojení po měření), přezkoušení     
 – montáž snímače polohy jazyků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</si>
  <si>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17</t>
  </si>
  <si>
    <t>75C178</t>
  </si>
  <si>
    <t>PŘESTAVNÍK ELEKTROMOTORICKÝ - DEMONTÁŽ</t>
  </si>
  <si>
    <t>1. Položka obsahuje:     
 – demontáž připevnění upevňovací soupravy přestavníku a přestavníku, demontáž kabelového závěru, odpojení kabelových forem     
 – demontáž přestavníku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</si>
  <si>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18</t>
  </si>
  <si>
    <t>75C611</t>
  </si>
  <si>
    <t>TRPASLIČÍ NÁVĚSTIDLO DO DVOU SVĚTEL - DODÁVKA</t>
  </si>
  <si>
    <t>1. Položka obsahuje:     
 – dodávka trpasličího návěstidla do dvou světel podle jeho typu a potřebného pomocného materiálu a dopravy do staveništního skladu     
 – dodávku trpasličího návěstidla do dvou světel včetně pomocného materiálu, dopravu do místa určení     
2. Položka neobsahuje:     
 X     
3. Způsob měření:     
Udává se počet kusů kompletní konstrukce nebo práce.</t>
  </si>
  <si>
    <t>19</t>
  </si>
  <si>
    <t>75C617</t>
  </si>
  <si>
    <t>TRPASLIČÍ NÁVĚSTIDLO DO DVOU SVĚTEL - MONTÁŽ</t>
  </si>
  <si>
    <t>1. Položka obsahuje:     
 – výkop jámy pro BETONOVÝ základ návěstidla     
 – usazení betonového základu, sestavení návěstidla, označení označovacími štítky, zapojení kabelových forem (včetně měření a zapojení po měření)     
 – montáž trpasličího návěstidla do dvou světel včetně transformátorové skříně na základ     
 – montáž trpasličího návěstidla do dvou světel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</si>
  <si>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20</t>
  </si>
  <si>
    <t>75C618</t>
  </si>
  <si>
    <t>TRPASLIČÍ NÁVĚSTIDLO DO DVOU SVĚTEL - DEMONTÁŽ</t>
  </si>
  <si>
    <t>1. Položka obsahuje:     
 – demontáž betonového základu, demontáž trpasličího návěstidla do dvou světel, zasypání jámy po základu návěstidla     
 – demontáž trpasličího návěstidla do dvou světel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</si>
  <si>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21</t>
  </si>
  <si>
    <t>75C811</t>
  </si>
  <si>
    <t>STYKOVÝ TRANSFORMÁTOR DT 075 - DODÁVKA</t>
  </si>
  <si>
    <t>6=6,000 [A]</t>
  </si>
  <si>
    <t>1. Položka obsahuje:     
 – dodávka stykového transformátoru, potřebného pomocného materiálu a dopravy do staveništního skladu     
 – dodávku stykového transformátoru včetně pomocného materiálu, dopravu do staveništního skladu     
2. Položka neobsahuje:     
 X     
3. Způsob měření:     
Udává se počet kusů kompletní konstrukce nebo práce.</t>
  </si>
  <si>
    <t>22</t>
  </si>
  <si>
    <t>75C847</t>
  </si>
  <si>
    <t>STYKOVÝ TRANSFORMÁTOR, SYMETRIZAČNÍ A UKOLEJŇOVACÍ TLUMIVKA - MONTÁŽ</t>
  </si>
  <si>
    <t>1. Položka obsahuje:     
 – usazení jednoho stykového transformátoru, montáž ochranné trubky, zapojení kabelových forem (včetně měření a zapojení po měření)     
 – regulace a zkoušení kolejového obvodu     
 – montáž stykového transformátoru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</si>
  <si>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23</t>
  </si>
  <si>
    <t>75C848</t>
  </si>
  <si>
    <t>STYKOVÝ TRANSFORMÁTOR, SYMETRIZAČNÍ A UKOLEJŇOVACÍ TLUMIVKA - DEMONTÁŽ</t>
  </si>
  <si>
    <t>1. Položka obsahuje:     
 – demontáž jednoho stykového transformátoru včetně odpojení kabelových přívodů     
 – demontáž stykového transformátoru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</si>
  <si>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24</t>
  </si>
  <si>
    <t>75C851</t>
  </si>
  <si>
    <t>SADA PROPOJEK PRO PŘIPOJENÍ STYKOVÉHO TRANSFORMÁTORU, SYMETRIZAČNÍ TLUMIVKY KE KOLEJNICI - DODÁVKA</t>
  </si>
  <si>
    <t>1. Položka obsahuje:     
 – dodávka sady propojek (do 3 lan) pro připojení jednoho stykového transformátoru ke kolejnicím podle typu a potřebné délky včetně potřebného pomocného materiálu a dopravy do staveništního skladu     
2. Položka neobsahuje:     
 X     
3. Způsob měření:     
Udává se počet sad, které se skládají z předepsaných dílů, jež tvoří požadovaný celek.</t>
  </si>
  <si>
    <t>25</t>
  </si>
  <si>
    <t>75C857</t>
  </si>
  <si>
    <t>SADA PROPOJEK PRO PŘIPOJENÍ STYKOVÉHO TRANSFORMÁTORU, SYMETRIZAČNÍ TLUMIVKY KE KOLEJNICI - MONTÁŽ</t>
  </si>
  <si>
    <t>1. Položka obsahuje:     
 – rozměření místa připojení, případné vyvrtání otvorů, montáž sady propojek (do 3 lan) pro připojení jednoho stykového transformátoru ke kolejnicím     
 – montáž propojek pro připojení stykového transformátoru ke kolejnicím se všemi pomocnými a doplňujícími pracemi a součástmi, případné použití mechanizmů, včetně dopravy ze skladu k místu montáže     
2. Položka neobsahuje:     
 X     
3. Způsob měření:     
Udává se počet sad, které se skládají z předepsaných dílů, jež tvoří požadovaný celek.</t>
  </si>
  <si>
    <t>26</t>
  </si>
  <si>
    <t>75C858</t>
  </si>
  <si>
    <t>SADA PROPOJEK PRO PŘIPOJENÍ STYKOVÉHO TRANSFORMÁTORU, SYMETRIZAČNÍ TLUMIVKY KE KOLEJNICI - DEMONTÁŽ</t>
  </si>
  <si>
    <t>1. Položka obsahuje:     
 – demontáž sady propojek (do 3 lan) pro připojení jednoho stykového transformátoru ke kolejnicím     
 – demontáž sady propojek pro připojení stykového transformátoru ke kolejnicím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sad, které se skládají z předepsaných dílů, jež tvoří požadovaný celek.</t>
  </si>
  <si>
    <t>27</t>
  </si>
  <si>
    <t>75C861</t>
  </si>
  <si>
    <t>KOMPLETNÍ SADA PROPOJEK DVOJICE STYKOVÝCH TRANSFORMÁTORŮ - DODÁVKA</t>
  </si>
  <si>
    <t>1. Položka obsahuje:     
 – dodávka kompletní sady propojek dvojice stykových transformátorů (do 3 lan ke kolejnici) podle typu a potřebné délky včetně potřebného pomocného materiálu a dopravy do staveništního skladu     
 – dodávku kompletní sady propojek dvojice stykových transformátorů včetně pomocného materiálu, dopravu do staveništního skladu     
2. Položka neobsahuje:     
 X     
3. Způsob měření:     
Udává se počet sad, které se skládají z předepsaných dílů, jež tvoří požadovaný celek.</t>
  </si>
  <si>
    <t>28</t>
  </si>
  <si>
    <t>75C867</t>
  </si>
  <si>
    <t>KOMPLETNÍ SADA PROPOJEK DVOJICE STYKOVÝCH TRANSFORMÁTORŮ - MONTÁŽ</t>
  </si>
  <si>
    <t>1. Položka obsahuje:     
 – rozměření místa připojení, případné vyvrtání otvorů, montáž kompletní sady propojek dvojice stykových transformátorů     
 – montáž kompletní sady propojek dvojice stykových transformátorů (do 3 lan ke kolejnici)  se všemi pomocnými a doplňujícími pracemi a součástmi, případné použití mechanizmů, včetně dopravy ze skladu k místu montáže     
2. Položka neobsahuje:     
 X     
3. Způsob měření:     
Udává se počet sad, které se skládají z předepsaných dílů, jež tvoří požadovaný celek.</t>
  </si>
  <si>
    <t>29</t>
  </si>
  <si>
    <t>75C868</t>
  </si>
  <si>
    <t>KOMPLETNÍ SADA PROPOJEK DVOJICE STYKOVÝCH TRANSFORMÁTORŮ - DEMONTÁŽ</t>
  </si>
  <si>
    <t>1. Položka obsahuje:     
 – demontáž kompletní sady propojek dvojice stykových transformátorů dle typu daného položkou     
 – demontáž kompletní sady propojek dvojice stykových transformátorů (do 3 lan ke kolejnici) 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sad, které se skládají z předepsaných dílů, jež tvoří požadovaný celek.</t>
  </si>
  <si>
    <t>30</t>
  </si>
  <si>
    <t>75C881</t>
  </si>
  <si>
    <t>MEZIKOLEJOVÁ LANOVÁ PROPOJKA (DO 3 LAN DO DÉLKY 7 M) - DODÁVKA</t>
  </si>
  <si>
    <t>1. Položka obsahuje:     
 – dodávka mezikolejové lanové propojky podle typu a potřebné délky včetně potřebného pomocného materiálu a dopravy do staveništního skladu     
 – dodávku mezikolejové lanové propojky včetně pomocného materiálu, dopravu do staveništního skladu     
2. Položka neobsahuje:     
 X     
3. Způsob měření:     
Udává se počet kusů kompletní konstrukce nebo práce.</t>
  </si>
  <si>
    <t>31</t>
  </si>
  <si>
    <t>75C887</t>
  </si>
  <si>
    <t>MEZIKOLEJOVÁ LANOVÁ PROPOJKA (DO 3 LAN DO DÉLKY 7 M) - MONTÁŽ</t>
  </si>
  <si>
    <t>1. Položka obsahuje:     
 – rozměření místa připojení, případné vyvrtání otvorů, montáž mezikolejové lanové propojky     
 – montáž mezikolejové lanové propojky se všemi pomocnými a doplňujícími pracemi a součástmi, případné použití mechanizmů, včetně dopravy ze skladu k místu montáže     
2. Položka neobsahuje:     
 X     
3. Způsob měření:     
Udává se počet kusů kompletní konstrukce nebo práce.</t>
  </si>
  <si>
    <t>32</t>
  </si>
  <si>
    <t>75C888</t>
  </si>
  <si>
    <t>MEZIKOLEJOVÁ LANOVÁ PROPOJKA (DO 3 LAN DO DÉLKY 7 M) - DEMONTÁŽ</t>
  </si>
  <si>
    <t>1. Položka obsahuje:     
 – demontáž mezikolejové lanové propojky dle typu daného položkou     
 – demontáž mezikolejové lanové propojky výhybkové se všemi pomocnými a doplňujícími pracemi a součástmi, případné použití mechanizmů, včetně dopravy z místa demontáže do skladu     
 – naložení vybouraného materiálu na dopravní prostředek     
 – odvoz vybouraného materiálu do skladu nebo na likvidaci     
2. Položka neobsahuje:     
 – poplatek za likvidaci odpadů (nacení se dle SSD 0)     
3. Způsob měření:     
Udává se počet kusů kompletní konstrukce nebo práce.</t>
  </si>
  <si>
    <t>33</t>
  </si>
  <si>
    <t>75E117</t>
  </si>
  <si>
    <t>DOZOR PRACOVNÍKŮ PROVOZOVATELE PŘI PRÁCI NA ŽIVÉM ZAŘÍZENÍ</t>
  </si>
  <si>
    <t>HOD</t>
  </si>
  <si>
    <t>1. Položka obsahuje:     
 – při provádění prací na zařízení, které je v provozu, určují pracovníci správy dopravní cesty kdy a jak je možné potřebný zásah provést     
 – ztrátu času pracovníků prozozovatele, kteří tento čas využijí ve prospěch prováděné stavby     
2. Položka neobsahuje:     
 X     
3. Způsob měření:     
Udává se počet hodin provádění dozoru, revize nebo práce.</t>
  </si>
  <si>
    <t>34</t>
  </si>
  <si>
    <t>75E127</t>
  </si>
  <si>
    <t>CELKOVÁ PROHLÍDKA ZAŘÍZENÍ A VYHOTOVENÍ REVIZNÍ ZPRÁVY</t>
  </si>
  <si>
    <t>1. Položka obsahuje:     
 – kontrola zařízení, zda odpovídá podmínkám pro bezpečný provoz, včetně potřebných měření a vyhotovení revizní zprávy odpovědným pracovníkem     
 – vlastní kontrolu, příslušná měření a zpracování revizní zprávy     
2. Položka neobsahuje:     
 X     
3. Způsob měření:     
Udává se počet hodin provádění dozoru, revize nebo práce.</t>
  </si>
  <si>
    <t>35</t>
  </si>
  <si>
    <t>75E137</t>
  </si>
  <si>
    <t>PŘEZKOUŠENÍ VLAKOVÝCH CEST</t>
  </si>
  <si>
    <t>18=18,000 [A]</t>
  </si>
  <si>
    <t>1. Položka obsahuje:     
 – postavení vlakové cesty a kontrola návěstního znaku, přezkoušení změny návěstního znaku z povolujícího na zakazující a poruchy žárovek     
 – simulace jízdy vlaku     
 – přezkoušení nouzového vybavení     
 – přezkoušení vazeb na traťové zabezpečovací zařízení     
 – kompletní zkoušky     
2. Položka neobsahuje:     
 X     
3. Způsob měření:     
Udává se počet kusů kompletní konstrukce nebo práce.</t>
  </si>
  <si>
    <t>36</t>
  </si>
  <si>
    <t>75E157</t>
  </si>
  <si>
    <t>PŘEZKOUŠENÍ A REGULACE NÁVĚSTIDEL</t>
  </si>
  <si>
    <t>1. Položka obsahuje:     
 – přezkoušení správné činnosti relé, přezkoušení všech návěstních znaků     
 – přeměření a regulace napětí na žárovkách     
 – případné odstranění zaclonění žárovek     
 – kompletní přezkoušení a regulaci     
2. Položka neobsahuje:     
 X     
3. Způsob měření:     
Udává se počet kusů kompletní konstrukce nebo práce.</t>
  </si>
  <si>
    <t>37</t>
  </si>
  <si>
    <t>75E1B7</t>
  </si>
  <si>
    <t>REGULACE A ZKOUŠENÍ ZABEZPEČOVACÍHO ZAŘÍZENÍ</t>
  </si>
  <si>
    <t>16=16,000 [A]</t>
  </si>
  <si>
    <t>1. Položka obsahuje:     
 – zajištění a provedení čiností určenných položkou včetně dodávky potřebného pomocného materiálu a dopravy na místo určení     
 – provedení zkušebního provozu se všemi pomocnými a doplňujícími pracemi a součástmi, případné použití mechanizmů     
2. Položka neobsahuje:     
 X     
3. Způsob měření:     
Udává se počet hodin provádění dozoru, revize nebo práce.</t>
  </si>
  <si>
    <t>POPLATKY ZA LIKVIDACŮ ODPADŮ NEKONTAMINOVANÝCH - 17 01 01 BETON Z DEMOLIC OBJEKTŮ, ZÁKLADŮ TV VČETNĚ DOPRAVY</t>
  </si>
  <si>
    <t>(3*0,9*2,5)=6,750 [A]</t>
  </si>
  <si>
    <t>EVIDENČNÍ POLOŽKA. Neoceňovat v objektu SO/PS, položka se oceňuje pouze v objektu SO 90-90</t>
  </si>
  <si>
    <t>POPLATKY ZA LIKVIDACŮ ODPADŮ NEKONTAMINOVANÝCH - 16 02 14 ELEKTROŠROT (VYŘAZENÁ EL. ZAŘÍZENÍ A PŘÍSTR. - AL, CU A VZ. KOVY) VČETNĚ DOPRAVY</t>
  </si>
  <si>
    <t>(3*0,06)+(1*0,5)=0,680 [A]</t>
  </si>
  <si>
    <t>6*0,2=1,200 [A]</t>
  </si>
  <si>
    <t>D.1.2</t>
  </si>
  <si>
    <t>Železniční sdělovací zařízení</t>
  </si>
  <si>
    <t xml:space="preserve">  PS 01-02-91</t>
  </si>
  <si>
    <t>Ochrana stávajících inženýrských sítí</t>
  </si>
  <si>
    <t>PS 01-02-91</t>
  </si>
  <si>
    <t>R02-02730</t>
  </si>
  <si>
    <t>POMOC PRÁCE ZŘÍZ NEBO ZAJIŠŤ OCHRANU INŽENÝRSKÝCH SÍTÍ</t>
  </si>
  <si>
    <t>1: Ochrana stávajících inž. sítí – PS 01-02-91 Ochrana stávajících inženýrských sítí</t>
  </si>
  <si>
    <t>zahrnuje veškeré náklady spojené s objednatelem požadovanými zařízeními</t>
  </si>
  <si>
    <t>702112</t>
  </si>
  <si>
    <t>KABELOVÝ ŽLAB ZEMNÍ VČETNĚ KRYTU SVĚTLÉ ŠÍŘKY PŘES 120 DO 250 MM</t>
  </si>
  <si>
    <t>1: 72m*3ks+82m*2ks; kabelové žlaby na mostě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</si>
  <si>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</si>
  <si>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709611</t>
  </si>
  <si>
    <t>DEMONTÁŽ KABELOVÉHO ŽLABU/LIŠTY VČETNĚ KRYTU</t>
  </si>
  <si>
    <t>1: 4m*6; odstranění stávajících kabelových žlabů v přechodových oblastech mostu   
POZN: Včetně odvozu a likvidace.</t>
  </si>
  <si>
    <t>1. Položka obsahuje:    
 – přípravu podkladu pro osazení    
2. Položka neobsahuje:    
 X    
3. Způsob měření:    
Měří se metr délkový.</t>
  </si>
  <si>
    <t>709612</t>
  </si>
  <si>
    <t>DEMONTÁŽ CHRÁNIČKY/TRUBKY</t>
  </si>
  <si>
    <t>1: 68m*2+78m; odstranění stávajících kabelových chrániček na mostě   
POZN: Včetně odvozu a likvidace.</t>
  </si>
  <si>
    <t>1. Položka obsahuje:    
 – veškeré práce a materiál obsažený v názvu položky    
2. Položka neobsahuje:    
 X    
3. Způsob měření:    
Udává se počet kusů kompletní konstrukce nebo práce.</t>
  </si>
  <si>
    <t>D.2.1.1.0</t>
  </si>
  <si>
    <t>Železniční svršek</t>
  </si>
  <si>
    <t xml:space="preserve">  SO 01-10-01</t>
  </si>
  <si>
    <t>SO 01-10-01</t>
  </si>
  <si>
    <t>Komunikace</t>
  </si>
  <si>
    <t>523372</t>
  </si>
  <si>
    <t>KOLEJ 60 E2, ROZD. "U", BEZSTYKOVÁ, PR. BET. VÝHYBKOVÝ KRÁTKÝ, UP. PRUŽNÉ</t>
  </si>
  <si>
    <t>krátké výhybkové pražce za výhybkou č. 101 - přímá a odbočná větev:   
3+1,8=4,800 [A]   
souprava pražců před výhybkou:   
2,4=2,400 [B]   
Celkem: A+B=7,200 [C]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</si>
  <si>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</si>
  <si>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523392</t>
  </si>
  <si>
    <t>KOLEJ 60 E2, ROZD. "U", BEZSTYKOVÁ, PR. BET. VÝHYBKOVÝ DLOUHÝ, UP. PRUŽNÉ</t>
  </si>
  <si>
    <t>délka koleje na společných pražcích za výhybkou č. 101   
3,6=3,600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</si>
  <si>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3.Způsob měření:    
Měří se délka koleje ve smyslu ČSN 73 6360, tj. v ose koleje</t>
  </si>
  <si>
    <t>533173</t>
  </si>
  <si>
    <t>J 60 1:9-300, PR. BET., UP. PRUŽNÉ</t>
  </si>
  <si>
    <t>nová výhybka č. 101   
1=1,000 [A]</t>
  </si>
  <si>
    <t>1. Položka obsahuje:    
 – defektoskopické zkoušky kolejnic, jsou-li vyžadovány    
 – dodávku uvedeného typu výhybky nebo jiné výhybkové konstrukce včetně pražců, upevňovadel a drobného kolejiva v uvedeném rozdělení koleje pro normální rozchod kolejí (1435 mm)    
 – montáž výhybky z předmontovaných polí nebo ze součástí železničního svršku uvedených typů na montážní základně nebo přímo na staveništi    
 – dopravu předmontovaných nebo smontovaných výhybkových polí nebo součástí z montážní základny na místo určení, pokud si to zvolená technologie pokládky vyžaduje    
 – pokládku výhybky nebo jiné výhybkové konstrukce pomocí vhodného kladecího prostředku    
 – sespojkování jednotlivých předmontovaných výhybkových polí bez jejich svaření    
 – směrovou a výškovou úpravu koleje do předepsané polohy včetně stabilizace kolejového lože    
 – konečnou výškovou a směrovou úpravu výhybkové konstrukce do předepsané polohy projektem nebo jiným zadáním včetně stabilizace kolejového lože    
 – očištění a naolejování spojkových a svěrkových šroubů před zahájením provozu    
 – základní výhybkové propojky namontované (výrobcem výhybkové konstrukce)    
 – pomocné a dokončovací práce    
 – případné ztížení práce při překážách na jedné nebo obou stranách, v tunelu i při rekonstrukcích    
2. Položka neobsahuje:    
 – zřízení kolejového lože    
 – kompletní kolejový rošt na atypických výhybkových (krátkých) pražcích (naceňuje se položkami ve sd 52)    
 – kompletní kolejový rošt na společných výhybkových (dlouhých) pražcích (naceňuje se položkami ve sd 52)    
 – montážní a závěrné svary, svařování kolejnic do bezstykové koleje    
 – žlabové pražce    
 – izolované styky    
 – tepelně opracované jazyky a opornice    
 – válečkové (nadzvedávací) stoličky    
 – přechodové kolejnice    
 – broušení koleje    
 – nadstandardní srdcovky    
 – omezovač polohy jazyka    
 – snímače jazyka včetně prodloužení stoliček pro snímač jazyka    
 – závěry a přestavníky včetně výměnových těles    
 – ohřev výhybek    
 – dodatečné výhybkové propojky, naceňují se položkami ve sd 75C  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  
Kusem se rozumí kompletní výhybka nebo výhybková konstrukce.</t>
  </si>
  <si>
    <t>545240</t>
  </si>
  <si>
    <t>SVAR PŘECHODOVÝ (PŘECHODOVÁ KOLEJNICE) 60 E2/R 65</t>
  </si>
  <si>
    <t>Přechodový svar aluminotermický v koleji č. 134 na konci rekonstrukce žel. svršku v km 0,088619. Přechod mezi novou kolejnicí tv. 60E2 a užitou kolejnicí tv R65</t>
  </si>
  <si>
    <t>2x svar v koleji č. 134: 2=2,000 [A]</t>
  </si>
  <si>
    <t>1. Položka obsahuje:    
 – úpravu koleje nebo výhybky, tj. povolení upevňovadel, jejich případná výměna, úprava DILATAČNÍích spar, vyrovnání kolejnic výškové a směrové, případné obroušení nutných ploch apod., tak, aby mohl být vyhotoven svar    
 – svaření kolejnic nebo části výhybek, jeho opracování a obroušení    
 – úprava koleje nebo výhybkové konstrukce do stavu před svařováním    
 – příplatky za ztížené podmínky při práci v koleji, např. překážky po stranách koleje, práci v tunelu ap.    
2. Položka neobsahuje:    
 – případné řezání koleje    
 – zřízení bezstykové koleje    
3. Způsob měření:    
Udává se počet kusů kompletní konstrukce nebo práce.</t>
  </si>
  <si>
    <t>542312</t>
  </si>
  <si>
    <t>NÁSLEDNÁ ÚPRAVA SMĚROVÉHO A VÝŠKOVÉHO USPOŘÁDÁNÍ KOLEJE - PRAŽCE BETONOVÉ</t>
  </si>
  <si>
    <t>případné následné podbití koleje po zkušebním provozu:   
k134: km 0,006957 - 0,23185: 224,893 =224,893 [A]   
k137a: km 2,809467 - 2,94213: 132,663=132,663 [B]   
k1: km 2,981927 - 3,243682: 261,755=261,755 [C]   
Celkem: A+B+C=619,311 [D]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</si>
  <si>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</si>
  <si>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513550</t>
  </si>
  <si>
    <t>KOLEJOVÉ LOŽE - DOPLNĚNÍ Z KAMENIVA HRUBÉHO DRCENÉHO (ŠTĚRK)</t>
  </si>
  <si>
    <t>doplnění štěrku do předpisového tvaru KL v úsecích s podbitím koleje, uvažováno doplnění 10 % celkového předpisového tvaru KL</t>
  </si>
  <si>
    <t>určeno z pracovních řezů, viz výkaz výměr   
44,87=44,870 [A] m3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</si>
  <si>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</si>
  <si>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542322</t>
  </si>
  <si>
    <t>NÁSLEDNÁ ÚPRAVA SMĚROVÉHO A VÝŠKOVÉHO USPOŘÁDÁNÍ VÝHYBKOVÉ KONSTRUKCE - PRAŽCE BETONOVÉ</t>
  </si>
  <si>
    <t>případné následné podbití koleje po zkušebním provozu:   
km 2,94213 - 2,981927: 39,797=39,797 [A]   
odbočná větev: 23,207=23,207 [B]   
Celkem: A+B=63,004 [C]</t>
  </si>
  <si>
    <t>512550</t>
  </si>
  <si>
    <t>KOLEJOVÉ LOŽE - ZŘÍZENÍ Z KAMENIVA HRUBÉHO DRCENÉHO (ŠTĚRK)</t>
  </si>
  <si>
    <t>zřízení kolejového lože ze štěrku v rámci rekonsturkce žel. svršku</t>
  </si>
  <si>
    <t>určeno z pracovních řezů, viz výkaz výměr   
1485,131=1 485,131 [A] m3</t>
  </si>
  <si>
    <t>542311</t>
  </si>
  <si>
    <t>NÁSLEDNÁ ÚPRAVA SMĚROVÉHO A VÝŠKOVÉHO USPOŘÁDÁNÍ KOLEJE - PRAŽCE DŘEVĚNÉ NEBO OCELOVÉ</t>
  </si>
  <si>
    <t>případné následné podbití koleje po zkušebním provozu:   
km 0,000 - 0,006957: 6,957 =6,957 [A]</t>
  </si>
  <si>
    <t>523252</t>
  </si>
  <si>
    <t>KOLEJ 60 E2, ROZD. "D", BEZSTYKOVÁ, PR. BET. BEZPODKLADNICOVÝ, UP. PRUŽNÉ</t>
  </si>
  <si>
    <t>kolej č. 134: 48,834=48,834 [A]   
kolej č. 137a: 24,032=24,032 [B]   
kolej č. 1: 161,673=161,673 [C]   
Celkem: A+B+C=234,539 [D]</t>
  </si>
  <si>
    <t>52X000</t>
  </si>
  <si>
    <t>KOLEJ ZPĚTNĚ NAMONTOVANÁ Z VYZÍSKANÉHO MATERIÁLU</t>
  </si>
  <si>
    <t>znovuzřízení kolejového roštu v koleji č. 134 - kolejnice R65, bet. pražce SB6, rozdělení "d"</t>
  </si>
  <si>
    <t>od km 0,088 619 do km 0,261 738   
délka: 173,113=173,113 [A]</t>
  </si>
  <si>
    <t>1. Položka obsahuje:    
 – ověření kvality vyzískaných materiálů s případnou regenerací do předpisového stavu    
 – defektoskopické zkoušky kolejnic, jsou-li vyžadovány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</si>
  <si>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542221</t>
  </si>
  <si>
    <t>SMĚROVÉ A VÝŠKOVÉ VYROVNÁNÍ VÝHYBKOVÉ KONSTRUKCE NA PRAŽCÍCH BETONOVÝCH DO 0,05 M</t>
  </si>
  <si>
    <t>dvojí podbití výhybky č. 101  před zavedením provozu:   
km 2,94213 - 2,981927: 39,797 * 2=79,594 [A]   
odbočná větev: 23,207 * 2=46,414 [B]   
Celkem: A+B=126,008 [C]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</si>
  <si>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</si>
  <si>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542121</t>
  </si>
  <si>
    <t>SMĚROVÉ A VÝŠKOVÉ VYROVNÁNÍ KOLEJE NA PRAŽCÍCH BETONOVÝCH DO 0,05 M</t>
  </si>
  <si>
    <t>dvojí podbití koleje před zavedením provozu:   
k134: km 0,006957 - 0,23185: 224,893 * 2=449,786 [A]   
k137a: km 2,809467 - 2,94213: 132,663 * 2=265,326 [B]   
k1: km 2,981927 - 3,243682: 261,755 * 2=523,510 [C]   
Celkem: A+B+C=1 238,622 [D]</t>
  </si>
  <si>
    <t>542111</t>
  </si>
  <si>
    <t>SMĚROVÉ A VÝŠKOVÉ VYROVNÁNÍ KOLEJE NA PRAŽCÍCH DŘEVĚNÝCH DO 0,05 M</t>
  </si>
  <si>
    <t>dvojí podbití koleje na dřevěných pražcích před zavedením provozu:   
km 0,000 - 0,006957: 6,957 * 2=13,914 [A]</t>
  </si>
  <si>
    <t>545111</t>
  </si>
  <si>
    <t>SVAR KOLEJNIC (STEJNÉHO TVARU) 60 E2, R 65 JEDNOTLIVĚ</t>
  </si>
  <si>
    <t>kolej č. 134: 16 tv. R65 - u výhybky č. 104 bude rošt rozdělen na 2x 15m pole + 10 tv. 60E2 včetně svarů kolem LIS, v KV a kolem střední části výhybky =26,000 [A]   
kolej č. 137a: 6 tv. 60E2=6,000 [E] včetně svarů kolem LIS   
kolej č. 1: 12  tv. 60E2=12,000 [C] včetně svarů kolem LIS   
Celkem: A+E+C=44,000 [D]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</si>
  <si>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</si>
  <si>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549312</t>
  </si>
  <si>
    <t>ZRUŠENÍ A ZNOVUZŘÍZENÍ BEZSTYKOVÉ KOLEJE NA NEDEMONTOVANÝCH ÚSECÍCH VE VÝHYBCE</t>
  </si>
  <si>
    <t>úprava a sjednocení upínací teploty:   
přes délku výhybky č. 114: 33,61=33,610 [A] m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</si>
  <si>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</si>
  <si>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549311</t>
  </si>
  <si>
    <t>ZRUŠENÍ A ZNOVUZŘÍZENÍ BEZSTYKOVÉ KOLEJE NA NEDEMONTOVANÝCH ÚSECÍCH V KOLEJI</t>
  </si>
  <si>
    <t>úprava a sjednocení upínací teploty:   
kolej č. 1: 50=50,000 [A] m   
kolej č. 134: 7+8=15,000 [B] m   
kolej č. 137: 50=50,000 [D]   
Celkem: A+B+D=115,000 [C]</t>
  </si>
  <si>
    <t>39</t>
  </si>
  <si>
    <t>549111</t>
  </si>
  <si>
    <t>BROUŠENÍ KOLEJE A VÝHYBEK</t>
  </si>
  <si>
    <t>broušení užitých kolejnic na znovuzřízeném kolejovém roštu v koleji č. 134 - kolejnice R65, bet. pražce SB6, rozdělení "d"</t>
  </si>
  <si>
    <t>od km 0,006 957 do km 0,180 062, tj.   
délka: 173,113=173,113 [A]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</si>
  <si>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</si>
  <si>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41</t>
  </si>
  <si>
    <t>544311</t>
  </si>
  <si>
    <t>IZOLOVANÝ STYK LEPENÝ STANDARDNÍ DÉLKY (3,4-8,0 M), TEPELNĚ OPRACOVANÝ, TVARU 60 E2 NEBO R 65</t>
  </si>
  <si>
    <t>izolovaný styk dl. 3,6 m tvaru kolejnic 60 E2, s tepelnou úpravou kolejnice</t>
  </si>
  <si>
    <t>izolované styky:   
k134 - km 2,921: 2=2,000 [A]   
k137a - km 2,921: 2=2,000 [B]   
k1 - km 2,984: 2=2,000 [C]   
Celkem: A+B+C=6,000 [D]</t>
  </si>
  <si>
    <t>1. Položka obsahuje:    
 – dodání a zabudování LISu požadované délky    
 – výměnu nebo doplnění podložek, spojkových šroubů, svěrkových šroubů, matic a dvojitých pružných kroužků ap.    
 – defektoskopickou zkoušku kolejnic lepeného izolovaného styku, je-li požadována    
2. Položka neobsahuje:    
 – demontáž stávajícího lepeného izolovaného styku nebo běžné kolejnice,ocení se položkami SD 965    
 – řezání koleje    
 – případnou úpravu pražců    
 – zavaření LISu do bezstykové koleje,ocení se položkamiSD 545 pro svary jednotlivé    
3. Způsob měření:    
Udává se počet kusů izolovaného styku libovolné délky v každém kolejnicovém pasu. V běžné koleji jsou tyto IS zpravidla v párech.</t>
  </si>
  <si>
    <t>Ostatní konstrukce a práce</t>
  </si>
  <si>
    <t>965010</t>
  </si>
  <si>
    <t>ODSTRANĚNÍ KOLEJOVÉHO LOŽE A DRÁŽNÍCH STEZEK</t>
  </si>
  <si>
    <t>odstranění stávajícího kolejového lože, dle místního šetření uvažované cca v základním profilu</t>
  </si>
  <si>
    <t>určeno z pracovních řezů, viz výkaz výměr   
959,710=959,710 [A] m3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</si>
  <si>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</si>
  <si>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965223</t>
  </si>
  <si>
    <t>DEMONTÁŽ VÝHYBKOVÉ KONSTRUKCE NA DŘEVĚNÝCH PRAŽCÍCH DO KOLEJOVÝCH POLÍ S ODVOZEM NA MONTÁŽNÍ ZÁKLADNU S NÁSLEDNÝM ROZEBRÁNÍM</t>
  </si>
  <si>
    <t>demontáž výhybky č. 101 do kolejových polí a následný odvoz kolejových polí na místo na určené správcem (OŘ SŽ)</t>
  </si>
  <si>
    <t>rozvinutá délka kolejí ve výhybce:   
16,697+33,233=49,930 [A]</t>
  </si>
  <si>
    <t>1. Položka obsahuje:    
 – uvolnění kolejového roštu výhybkové konstrukce z kolejového lože    
 – odstranění kolejnicových propojek, uzemnění a jiného vybavení    
 – případné rozřezání kolejového roštu výhybkové konstrukce    
 – úplné rozebrání výhybkové konstrukce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
2. Položka neobsahuje:    
 – odvoz nevyhovujícího materiálu na likvidaci    
 – poplatky za likvidaci odpadů, nacení se položkami ze ssd 0    
3. Způsob měření:    
Měří se rozvinutá délka výhybkové konstrukce ve všech větvcích dle ČSN 73 6360, tj. v ose koleje.</t>
  </si>
  <si>
    <t>965111</t>
  </si>
  <si>
    <t>DEMONTÁŽ KOLEJE NA BETONOVÝCH PRAŽCÍCH DO KOLEJOVÝCH POLÍ</t>
  </si>
  <si>
    <t>Demontáž kolejových polí v koleji č. 134 a přeložení kol. polí na místní deponii. Rošt bude znovu použit v koleji č. 134.</t>
  </si>
  <si>
    <t>od km 0,006 957 do km 0,180 062   
délka: 173,113=173,113 [A]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</si>
  <si>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</si>
  <si>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</si>
  <si>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</si>
  <si>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demontáž do kolejových polí a následný odvoz kolejových polí na místo na určené správcem (OŘ SŽ)</t>
  </si>
  <si>
    <t>kolej č. 134: 83,537=83,537 [A]   
kolej č. 137a: 57,490=57,490 [B]   
kolej č. 1: 65,374=65,374 [C]   
Celkem: A+B+C=206,401 [D]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</si>
  <si>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 
 2. Položka neobsahuje:    
 – odvoz nevyhovujícího materiálu na likvidaci    
 – poplatky za likvidaci odpadů, nacení se položkami ze ssd 0    
3. Způsob měření:  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</si>
  <si>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</si>
  <si>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</si>
  <si>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demontáž do kolejových polí (nebo na místě do součástí) a následný odvoz na místo na určené správcem (OŘ SŽ)</t>
  </si>
  <si>
    <t>kolej č. 134: 6=6,000 [A]   
kolej č. 137a: 6=6,000 [B]   
kolej č. 1: 10,496=10,496 [C].    
Celkem: A+B+C=22,496 [D]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</si>
  <si>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naložení vybouraného materiálu na dopravní prostředek    
 – odvoz kolejových polí z místa demontáže na montážní základnu    
 – rozebrání kolejových polí na montážní základně do součástí    
 – příplatky za ztížené podmínky při práci v kolejišti, např. za překážky na straně koleje apod.    
2. Položka neobsahuje:    
 – odvoz nevyhovujícího materiálu na likvidaci    
 – poplatky za likvidaci odpadů, nacení se položkami ze ssd 0    
3. Způsob měření:    
Měří se délka koleje ve smyslu ČSN 73 6360, tj. v ose koleje.</t>
  </si>
  <si>
    <t>R965154</t>
  </si>
  <si>
    <t>DEMONTÁŽ KOLEJNIC NA MOSTNÍCH KONSTRUKCÍCH ROZEBRÁNÍM DO SOUČÁSTÍ</t>
  </si>
  <si>
    <t>Demontáž kolejnic a upevnění na mostním objektu v ev. km 3,040 (demontáž mostnice je součástí SO 01-20-01 Rekonstrukce mostu v ev. km 3,040.</t>
  </si>
  <si>
    <t>délka odečtena v situaci:   
54,33=54,330 [A] m koleje</t>
  </si>
  <si>
    <t>1. Položka obsahuje: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</si>
  <si>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R965155</t>
  </si>
  <si>
    <t>DEMONTÁŽ KOLEJNIC NA MOSTNÍCH KONSTRUKCÍCH - ODVOZ ROZEBRANÝCH SOUČÁSTÍ NA MONTÁŽNÍ ZÁKLADNU</t>
  </si>
  <si>
    <t>tkm</t>
  </si>
  <si>
    <t>Demontáž kolejnice, upevňovadel a jejich následný odvoz na místo na určené správcem (OŘ SŽ) - předpklad do 20 km.</t>
  </si>
  <si>
    <t>hmotnost kolejnic 60E2: 54,330 * 2 * 0,06005=6,525 [A]   
hmotnost upevňovadel: 54,330 * 2 * 0,005=0,543 [B]   
Celkem: A+B=7,068 [C]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</si>
  <si>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</si>
  <si>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965821</t>
  </si>
  <si>
    <t>DEMONTÁŽ KILOMETROVNÍKU, HEKTOMETROVNÍKU, MEZNÍKU</t>
  </si>
  <si>
    <t>demontáž hektomtrovníku v km 3,0 a 3,1:   
2=2,000 [A] ks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</si>
  <si>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</si>
  <si>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965841</t>
  </si>
  <si>
    <t>DEMONTÁŽ JAKÉKOLIV NÁVĚSTI</t>
  </si>
  <si>
    <t>demontáž základních rychlostníků: 2=2,000 [A]   
demontáž kulatého rychlostníku: 1=1,000 [B]   
demontáž jiné návěsti: 1=1,000 [C]   
Celkem: A+B+C=4,000 [D]</t>
  </si>
  <si>
    <t>923121</t>
  </si>
  <si>
    <t>HEKTOMETROVNÍK</t>
  </si>
  <si>
    <t>betonvoé hektometrovníky v km 3,0 a 3,1:   
2=2,000 [A] ks</t>
  </si>
  <si>
    <t>1. Položka obsahuje:    
 – dodávku a osazení včetně nutných zemních prací a obetonování    
 – odrazky nebo retroreflexní fólie    
2. Položka neobsahuje:    
 X    
3. Způsob měření:    
Udává se počet kusů kompletní konstrukce nebo práce.</t>
  </si>
  <si>
    <t>923971</t>
  </si>
  <si>
    <t>ZAJIŠŤOVACÍ ZNAČKA KONZOLOVÁ (K) NA ZÁKLADU TRA NÍHO STOŽÁRU</t>
  </si>
  <si>
    <t>zajišťovací značky kolejí na základech slouů TV:   
dohromady 12=12,000 [A] ks</t>
  </si>
  <si>
    <t>1. Položka obsahuje:    
 – geodetické zaměření a kontrolu připravenosti pro osazení značky    
 – vyvrtání otvoru požadovaného průměru, vlepení zajišťovací značky a další související práce    
 – dodávku a montáž konzolové zajišťovací značky v požadovaném provedení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</si>
  <si>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38</t>
  </si>
  <si>
    <t>R1</t>
  </si>
  <si>
    <t>ZPĚTNÁ MONTÁŽ DEMONTOVANÝCH TABULOVÝCH NÁVĚSTÍ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</si>
  <si>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</si>
  <si>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42</t>
  </si>
  <si>
    <t>R2</t>
  </si>
  <si>
    <t>DRÁŽNÍ STEZKY Z DRTI TL. DO 50 MM</t>
  </si>
  <si>
    <t>M2</t>
  </si>
  <si>
    <t>zřízení drážních stezek podél kolejí č. 134, 137a a č. 1 na kolejovém loži, v šíři mezi 1,7 a 3,0 m od osy koleje a mezi kolejemi    
štěrk fr. 4/16 mm, tl. 50 mm</t>
  </si>
  <si>
    <t>plocha odečtena z příčných řezů, viz výkaz výměr:   
celkové plocha drážních stezek: 1100,885=1 100,885 [A] m2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</si>
  <si>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</si>
  <si>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dřevěné pražce z koleje:    
3,959=3,959 [A] t   
dřevěné pražce z výhybky:   
5,562=5,562 [B] t   
Celkem: A+B=9,521 [C]</t>
  </si>
  <si>
    <t>Dle kontaminačního průzkumu je štěrk z kolejí č. 137a, 1 a 134 možno použít do konstrukčních vrstev. Odvoz na recyklační dvůr.</t>
  </si>
  <si>
    <t>objem odteženého štěrku mimo výhybku č. 101, odečteno ze situace, prům. tl. KL 0,55 m, obj. hmostnost 1,8 t/m3   
objem štěrku 883,46=883,460 [C] m3   
hmotnost C*1,8=1 590,228 [B]</t>
  </si>
  <si>
    <t>odvoz betonových hektometrovníků na recyklační linku a recyklace:   
hmotnost: 2 * 0,157=0,314 [A]</t>
  </si>
  <si>
    <t>viz výkaz výměr:   
dřevěné pražce kolej: 0,01184=0,012 [A]   
dřevěné pražce výhybka: 0,02624=0,026 [B]   
Celkem: A+B=0,038 [C]</t>
  </si>
  <si>
    <t>viz výkaz výměr:   
dřevěné pražce kolej: 0,012062=0,012 [A]   
dřevěné pražce výhybka: 0,026732=0,027 [B]   
betonové pražce kolej: 0,110188=0,110 [D]   
Celkem: A+B+D=0,149 [E]</t>
  </si>
  <si>
    <t>objem štěrku ve výhybce č. 101, odečteno ze situace, prům. tl. KL 0,50 m, obj. hmostnost 1,8 t/m3   
objem štěrku 76,25=76,250 [A] m3   
hmotnost A*1,8=137,250 [B]</t>
  </si>
  <si>
    <t>D.2.1.1.1</t>
  </si>
  <si>
    <t>Železniční spodek</t>
  </si>
  <si>
    <t xml:space="preserve">  SO 01-11-01</t>
  </si>
  <si>
    <t>SO 01-11-01</t>
  </si>
  <si>
    <t>R02730</t>
  </si>
  <si>
    <t>Vytyčení a zvýšená pozornost na kabely ČD - Telematika a SŽ SEE při výkopových a stavebních pracech v koleji č. 134 . Sítě se nachází vlevo i vpravo koleje.</t>
  </si>
  <si>
    <t>ochrana 3 tras sítí (dle podkladů od správců sítí)   
3=3,000 [A] komplety</t>
  </si>
  <si>
    <t>13373A</t>
  </si>
  <si>
    <t>HLOUBENÍ ŠACHET ZAPAŽ I NEPAŽ TŘ. I - BEZ DOPRAVY</t>
  </si>
  <si>
    <t>hloubení zeminy pro šachty, viz výkaz výměr   
pro 1 šachtu DA400 výkop válce o průměru 1,0 m a výšky dané šachty   
celkem 4 ks šachty DA400: 5,027=5,027 [A]   
pro 1 šachtu DA800 výkop válce o průměru 1,4 m a výšky dané šachty   
celkem 1 ks šachty DA800: 2,925=2,925 [B]   
Celkem: A+B=7,952 [C]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</si>
  <si>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</si>
  <si>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17521</t>
  </si>
  <si>
    <t>OBSYP POTRUBÍ A OBJEKTŮ ZEMINOU BEZ ZHUT</t>
  </si>
  <si>
    <t>zpětný obsyp vykopanou zeminou   
1) celkem pro všechny šachty DA400 4 ks, viz výkaz výměr: 4,197=4,197 [A] m3   
2) pro šachtu DA800, viz výkaz výměr: 2,095=2,095 [D] m3   
3) obsyp trativodní výusti, viz výkaz výměr: 0,996=0,996 [B]   
Celkem: A+D+B=7,288 [E]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</si>
  <si>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výplň jam a prohlubní v podloží    
- úprava, očištění, ochrana a zhutnění podloží    
- svahování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180mm se od kubatury obsypů neodečítá</t>
  </si>
  <si>
    <t>13173A</t>
  </si>
  <si>
    <t>HLOUBENÍ JAM ZAPAŽ I NEPAŽ TŘ. I - BEZ DOPRAVY</t>
  </si>
  <si>
    <t>výkop jámy pro prahy pod skluz, objem: 2 * (0,9*0,5*1,0)=0,900 [A]   
výkop jámy pro trativodní výusť s rezervou 0,5 m vně vnějšího obrysu výusti: 2,324=2,324 [B]   
Celkem: A+B=3,224 [C]</t>
  </si>
  <si>
    <t>18110</t>
  </si>
  <si>
    <t>ÚPRAVA PLÁNĚ SE ZHUTNĚNÍM V HORNINĚ TŘ. I</t>
  </si>
  <si>
    <t>úprava zemní pláně pod odkopu na její úroveň</t>
  </si>
  <si>
    <t>určeno z pracovních řezů, viz výkaz výměr   
1919,709=1 919,709 [A] m2</t>
  </si>
  <si>
    <t>položka zahrnuje úpravu pláně včetně vyrovnání výškových rozdílů. Míru zhutnění určuje projekt.</t>
  </si>
  <si>
    <t>12373A</t>
  </si>
  <si>
    <t>ODKOP PRO SPOD STAVBU SILNIC A ŽELEZNIC TŘ. I - BEZ DOPRAVY</t>
  </si>
  <si>
    <t>Odkopávky zeminy třídy těžitelnosti I pro:    
- snížení nivelety v koleji č. 134    
- zřízení zapuštěného kol. lože v kolejích    
- zřízení konstrukční (a zesilující) vrstvy v KPP a ZKPP    
Dle kontaminačního průzkumu bude zeminu možno uložit na skládce ostatního odpadu (S-002) nebo nebezpečného odpadu (S-NO), případně vhodně recyklovat na recyklačním dvoře.</t>
  </si>
  <si>
    <t>určeno z pracovních řezů, viz výkaz výměr   
982,036=982,036 [A] m3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</si>
  <si>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</si>
  <si>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12931</t>
  </si>
  <si>
    <t>ČIŠTĚNÍ PŘÍKOPŮ OD NÁNOSU DO 0,25M3/M</t>
  </si>
  <si>
    <t>reprofilace příkopu do předepsaného tvaru pod skluzem</t>
  </si>
  <si>
    <t>reprofilace v délce: 10=10,000 [A] m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</si>
  <si>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</si>
  <si>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</si>
  <si>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21263</t>
  </si>
  <si>
    <t>TRATIVODY KOMPLET Z TRUB Z PLAST HMOT DN DO 150MM</t>
  </si>
  <si>
    <t>délka trativodů mezi šachtami:   
24,6+28,3+29,6+29,6=112,100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</si>
  <si>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</si>
  <si>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R21264</t>
  </si>
  <si>
    <t>SVODNÉ POTRUBÍ KOMPLET Z TRUB Z PLAST HMOT DN DO 200MM</t>
  </si>
  <si>
    <t>svodné potrubí od šachty Škc5 do trativodní výusti:   
délka 7,5=7,500 [A] m</t>
  </si>
  <si>
    <t>Položka platí pro kompletní konstrukce svodného potrubí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svodného potrubí z předepsaného materiálu    
- dodávka a uložení svodného potrubí předepsaného materiálu a profilu    
- obsyp svodného potrubí předepsaným materiálem    
- ukončení svodného potrubí zaústěním do výusti    
- veškerý materiál, výrobky a polotovary, včetně mimostaveništní a vnitrostaveništní dopravy    
- nezahrnuje opláštění z geotextilie, fólie</t>
  </si>
  <si>
    <t>272313</t>
  </si>
  <si>
    <t>ZÁKLADY Z PROSTÉHO BETONU DO C16/20</t>
  </si>
  <si>
    <t>betonové prahy pod skluzem zajišťující stabilitu skluzu, beton C12/15 X0</t>
  </si>
  <si>
    <t>objem 1 prahu: 0,9 výška * 0,5 šířka * 1 délka =0,450 [A]   
celkem 2 prahy: 2*A=0,900 [B]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</si>
  <si>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</si>
  <si>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27152</t>
  </si>
  <si>
    <t>POLŠTÁŘE POD ZÁKLADY Z KAMENIVA DRCENÉHO</t>
  </si>
  <si>
    <t>podkladní štěrkopísková vrstva tl. 0,10 m</t>
  </si>
  <si>
    <t>1) podkladní vrstva pod trativodní výusť, tl. 0,10 m   
objem: 0,66*1,2*0,10=0,079 [A] m3   
2) podsyp pod svodné potrubí, tl. 0,10 m   
objem: dl. 7,5 m * tl. 0,10 * š. 0,6 =0,450 [B] m3   
Celkem: A+B=0,529 [C]</t>
  </si>
  <si>
    <t>položka zahrnuje dodávku předepsaného kameniva, mimostaveništní a vnitrostaveništní dopravu a jeho uložení    
není-li v zadávací dokumentaci uvedeno jinak, jedná se o nakupovaný materiál</t>
  </si>
  <si>
    <t>21361</t>
  </si>
  <si>
    <t>DRENÁŽNÍ VRSTVY Z GEOTEXTILIE</t>
  </si>
  <si>
    <t>vyložení trativodů separační geotextilií min. 250 g/m2 s přesahem cca 0,5 m na zemní pláň</t>
  </si>
  <si>
    <t>délka trativodů: 112,1=112,100 [A] m   
průměrná šířka GTX v řezu (odečteno z řezů s trativody): 1,86=1,860 [B] m   
plocha: Celkem: A*B=208,506 [C]</t>
  </si>
  <si>
    <t>Položka zahrnuje:    
- dodávku předepsané geotextilie (včetně nutných přesahů) pro drenážní vrstvu, včetně mimostaveništní a vnitrostaveništní dopravy    
- provedení drenážní vrstvy předepsaných rozměrů a předepsaného tvaru</t>
  </si>
  <si>
    <t>501101</t>
  </si>
  <si>
    <t>ZŘÍZENÍ KONSTRU NÍ VRSTVY KPP TĚLESA ŽELEZNIČNÍHO SPODKU ZE ŠTĚRKODRTI NOVÉ</t>
  </si>
  <si>
    <t>zřízení konstrukční vrstvy v rámci KPP, štěrkodrť fr. 0/32 mm</t>
  </si>
  <si>
    <t>určeno z pracovních řezů, viz výkaz výměr   
150,768=150,768 [A] m3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</si>
  <si>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</si>
  <si>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ZŘÍZENÍ KONSTRU NÍ VRSTVY ZKPP TĚLESA ŽELEZNIČNÍHO SPODKU ZE ŠTĚRKODRTI NOVÉ</t>
  </si>
  <si>
    <t>zřízení konstrukční a zesilující vrstvy v rámci ZKPP, vše štěrkodrť fr. 0/63 mm</t>
  </si>
  <si>
    <t>určeno z pracovních řezů, viz výkaz výměr   
199,839=199,839 [A] m3</t>
  </si>
  <si>
    <t>502813</t>
  </si>
  <si>
    <t>ZŘÍZENÍ KONSTRU NÍ VRSTVY TĚLESA ŽELEZNIČNÍHO SPODKU Z ANTIVIBRAČNÍCH ROHOŽÍ VODOROVNÝCH TL. OD 21 DO 30 MM</t>
  </si>
  <si>
    <t>antivibrační rohože tl. 25 mm pod konstrukční vrstvu</t>
  </si>
  <si>
    <t>zřízení antivibračních rohoží pod vrstvami zesílené konstrukce pražcového podloží   
mezi začátkem výh. č. 1 a opěrou O2: dl. 38,723 * š. 4,9 =189,743 [A]   
mezi opěrou O1 a mostem v ev. km 3,113: dl. 26,810 * š. 5 =134,050 [B]   
Celkem: A+B=323,793 [C]</t>
  </si>
  <si>
    <t>1. Položka obsahuje:    
 – nákup a dodání antivibračních rohoží v požadované kvalitě včetně upevňovacích a spojovacích prvků    
 – očištění, popř. vyspravení podkladu    
 – montáž antivibračních rohoží dle předepsaného technologického předpisu bez rozlišení šířky, po etapách, včetně pracovních spar a spojů    
 – průkazní zkoušky, kontrolní zkoušky a kontrolní měření    
 – úpravu napojení, ukončení a těsnění podél trativodů, vpustí, šachet apod.    
 – úpravu povrchu vrstvy    
2. Položka neobsahuje:    
 X    
3. Způsob měření:    
Měří se metr čtverečný projektované nebo skutečné plochy, přičemž do výměry je již zahrnuto ztratné, přesahy, prořezy.</t>
  </si>
  <si>
    <t>Potrubí</t>
  </si>
  <si>
    <t>89536</t>
  </si>
  <si>
    <t>DRENÁŽNÍ VÝUSŤ Z PROST BETONU</t>
  </si>
  <si>
    <t>z betonu C 16/20 XC4, XF1</t>
  </si>
  <si>
    <t>trativodní výusť - půdorysné rozměry 1,20 x 0,66 m x výčka 0,85 m   
počet: Celkem: 1=1,000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</si>
  <si>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</si>
  <si>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894846</t>
  </si>
  <si>
    <t>ŠACHTY KANALIZAČNÍ PLASTOVÉ D 400MM</t>
  </si>
  <si>
    <t>šachty Šv1, Šk2, Šk3 a Šk4: 4=4,000 [A]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</si>
  <si>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</si>
  <si>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89486</t>
  </si>
  <si>
    <t>ŠACHTY KANALIZAČNÍ PLASTOVÉ D 800MM</t>
  </si>
  <si>
    <t>šachta Škc5   
1=1,000 [A]</t>
  </si>
  <si>
    <t>935222</t>
  </si>
  <si>
    <t>PŘÍKOPOVÉ ŽLABY Z BETON TVÁRNIC ŠÍŘ DO 900MM DO BETONU TL 100MM</t>
  </si>
  <si>
    <t>zhotovení skluzu mezi výustí a příkopem</t>
  </si>
  <si>
    <t>délka skluzu: 4,5=4,500 [A] m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</si>
  <si>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</si>
  <si>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Dle kontaminačního průzkumu bude odkopanou zeminu možno uložit na skládce ostatního odpadu (S-002) nebo nebezpečného odpadu (S-NO), případně vhodně recyklovat na recyklačním dvoře.</t>
  </si>
  <si>
    <t>1) viz pol. č. 12373A, obj. hmotnost 1,8 t/m3   
982,036*1,8=1 767,665 [A]   
2) objem zeminy z reprofilace příkopu: 1,3=1,300 [B]   
3) výkop jámy pro zhotovení prahů pod skluzem: 2 * (0,9*0,5*1,0)=0,900 [D]   
4) nevyužitý výkopek pro šachty (nepoužitý pro obsyp), obj. hmotnost 1,8 t/m3, viz výkaz výměr: (5,027-4,197+2,925-2,095) * 1,8=2,988 [F]   
5) nevyužitý výkopek pro trativodní výusť (nepoužitý pro obsyp), obj. hmotnost 1,8 t/m3, viz výkaz výměr: (2,324-0,996) * 1,8=2,390 [G]   
Celkem: A+B+D+F+G=1 775,243 [H]</t>
  </si>
  <si>
    <t>D.2.1.4</t>
  </si>
  <si>
    <t>Mosty, propustky a zdi</t>
  </si>
  <si>
    <t xml:space="preserve">  SO 01-20-01</t>
  </si>
  <si>
    <t>Rekonstrukce mostu v ev. km 3,040</t>
  </si>
  <si>
    <t>SO 01-20-01</t>
  </si>
  <si>
    <t>R20-02811</t>
  </si>
  <si>
    <t>PRŮZKUMNÉ PRÁCE GEOTECHNICKÉ NA POVRCHU</t>
  </si>
  <si>
    <t>1: doplňující laboratorní zkoušky škváry v přechodové oblasti mostu - pevnost materiálu a obsah siřičitanů</t>
  </si>
  <si>
    <t>zahrnuje veškeré náklady spojené s objednatelem požadovanými pracemi</t>
  </si>
  <si>
    <t>R20-02910</t>
  </si>
  <si>
    <t>OSTATNÍ POŽADAVKY - ZEMĚMĚŘIČSKÁ MĚŘENÍ</t>
  </si>
  <si>
    <t>1: geodetické práce</t>
  </si>
  <si>
    <t>R20-02950</t>
  </si>
  <si>
    <t>OSTATNÍ POŽADAVKY - POSUDKY, KONTROLY, REVIZNÍ ZPRÁVY</t>
  </si>
  <si>
    <t>1: protokoly k sanačním pracím</t>
  </si>
  <si>
    <t>12373</t>
  </si>
  <si>
    <t>ODKOP PRO SPOD STAVBU SILNIC A ŽELEZNIC TŘ. I</t>
  </si>
  <si>
    <t>1: 120m3+520m3; výkopy za rubem opěr viz výkres "2.009 - Výkopy a demolice"   
POZN: Vč. případného zajištění stability (podepření/podbetonování) trakční podpěry č. 603.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</si>
  <si>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</si>
  <si>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</si>
  <si>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</si>
  <si>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1: viz položka č.12373; výkopová zemina z rubu opěr   
2: viz položka č.26174*(?*0.156m^2/4); zemina z vrtu zemních kotev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</si>
  <si>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</si>
  <si>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</si>
  <si>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</si>
  <si>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(29.3m2*4.93m+51m2*7m/2)+(10m2*7m/2); zásypy (mimo přechodové oblasti pod kolejí č. 1) - použije se nakupovaná zemina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</si>
  <si>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</si>
  <si>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</si>
  <si>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</si>
  <si>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0.26m2*4.93m*2; obsyp drenáže za rubem opěr   
2: 0.1m2*1.2m; obsyp svodu drenáže podél křídla opěry O1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</si>
  <si>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</si>
  <si>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18243</t>
  </si>
  <si>
    <t>ZALOŽENÍ TRÁVNÍKU HYDROOSEVEM NA HLUŠINU</t>
  </si>
  <si>
    <t>1: (24m2+105m2)*?3.25m; zatravnění dosypaných částí svahových kuželů podél opěr</t>
  </si>
  <si>
    <t>Zahrnuje dodání předepsané travní směsi, hydroosev na hlušinu, zalévání, první pokosení, to vše bez ohledu na sklon terénu</t>
  </si>
  <si>
    <t>21197</t>
  </si>
  <si>
    <t>OPLÁŠTĚNÍ ODVODŇOVACÍCH ŽEBER Z GEOTEXTILIE</t>
  </si>
  <si>
    <t>1: 1.41m*4.93m*2; separační a filtrační netkaná geotextilie min. 200 g/m2 kolem filtračního obsypu drenáže</t>
  </si>
  <si>
    <t>položka zahrnuje dodávku předepsané geotextilie, mimostaveništní a vnitrostaveništní dopravu a její uložení včetně potřebných přesahů (nezapočítávají se do výměry)</t>
  </si>
  <si>
    <t>26174</t>
  </si>
  <si>
    <t>VRTY PRO KOTV, INJEKT, MIKROPIL NA POVR TŘ I A II D DO 200MM</t>
  </si>
  <si>
    <t>1: 14m*4; vrty pro zemní pramencové kotvy - v zemině   
POZN: Vrtání pod hladinou podzemní vody.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</si>
  <si>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</si>
  <si>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26194</t>
  </si>
  <si>
    <t>VRTY PRO KOTV, INJEKT, MIKROPIL NA POVR TŘ V A VI D DO 200MM</t>
  </si>
  <si>
    <t>1: 5m*4; vrty pro zemní pramencové kotvy - v betonu</t>
  </si>
  <si>
    <t>282611</t>
  </si>
  <si>
    <t>INJEKTOVÁNÍ VYSOKOTLAKÉ Z CEMENTOVÝCH POJIV NA POVRCHU</t>
  </si>
  <si>
    <t>1: ?*0.4*0.4/4*9m*4; kořen pramencových zemních kotev ? 0.2 m (uvažují se možné reinjektáže pod HPV a nutnost zhotovení kořene ? až 0.4 m)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</si>
  <si>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</si>
  <si>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285365</t>
  </si>
  <si>
    <t>KOTVENÍ NA POVRCHU Z BETONÁŘSKÉ VÝZTUŽE DL. DO 7M</t>
  </si>
  <si>
    <t>1: 4ks; tyčové zemní kotvy (trvalé)</t>
  </si>
  <si>
    <t>položka zahrnuje dodávku předepsané kotvy, případně její protikorozní úpravu, její osazení do vrtu, zainjektování a napnutí, případně opěrné desky    
nezahrnuje vrty</t>
  </si>
  <si>
    <t>R20-1939.1</t>
  </si>
  <si>
    <t>KOTVY KABELOVÉ PRO NOSNOST DO 0,45 MN VČ NAPNUTÍ</t>
  </si>
  <si>
    <t>1: 4ks; zemní pramencové kotvy (trvalé)</t>
  </si>
  <si>
    <t>- dodávka a osazení kotev ve specifikované kvalitě, včetně příslušenství (hlavy, injektážní a centrovací prvky)      
- napnutí kotev podle předepsaného technologického postupu, včetně měření napínací síly    
- neobsahuje vrty a injektáž (ale obsahuje zálivku)    
- trvalé zemní kotvy</t>
  </si>
  <si>
    <t>285392</t>
  </si>
  <si>
    <t>DODATEČNÉ KOTVENÍ VLEPENÍM BETONÁŘSKÉ VÝZTUŽE D DO 16MM DO VRTŮ</t>
  </si>
  <si>
    <t>1: 744ks+164ks; spřahující výztuž viz výkres "2.027 - Spřahující výztuž dobetonávek"   
POZN: Včetně epoxidového nátěru v místě pracovní spáry.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</si>
  <si>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</si>
  <si>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R20-285394</t>
  </si>
  <si>
    <t>DODATEČNÉ KOTVENÍ VLEPENÍM BETONÁŘSKÉ VÝZTUŽE D DO 25MM DO VRTŮ (větší délky)</t>
  </si>
  <si>
    <t>1: 9ks; spřahující výztuž viz výkres "2.027 - Spřahující výztuž dobetonávek"   
POZN: Včetně epoxidového nátěru v místě pracovní spáry.</t>
  </si>
  <si>
    <t>Položka zahrnuje:    
dodání výztuže předepsaného profilu a předepsané délky (do 2400mm)    
provedení vrtu předepsaného profilu a předepsané délky (do 900mm)    
vsunutí výztuže do vyvrtaného profilu a její zalepení předepsaným pojivem    
případně nutné lešení</t>
  </si>
  <si>
    <t>288341</t>
  </si>
  <si>
    <t>TRYSK INJEKTÁŽ D SLOUPU DO 800MM DL VRTU DO 10M NA POVRCHU</t>
  </si>
  <si>
    <t>1: 3.2m*9.8m*4.5m*1.1; trysková injektáž (uvažují se možné reinjektáže pod HPV, rezerva 10 %)</t>
  </si>
  <si>
    <t>Položka zahrnuje veškerý materiál, výrobky a polotovary, včetně mimostaveništní a vnitrostaveništní dopravy (rovněž přesuny), včetně naložení a složení, případně s uložením.</t>
  </si>
  <si>
    <t>Svislé konstrukce</t>
  </si>
  <si>
    <t>R20-31717</t>
  </si>
  <si>
    <t>DODATEČNÉ KOTVENÍ CHEMICKOU KOTVOU (NEREZ A4)</t>
  </si>
  <si>
    <t>KG</t>
  </si>
  <si>
    <t>1: 2kg*8ks*8; chemické kotvy M24 únosnosti min. 80 kN viz výkres "2.037 - Zachycení tahových reakci v ložiskách"</t>
  </si>
  <si>
    <t>Položka zahrnuje dodávku předepsané kotvy a její osazení do předepsané polohy včetně nezbytných prací (vrty, zálivky apod.)</t>
  </si>
  <si>
    <t>317325</t>
  </si>
  <si>
    <t>ŘÍMSY ZE ŽELEZOBETONU DO C30/37</t>
  </si>
  <si>
    <t>1: 0.10m2*(36.07m+35.32m); římsy mostu - delší pole nosné konstrukce   
2: 0.10m2*(17.80m+18.55m); římsy mostu - delší pole nosné konstrukce   
3: 0.10m2*(7.32m+12.95m+5.20m); římsy křídel - opěra O2   
4: 0.10m2*(5.50m+7.00m); římsy křídel - opěra O1   
5: 0.19m2*(36.07m+35.32m); římsové zídky mostu - delší pole nosné konstrukce   
6: 0.19m2*(17.80m+18.55m); římsové zídky mostu - delší pole nosné konstrukce   
POZN: Vč. vyznačení letopočtu otiskem gumové matrice.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</si>
  <si>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</si>
  <si>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</si>
  <si>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</si>
  <si>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3652.61kg; opěra O1 viz výkres "2.033 Výztuž říms nosné konstrukce"   
2: 1015.828kg; opěra O2 viz výkres "2.034 Výztuž říms spodní stavby"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</si>
  <si>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</si>
  <si>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333325</t>
  </si>
  <si>
    <t>MOSTNÍ OPĚRY A KŘÍDLA ZE ŽELEZOVÉHO BETONU DO C30/37</t>
  </si>
  <si>
    <t>1: 41.87m3; dobetonávky opěry O1 - úložný práh, závěrná zídka, plentovací zídka, rovnoběžné křídlo vč. zavěšené části, horní část rovnoběžného křídla (odečteno ze 3D modelu)   
2: 55.44m3; dobetonávky opěry O2 - úložný práh, horní část závěrné zídky, plentovací zídka, rovnoběžné křídlo vč. zavěšené části, horní část rovnoběžného křídla (odečteno ze 3D modelu)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</si>
  <si>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</si>
  <si>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333365</t>
  </si>
  <si>
    <t>VÝZTUŽ MOSTNÍCH OPĚR A KŘÍDEL Z OCELI 10505, B500B</t>
  </si>
  <si>
    <t>1: 4714.348kg; opěra O1 viz výkres "2.028 Výztuž dobetonávek opěry O1"   
2: 5800.623kg; opěra O2 viz výkres "2.030 Výztuž dobetonávek opěry O2"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</si>
  <si>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</si>
  <si>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333326</t>
  </si>
  <si>
    <t>MOSTNÍ OPĚRY A KŘÍDLA ZE ŽELEZOVÉHO BETONU DO C40/50</t>
  </si>
  <si>
    <t>1: 0.153m3+0.163m3; podložiskové bločky - opěra O1 (odečteno ze 3D modelu)   
2: 0.115m3*2; podložiskové bločky - pilíř P1.1 (odečteno ze 3D modelu)   
3: 0.144m3+0.128m3; podložiskové bločky - pilíř P1.2 (odečteno ze 3D modelu)   
4: 0.143m3+0.160m3; podložiskové bločky - opěra O2 (odečteno ze 3D modelu)</t>
  </si>
  <si>
    <t>334325</t>
  </si>
  <si>
    <t>MOSTNÍ PILÍŘE A STATIVA ZE ŽELEZOVÉHO BETONU DO C30/37</t>
  </si>
  <si>
    <t>1: 33.76m2*(1.25m+0.08m/2); úložný práh pilíře P1   
2: 3.52m2*(1.01m+1.047m)/2+0.28m2*0.96m*2; pilířek na úložném prahu pilíře P1</t>
  </si>
  <si>
    <t>334365</t>
  </si>
  <si>
    <t>VÝZTUŽ MOSTNÍCH PILÍŘŮ A STATIV Z OCELI 10505, B500B</t>
  </si>
  <si>
    <t>1: 5996.583kg; pilíř P1 viz výkres "2.029 Výztuž dobetonávek pilíře P1"</t>
  </si>
  <si>
    <t>348173</t>
  </si>
  <si>
    <t>ZÁBRADLÍ Z DÍLCŮ KOVOVÝCH ŽÁROVĚ ZINK PONOREM S NÁTĚREM</t>
  </si>
  <si>
    <t>1: 4845.532kg; viz výkres "2.044 Zábradlí"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</si>
  <si>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</si>
  <si>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</si>
  <si>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421325</t>
  </si>
  <si>
    <t>MOSTNÍ NOSNÉ DESKOVÉ KONSTRUKCE ZE ŽELEZOBETONU C30/37</t>
  </si>
  <si>
    <t>1: 73.285m3; spřažená deska nosné konstrukce v delším poli (odečteno ze 3D modelu)   
2: 37.428m3; spřažená deska nosné konstrukce v kratším poli (odečteno ze 3D modelu)</t>
  </si>
  <si>
    <t>421365</t>
  </si>
  <si>
    <t>VÝZTUŽ MOSTNÍ DESKOVÉ KONSTRUKCE Z OCELI 10505, B500B</t>
  </si>
  <si>
    <t>1: 31415.774kg; opěra O1 viz výkres "2.031 Výztuž spřažené desky nosné konstrukce v delším poli"   
2: 15599.386kg; opěra O2 viz výkres "2.032 Výztuž spřažené desky nosné konstrukce v kratším poli"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</si>
  <si>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</si>
  <si>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42417A</t>
  </si>
  <si>
    <t>MOSTNÍ NOSNÍKY Z OCELI S 235</t>
  </si>
  <si>
    <t>1: 5.680t+3%; ocelová nosná konstrukce v delším poli vč. rezervy 3% viz výkres "2.017 - Ocelová nosná konstrukce v delším poli"   
2: 0.531t+3%; ocelová nosná konstrukce v kratším poli vč. rezervy 3% viz výkres "2.018 - Ocelová nosná konstrukce v kratším poli"   
POZN: Vč. spřahovacích trnů a šroubových spojů.</t>
  </si>
  <si>
    <t>42417B</t>
  </si>
  <si>
    <t>MOSTNÍ NOSNÍKY Z OCELI S 355</t>
  </si>
  <si>
    <t>1: 75.625t+3%; ocelová nosná konstrukce v delším poli vč. rezervy 3% viz výkres "2.017 - Ocelová nosná konstrukce v delším poli"   
2: 19.264t+3%; ocelová nosná konstrukce v kratším poli vč. rezervy 3% viz výkres "2.018 - Ocelová nosná konstrukce v kratším poli"   
POZN: Vč. spřahovacích trnů a šroubových spojů.</t>
  </si>
  <si>
    <t>421422</t>
  </si>
  <si>
    <t>ZÁVĚSY DESKOVÝCH MOSTŮ Z PŘEDPÍNACÍCH TYČÍ D 24MM</t>
  </si>
  <si>
    <t>1: 1.10m*2ks*4; táhla - delší pole viz výkres "2.037 Zachycení tahových reakcí v ložiskách"   
2: 0.85m*2ks*4; táhla - kratší pole viz výkres "2.037 Zachycení tahových reakcí v ložiskách"   
POZN: Uvažuje se vč. matic, podložek, roznášecích desek a tlumících podložek.</t>
  </si>
  <si>
    <t>položka zahrnuje:    
- kompletní aktivní kotvy dle zadávací dokumentace s protikorozní ochranou a s předepsanou výplní, pro předepsanou mezní sílu    
- kompletní pasivní kotvy dle zadávací dokumentace s protikorozní ochranou a s předepsanou výplní, pro předepsanou mezní sílu    
- závěsy z tyčí pro předepsanou mezní sílu včetně nutných přesahů, s předepsanou protikorozní ochranou, s předepsanou ochrannou vrstvou, výplní, spojky, napínáky, předpjetí, i po etapách    
- deviátory, ochranu proti vandalizmu    
- montáže všech zařízení, mimostaveništní a vnitrostaveništní dopravu    
- pomocné konstrukce (např. lešení), zařízení, přístroje    
- předepsané zkoušky včetně písemných protokolů    
- vykazuje se délka mezi vnějšími líci kotevních desek</t>
  </si>
  <si>
    <t>428731</t>
  </si>
  <si>
    <t>KALOTOVÉ LOŽISKO PRO ZATÍŽ. DO 5MN, VŠESMĚRNÉ</t>
  </si>
  <si>
    <t>1: 1ks; kalotové ložisko 4.0 MN, všesměrné - kratší pole</t>
  </si>
  <si>
    <t>- výrobní dokumentaci    
- dodání kompletních ložisek požadované kvality    
- přípravu, očištění a úpravy úložných ploch    
- osazení ložisek podle předepsaného technologického předpisu bez ohledu na způsob uložení a kotvení    
- nastavení ložisek, protokolárního měření a vyhodnocení kyvné a kluzné spáry    
- uložení do malty jakéhokoliv druhu včetně dodávky této malty    
- uložení na plastické vložky nebo maltu včetně dodávky této vložky nebo malty    
- uložení na vrstvu plastbetonové malty nebo podobné vrstvy jako ochranu proti průchodu bludných proudů    
- vyplnění kotevních otvorů    
- lešení a podpěrné konstrukce    
- tmelení, těsnění a výplně spar    
- dočasné zpevnění nebo naopak dočasné uvolnění ložisek    
- opatření ložisek znakem výrobce a typovým číslem    
- úpravy, očištění a ošetření okolí ložisek    
- přiměřeným způsobem je nutné zahrnout ustanovení pro TMCH 94 pro kovové konstrukce.</t>
  </si>
  <si>
    <t>428732</t>
  </si>
  <si>
    <t>KALOTOVÉ LOŽISKO PRO ZATÍŽ. DO 5MN, JEDNOSMĚRNÉ</t>
  </si>
  <si>
    <t>1: 2ks; kalotová ložiska 4.0 MN, podélně pevné a příčně pevné - kratší pole</t>
  </si>
  <si>
    <t>428733</t>
  </si>
  <si>
    <t>KALOTOVÉ LOŽISKO PRO ZATÍŽ. DO 5MN, PEVNÉ</t>
  </si>
  <si>
    <t>1: 1ks; kalotové ložisko 4.0 MN, pevné - kratší pole</t>
  </si>
  <si>
    <t>428741</t>
  </si>
  <si>
    <t>KALOTOVÉ LOŽISKO PRO ZATÍŽ. DO 10MN, VŠESMĚRNÉ</t>
  </si>
  <si>
    <t>1: 1ks; kalotové ložisko 6.0 MN, všesměrné - kratší pole</t>
  </si>
  <si>
    <t>428742</t>
  </si>
  <si>
    <t>KALOTOVÉ LOŽISKO PRO ZATÍŽ. DO 10MN, JEDNOSMĚRNÉ</t>
  </si>
  <si>
    <t>1: 2ks; kalotová ložiska 6.0 MN, podélně pevné a příčně pevné - kratší pole</t>
  </si>
  <si>
    <t>428743</t>
  </si>
  <si>
    <t>KALOTOVÉ LOŽISKO PRO ZATÍŽ. DO 10MN, PEVNÉ</t>
  </si>
  <si>
    <t>1: 1ks; kalotové ložisko 6.0 MN, pevné - kratší pole</t>
  </si>
  <si>
    <t>43194A</t>
  </si>
  <si>
    <t>SCHODIŠŤ KONSTR Z OCELI S 235</t>
  </si>
  <si>
    <t>1: 591.096kg-(50.986kg+71.545kg+19.232kg)+1005.837kg-(50.413kg+37.503kg); revizní lávky opěr viz výkres "2.019 - Revizní lávky opěr" (bez pochozích roštů)</t>
  </si>
  <si>
    <t>434125</t>
  </si>
  <si>
    <t>SCHODIŠŤOVÉ STUPNĚ, Z DÍLCŮ ŽELEZOBETON DO C30/37</t>
  </si>
  <si>
    <t>1: 0.18m*0.5m*0.75m*(23ks+18ks); schodišťové stupně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</si>
  <si>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</si>
  <si>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40</t>
  </si>
  <si>
    <t>451313</t>
  </si>
  <si>
    <t>PODKLADNÍ A VÝPLŇOVÉ VRSTVY Z PROSTÉHO BETONU C16/20</t>
  </si>
  <si>
    <t>1: 18.2m2*0.15m+0.33m2*4.7m; úprava základové spáry podkladním betonem - pod dobetonávky opěry O1   
2: 17.6m2*0.15m+0.4m3; úprava základové spáry podkladním betonem - pod dobetonávky opěry O2   
3: 1.8m2*4.93m; podkladní beton drenáže/izolace - za rubem opěry O1   
4: 4.1m2*4.93m+2.3m2*7.7m; podkladní beton drenáže/izolace - za rubem opěry O2</t>
  </si>
  <si>
    <t>451314</t>
  </si>
  <si>
    <t>PODKLADNÍ A VÝPLŇOVÉ VRSTVY Z PROSTÉHO BETONU C25/30</t>
  </si>
  <si>
    <t>1: 1.8m2*1.5m+(3.77m2+5.51m2+4.20m2+26.12m2)*?3.25*0.1m; podkladní beton schodiště a dlažby - u křídla opěry O1   
2: 2.1m2*1.5m+(3.23m2+33.40m2+42.06m2)*?3.25*0.1m; podkladní beton schodiště a dlažby - u křídla opěry O2   
3: 0.11m2*4.9m+0.03m2*17.04m; výplňový beton v místě přechodu izolace z nové konstrukce na stávající (viz příloha č. 2.040 Detaily izolace a těsnění spar)</t>
  </si>
  <si>
    <t>451523</t>
  </si>
  <si>
    <t>VÝPLŇ VRSTVY Z KAMENIVA DRCENÉHO, INDEX ZHUTNĚNÍ ID DO 0,9</t>
  </si>
  <si>
    <t>1: 0.05m2*4.93m*2; filtrační podsyp rovnaniny za rubem opěr</t>
  </si>
  <si>
    <t>43</t>
  </si>
  <si>
    <t>451572</t>
  </si>
  <si>
    <t>VÝPLŇ VRSTVY Z KAMENIVA TĚŽENÉHO, INDEX ZHUTNĚNÍ ID DO 0,8</t>
  </si>
  <si>
    <t>1: 0.46m2*1.5m; ŠP podsyp schodiště - u křídla opěry O1   
2: 0.63m2*1.5m; ŠP podsyp schodiště - u křídla opěry O2</t>
  </si>
  <si>
    <t>44</t>
  </si>
  <si>
    <t>45747</t>
  </si>
  <si>
    <t>VYROVNÁVACÍ A SPÁD VRSTVY Z MALTY ZVLÁŠTNÍ (PLASTMALTA)</t>
  </si>
  <si>
    <t>1: 1.59m*0.69m*0.045m*2; podlití patních desek kotvení viz výkres "2.037 - Zachycení tahových reakcí v ložiskách"</t>
  </si>
  <si>
    <t>položka zahrnuje:    
- dodání zvláštní malty (plastmalty) předepsané kvality a její rozprostření v předepsané tloušťce a v předepsaném tvaru</t>
  </si>
  <si>
    <t>45</t>
  </si>
  <si>
    <t>45851</t>
  </si>
  <si>
    <t>VÝPLŇ ZA OPĚRAMI A ZDMI Z LOM KAMENE</t>
  </si>
  <si>
    <t>1: 1.8m*4.93m*0.6m*2; rovnanina za rubem opěr</t>
  </si>
  <si>
    <t>položka zahrnuje dodávku předepsaného kamene, mimostaveništní a vnitrostaveništní dopravu a jeho uložení    
není-li v zadávací dokumentaci uvedeno jinak, jedná se o nakupovaný materiál</t>
  </si>
  <si>
    <t>46</t>
  </si>
  <si>
    <t>45852</t>
  </si>
  <si>
    <t>VÝPLŇ ZA OPĚRAMI A ZDMI Z KAMENIVA DRCENÉHO</t>
  </si>
  <si>
    <t>1: (11m2+7.6m2)*4.93m+7.6m2*3m/2; zásypy přechodové oblasti (pod kolejí č. 1) - použije se nakupovaná zemina</t>
  </si>
  <si>
    <t>47</t>
  </si>
  <si>
    <t>465512</t>
  </si>
  <si>
    <t>DLAŽBY Z LOMOVÉHO KAMENE NA MC</t>
  </si>
  <si>
    <t>1: (3.77m2+5.51m2+4.20m2+26.12m2)*?3.25*0.2m; dlažba - u křídla opěry O1   
2: (3.23m2+33.40m2+42.06m2)*?3.25*0.2m; dlažba - u křídla opěry O2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</si>
  <si>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</si>
  <si>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48</t>
  </si>
  <si>
    <t>465513</t>
  </si>
  <si>
    <t>PŘEDLÁŽDĚNÍ DLAŽBY Z LOMOVÉHO KAMENE</t>
  </si>
  <si>
    <t>1: 28m2*0.3m*60%; předláždění dlažby v patě opěry O2 (odhad 60%)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</si>
  <si>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nutné zemní práce (svahování, úpravu pláně a pod.)    
- nezahrnuje podklad pod dlažbu, vykazuje se samostatně položkami SD 45</t>
  </si>
  <si>
    <t>49</t>
  </si>
  <si>
    <t>1: 56m*6.08m; antivibrační rohož na mostě tl. 25 mm</t>
  </si>
  <si>
    <t>50</t>
  </si>
  <si>
    <t>56930</t>
  </si>
  <si>
    <t>ZPEVNĚNÍ KRAJNIC ZE ŠTĚRKODRTI</t>
  </si>
  <si>
    <t>1: 6m2*2*1m; přechody do trati na konci stávajících rovnoběžných křídel</t>
  </si>
  <si>
    <t>- dodání kameniva předepsané kvality a zrnitosti    
- rozprostření a zhutnění vrstvy v předepsané tloušťce    
- zřízení vrstvy bez rozlišení šířky, pokládání vrstvy po etapách</t>
  </si>
  <si>
    <t>Úpravy povrchů</t>
  </si>
  <si>
    <t>51</t>
  </si>
  <si>
    <t>626112</t>
  </si>
  <si>
    <t>REPROFILACE PODHLEDŮ, SVISLÝCH PLOCH SANAČNÍ MALTOU JEDNOVRST TL 20MM</t>
  </si>
  <si>
    <t>1: ((4.9m+4.23m)*3.1m+13.3m2)*5%; lokální reprofilace (malta třídy R2) na rubu spodní stavby - opěra O1 (odhad 5%)   
2: ((10.83m+4.23m)*4.6m+12.3m2+12.9m2)*5%; lokální reprofilace (malta třídy R2) na rubu spodní stavby - opěra O2 (odhad 5%)   
3: (13.8m2+4.7m2*1.4+7.5m*5.2m+(8m2+1.5m2)+(24.9m+4m/2)*2.6m+(5.2m*8.4m)/2*(12m+9.8m)/2)*30%; lokální reprofilace (malta třídy R2) bočního povrchu částí spodní stavby - opěry O1 (odhad 30%)   
4: (21.5m*5.2m-(1.8m+0.9m+1m)*2.4m+(2.4m+3.1m+2.1m)*2.4m)*30%; lokální reprofilace (malta třídy R2) bočního povrchu částí spodní stavby - pilíře P1 (odhad 30%)   
5: (48.2m2+4.65m*9.47m*1.1+6.91m*2.62m+7.29m*8m+11.6m2*1.4+4.3m2+6m*3.8m)*30%; lokální reprofilace (malta třídy R2) bočního povrchu částí spodní stavby - opěry O2 (odhad 30%)</t>
  </si>
  <si>
    <t>položka zahrnuje:    
dodávku veškerého materiálu potřebného pro předepsanou úpravu v předepsané kvalitě    
nutné vyspravení podkladu, případně zatření spar zdiva    
položení vrstvy v předepsané tloušťce    
potřebná lešení a podpěrné konstrukce</t>
  </si>
  <si>
    <t>52</t>
  </si>
  <si>
    <t>626121</t>
  </si>
  <si>
    <t>REPROFIL PODHL, SVIS PLOCH SANAČ MALTOU DVOUVRST TL DO 40MM</t>
  </si>
  <si>
    <t>1: (13.8m2+4.7m2*1.4+7.5m*5.2m+(8m2+1.5m2)+(24.9m+4m/2)*2.6m+(5.2m*8.4m)/2*(12m+9.8m)/2)*5%; lokální reprofilace (malta třídy R2) bočního povrchu částí spodní stavby - opěry O1 (odhad 5%)   
2: (21.5m*5.2m-(1.8m+0.9m+1m)*2.4m+(2.4m+3.1m+2.1m)*2.4m)*5%; lokální reprofilace (malta třídy R2) bočního povrchu částí spodní stavby - pilíře P1 (odhad 5%)   
3: (48.2m2+4.65m*9.47m*1.1+6.91m*2.62m+7.29m*8m+11.6m2*1.4+4.3m2+6m*3.8m)*5%; lokální reprofilace (malta třídy R2) bočního povrchu částí spodní stavby - opěry O2 (odhad 5%)</t>
  </si>
  <si>
    <t>53</t>
  </si>
  <si>
    <t>626212</t>
  </si>
  <si>
    <t>REPROFILACE VODOROVNÝCH PLOCH SHORA SANAČNÍ MALTOU JEDNOVRST TL 20MM</t>
  </si>
  <si>
    <t>1: (8m*0.5m+13.5m*0.5m+9.8m*0.5m)*30%; lokální reprofilace (malta třídy R2) horního povrchu říms navazujících částí spodní stavby - opěry O1 (odhad 30%)   
2: (0.7m2+0.6m2)*30%; lokální reprofilace (malta třídy R2) horního povrchu pilířků PPO která je sočástí spodní stavby - pilíře P1 (odhad 30%)   
3: (6.9m*0.5m)*30%; lokální reprofilace (malta třídy R2) horního povrchu říms navazujících částí spodní stavby - opěry O2 (odhad 30%)</t>
  </si>
  <si>
    <t>54</t>
  </si>
  <si>
    <t>626221</t>
  </si>
  <si>
    <t>REPROFIL VODOR PLOCH SHORA SANAČ MALTOU DVOUVRST TL DO 40MM</t>
  </si>
  <si>
    <t>1: (8m*0.5m+13.5m*0.5m+9.8m*0.5m)*5%; lokální reprofilace (malta třídy R2) horního povrchu říms navazujících částí spodní stavby - opěry O1 (odhad 5%)   
2: (0.7m2+0.6m2)*5%; lokální reprofilace (malta třídy R2) horního povrchu pilířků PPO která je sočástí spodní stavby - pilíře P1 (odhad 5%)   
3: (6.9m*0.5m)*5%; lokální reprofilace (malta třídy R2) horního povrchu říms navazujících částí spodní stavby - opěry O2 (odhad 5%)</t>
  </si>
  <si>
    <t>55</t>
  </si>
  <si>
    <t>62631</t>
  </si>
  <si>
    <t>SPOJOVACÍ MŮSTEK MEZI STARÝM A NOVÝM BETONEM</t>
  </si>
  <si>
    <t>1: ((4.9m+4.23m)*3.1m+13.3m2)*5%; adhezní epoxidový můstek na rubu spodní stavby - opěra O1 (odhad 5%)   
2: ((10.83m+4.23m)*4.6m+12.3m2+12.9m2)*5%; adhezní epoxidový můstek na rubu spodní stavby - opěra O2 (odhad 5%)   
3: (8m*0.5m+13.5m*0.5m+9.8m*0.5m)*5%; adhezní epoxidový můstek horního povrchu říms navazujících částí spodní stavby - opěry O1 (odhad 5%)   
4: (0.7m2+0.6m2)*5%; adhezní epoxidový můstek horního povrchu pilířků PPO která je sočástí spodní stavby - pilíře P1 (odhad 5%)   
5: (6.9m*0.5m)*5%; adhezní epoxidový můstek horního povrchu říms navazujících částí spodní stavby - opěry O2 (odhad 5%)   
6: (13.8m2+4.7m2*1.4+7.5m*5.2m+(8m2+1.5m2)+(24.9m+4m/2)*2.6m+(5.2m*8.4m)/2*(12m+9.8m)/2)*5%; adhezní epoxidový můstek bočního povrchu částí spodní stavby - opěry O1 (odhad 5%)   
7: (21.5m*5.2m-(1.8m+0.9m+1m)*2.4m+(2.4m+3.1m+2.1m)*2.4m)*5%; adhezní epoxidový můstek bočního povrchu částí spodní stavby - pilíře P1 (odhad 5%)   
8: (48.2m2+4.65m*9.47m*1.1+6.91m*2.62m+7.29m*8m+11.6m2*1.4+4.3m2+6m*3.8m)*5%; adhezní epoxidový můstek bočního povrchu částí spodní stavby - opěry O2 (odhad 5%)</t>
  </si>
  <si>
    <t>56</t>
  </si>
  <si>
    <t>62641</t>
  </si>
  <si>
    <t>SJEDNOCUJÍCÍ STĚRKA JEMNOU MALTOU TL CCA 2MM</t>
  </si>
  <si>
    <t>1: ((4.9m+4.23m)*3.1m+13.3m2)*35%; stěrkování nerovností (epoxidovou pryskyřicí) na rubu spodní stavby - opěra O1 (odhad 35%)   
2: ((10.83m+4.23m)*4.6m+12.3m2+12.9m2)*35%; stěrkování nerovností (epoxidovou pryskyřicí) na rubu spodní stavby - opěra O2 (odhad 35%)   
3: (8m*0.5m+13.5m*0.5m+9.8m*0.5m)*5%; sjednocující stěrka horního povrchu říms navazujících částí spodní stavby - opěry O1 (odhad 5%)   
4: (0.7m2+0.6m2)*5%; sjednocující stěrka horního povrchu pilířků PPO která je sočástí spodní stavby - pilíře P1 (odhad 5%)   
5: (6.9m*0.5m)*5%; sjednocující stěrka horního povrchu říms navazujících částí spodní stavby - opěry O2 (odhad 5%)   
6: (13.8m2+4.7m2*1.4+7.5m*5.2m+(8m2+1.5m2)+(24.9m+4m/2)*2.6m+(5.2m*8.4m)/2*(12m+9.8m)/2)*5%; sjednocující stěrka bočního povrchu částí spodní stavby - opěry O1 (odhad 5%)   
7: (21.5m*5.2m-(1.8m+0.9m+1m)*2.4m+(2.4m+3.1m+2.1m)*2.4m)*5%; sjednocující stěrka bočního povrchu částí spodní stavby - pilíře P1 (odhad 5%)   
8: (48.2m2+4.65m*9.47m*1.1+6.91m*2.62m+7.29m*8m+11.6m2*1.4+4.3m2+6m*3.8m)*5%; sjednocující stěrka bočního povrchu částí spodní stavby - opěry O2 (odhad 5%)</t>
  </si>
  <si>
    <t>57</t>
  </si>
  <si>
    <t>62652</t>
  </si>
  <si>
    <t>OCHRANA VÝZTUŽE PŘI NEDOSTATEČNÉM KRYTÍ</t>
  </si>
  <si>
    <t>1: (8m*0.5m+13.5m*0.5m+9.8m*0.5m)*2%; pasivace výztuže horního povrchu říms navazujících částí spodní stavby - opěry O1 (odhad 2%)   
2: (0.7m2+0.6m2)*2%; pasivace výztuže horního povrchu pilířků PPO která je sočástí spodní stavby - pilíře P1 (odhad 2%)   
3: (6.9m*0.5m)*2%; pasivace výztuže horního povrchu říms navazujících částí spodní stavby - opěry O2 (odhad 2%)   
4: (13.8m2+4.7m2*1.4+7.5m*5.2m+(8m2+1.5m2)+(24.9m+4m/2)*2.6m+(5.2m*8.4m)/2*(12m+9.8m)/2)*2%; pasivace výztuže bočního povrchu částí spodní stavby - opěry O1 (odhad 2%)   
5: (21.5m*5.2m-(1.8m+0.9m+1m)*2.4m+(2.4m+3.1m+2.1m)*2.4m)*2%; pasivace výztuže bočního povrchu částí spodní stavby - pilíře P1 (odhad 2%)   
6: (48.2m2+4.65m*9.47m*1.1+6.91m*2.62m+7.29m*8m+11.6m2*1.4+4.3m2+6m*3.8m)*2%; pasivace výztuže bočního povrchu částí spodní stavby - opěry O2 (odhad 2%)</t>
  </si>
  <si>
    <t>položka zahrnuje:    
dodávku veškerého materiálu potřebného pro předepsanou úpravu v předepsané kvalitě    
položení vrstvy v předepsané tloušťce    
potřebná lešení a podpěrné konstrukce</t>
  </si>
  <si>
    <t>58</t>
  </si>
  <si>
    <t>62662</t>
  </si>
  <si>
    <t>INJEKTÁŽ TRHLIN TĚSNÍCÍ</t>
  </si>
  <si>
    <t>1: 30m+5m+20m; výplňová injektáž trhlin (odhad)</t>
  </si>
  <si>
    <t>položka zahrnuje:    
dodávku veškerého materiálu potřebného pro předepsanou úpravu v předepsané kvalitě    
vyčištění trhliny    
provedení vlastní injektáže    
potřebná lešení a podpěrné konstrukce</t>
  </si>
  <si>
    <t>59</t>
  </si>
  <si>
    <t>642231</t>
  </si>
  <si>
    <t>DVEŘE KOMPLETNÍ S OCEL ZÁRUBNÍ KOVOVÉ JEDNOKŘÍDLÉ</t>
  </si>
  <si>
    <t>1: 0.6m*1.6m*2ks; revizní vstupy   
POZN: Uzamykatelné, včetně protikorzní ochrany.</t>
  </si>
  <si>
    <t>položka zahrnuje:    
- dodávka dveří dle specifikace objednatele    
- montáž nových dveří do připravených otvorů (tj. zakotvení do ostění a zapěnění spáry PUR pěnou)    
- seřízení výrobků k jejich plné funkčnosti    
- případné zapravení venkovního i vnitřního ostění    
- zajištění prováděných prací tak, aby nebyly znečištěny a poškozeny vnitřní prostory     
- případná výmalba vnitřních ostění dveří     
- pokud se jedná o finální stavební práci, zahrnuje i zajištění úklidu vnitřních i vnějších prostor</t>
  </si>
  <si>
    <t>60</t>
  </si>
  <si>
    <t>711415</t>
  </si>
  <si>
    <t>IZOLACE MOSTOVEK CELOPLOŠ POLYMERNÍ</t>
  </si>
  <si>
    <t>1: 54.02m*6.94m; bezešvá syntetická izolace nosné konstrukce (žlab kolejového lože)   
2: 0.6m*6.94m+4.9m*1.78m; bezešvá syntetická izolace horního povrchu spodní stavby - opěra O1   
3: 1.13m*6.94m+16.04m*1.78m; bezešvá syntetická izolace horního povrchu spodní stavby - opěra O2   
POZN: SVI proti volně stékající vodě.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</si>
  <si>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</si>
  <si>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61</t>
  </si>
  <si>
    <t>711442</t>
  </si>
  <si>
    <t>IZOLACE MOSTOVEK CELOPLOŠNÁ ASFALTOVÝMI PÁSY S PEČETÍCÍ VRSTVOU</t>
  </si>
  <si>
    <t>1: 71.8m2-(0.6m*6.94m+4.9m*1.47m); izolace rubu spodní stavby - opěra O1 (odečteno ze 3D modelu)   
2: 111.5m2-(1.13m*6.94m+16.04m*0.98m); izolace rubu spodní stavby - opěra O2 (odečteno ze 3D modelu)   
3: (13.76m+5.08m)*4.93m+8.07m*3m; izolace podkladního betonu drenáže   
POZN: SVI proti volně stékající vodě.</t>
  </si>
  <si>
    <t>62</t>
  </si>
  <si>
    <t>711509</t>
  </si>
  <si>
    <t>OCHRANA IZOLACE NA POVRCHU TEXTILIÍ</t>
  </si>
  <si>
    <t>1: 7.73m*4.93m+40m2+15.72m*4.93m+150m2; separační geotextilie od původního zásypu přechodových oblastí - min. 500 g/m2</t>
  </si>
  <si>
    <t>položka zahrnuje:    
- dodání  předepsaného ochranného materiálu    
- zřízení ochrany izolace</t>
  </si>
  <si>
    <t>63</t>
  </si>
  <si>
    <t>R20.1-711509</t>
  </si>
  <si>
    <t>OCHRANA IZOLACE NA POVRCHU TEXTILIÍ - DLE SVI TYP B</t>
  </si>
  <si>
    <t>1: 71.8m2-4.93m*3m-0.51m*(5.5m+7m); ochrana izolace rubu spodní stavby - opěra O1 (částečně odečteno ze 3D modelu) - min. 500 g/m2   
2: 109.8m2-4.93m*3.3m-0.51m*(7.32m+17.17m); ochrana izolace rubu spodní stavby - opěra O2 (částečně odečteno ze 3D modelu) - min. 500 g/m2   
3: 0.51m*(6.19m+6.4m); ochrana svislé části izolace pod římsou nových křídel opěr - min. 500 g/m2</t>
  </si>
  <si>
    <t>64</t>
  </si>
  <si>
    <t>R20.2-711509</t>
  </si>
  <si>
    <t>OCHRANA IZOLACE NA POVRCHU TEXTILIÍ - DLE SVI TYP D</t>
  </si>
  <si>
    <t>1: 0.5m*(4.93m+3m*2)+0.5m*(4.93m+3.3m*2); ochrana přesahu izolace na horním povrchu základu opěr   
2: (13.76m+5.08m)*4.93m+8.07m*3m; ochrana izolace podkladního betonu drenáže   
POZN: Geotextilie dle SVI.</t>
  </si>
  <si>
    <t>65</t>
  </si>
  <si>
    <t>721143</t>
  </si>
  <si>
    <t>VNITŘNÍ KANALIZACE Z LITIN TRUB DN DO 150MM</t>
  </si>
  <si>
    <t>1: 0.9m*10+0.71m*5; napojení odvodňovačů na podélný svod odvodnění nosné konstrukce   
POZN: Veškerý spojovací materiál a závěsy jsou požadovány z korozivzdorného materiálu jakosti A4.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</si>
  <si>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ochrana potrubí nátěrem, včetně úpravy povrchu, případně izolací, nejsou-li tyto práce předmětem jiné položky    
- úprava, očištění a ošetření prostoru kolem instalace    
- provedení požadovaných zkoušek vodotěsnosti</t>
  </si>
  <si>
    <t>66</t>
  </si>
  <si>
    <t>721144</t>
  </si>
  <si>
    <t>VNITŘNÍ KANALIZACE Z LITIN TRUB DN DO 200MM</t>
  </si>
  <si>
    <t>1: 3.85m+50.2m+2.05m; podélný a svislý svod odvodnění nosné konstrukce   
POZN: Vč. závěsů, objímek, čistících kusů, kompenzátoru, spojů potrubí apod.   
POZN: Veškerý spojovací materiál a závěsy jsou požadovány z korozivzdorného materiálu jakosti A4.</t>
  </si>
  <si>
    <t>67</t>
  </si>
  <si>
    <t>R20-75Z120</t>
  </si>
  <si>
    <t>Měření vlivu bludných proudů při dokončení stavby</t>
  </si>
  <si>
    <t>1: kontrolní měření bludných proudů po dokončení stavby</t>
  </si>
  <si>
    <t>1. Položka obsahuje: – veškeré práce a materiál obsažený v názvu položky2. Položka neobsahuje: X3. Způsob měření:Udává se komplet odlišných materiálů a činností, které tvoří funkční nedělitelný celek daný názvem položky.</t>
  </si>
  <si>
    <t>68</t>
  </si>
  <si>
    <t>R20-75Z240</t>
  </si>
  <si>
    <t>Trvalá zařízení pro sledování bludných proudů - vývody z výztuže</t>
  </si>
  <si>
    <t>1: 6 ks, jeden kus do každého dilatačního celku nosné konstrukce a jeden kus do každé opěry - vývod na povrch pro měření bludných proudů</t>
  </si>
  <si>
    <t>1. Položka obsahuje:    
– veškeré práce a materiál obsažený v názvu položky    
2. Položka neobsahuje:    
X    
3. Způsob měření:    
Udává se počet kusů kompletní konstrukce nebo práce.</t>
  </si>
  <si>
    <t>69</t>
  </si>
  <si>
    <t>783121</t>
  </si>
  <si>
    <t>PROTIKOROZ OCHR OK NÁTĚREM VÍCEVRST SE ZÁKL S VYS OBSAHEM ZN</t>
  </si>
  <si>
    <t>1: (0.37m*0.02m+0.001m2)*8ks+(0.19m*0.02m)*6ks; v místě sanace paty stávajícícho zábradlí a konzolek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</si>
  <si>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</si>
  <si>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70</t>
  </si>
  <si>
    <t>78382</t>
  </si>
  <si>
    <t>NÁTĚRY BETON KONSTR TYP S2 (OS-B)</t>
  </si>
  <si>
    <t>1: (25.5m+27.3m)*1.0m; ochranný nátěr S2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</si>
  <si>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</si>
  <si>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71</t>
  </si>
  <si>
    <t>78383</t>
  </si>
  <si>
    <t>NÁTĚRY BETON KONSTR TYP S4 (OS-C)</t>
  </si>
  <si>
    <t>1: (25.5m+27.3m)*1.0m; ochranný nátěr S4</t>
  </si>
  <si>
    <t>72</t>
  </si>
  <si>
    <t>875332</t>
  </si>
  <si>
    <t>POTRUBÍ DREN Z TRUB PLAST DN DO 150MM DĚROVANÝCH</t>
  </si>
  <si>
    <t>1: 5.1m*2; drenáž DN150 za rubem opěr (poloperforovaná)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</si>
  <si>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</si>
  <si>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73</t>
  </si>
  <si>
    <t>87627</t>
  </si>
  <si>
    <t>CHRÁNIČKY Z TRUB PLASTOVÝCH DN DO 100MM</t>
  </si>
  <si>
    <t>1: 6.68m*4ks; chráničky tyčových zemních kotev viz výkres "2.011 - Zemní kotvy"   
POZN: Kruhová pevnost trub SN16.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</si>
  <si>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</si>
  <si>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74</t>
  </si>
  <si>
    <t>87914</t>
  </si>
  <si>
    <t>POTRUBÍ ODPADNÍ MOSTNÍCH OBJEKTŮ Z PLAST TRUB  DN DO 200 MM</t>
  </si>
  <si>
    <t>1: 0.3m+2.58m; spodní část svodu za vyústěním drenáže DN200   
2: 0.6m*2; prostupy drenáže křídly (vč. příruby)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</si>
  <si>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ochrana potrubí nátěrem, včetně úpravy povrchu, případně izolací    
- úprava, očištění a ošetření prostoru kolem instalace    
- provedení požadovaných zkoušek vodotěsnosti</t>
  </si>
  <si>
    <t>75</t>
  </si>
  <si>
    <t>87915</t>
  </si>
  <si>
    <t>POTRUBÍ ODPADNÍ MOSTNÍCH OBJEKTŮ Z PLAST TRUB  DN DO 300 MM</t>
  </si>
  <si>
    <t>1: 0.31m*2; horní část svodu DN300 při vyústění drenáže</t>
  </si>
  <si>
    <t>76</t>
  </si>
  <si>
    <t>9112A3</t>
  </si>
  <si>
    <t>ZÁBRADLÍ MOSTNÍ S VODOR MADLY - DEMONTÁŽ S PŘESUNEM</t>
  </si>
  <si>
    <t>1: 76.9m+65.6m; odstranění zábradlí na mostě a odvoz do sběrných surovin   
POZN. pro zhotovitele: NACEŇOVAT POUZE DEMONTÁŽ A DOPRAVU</t>
  </si>
  <si>
    <t>položka zahrnuje:    
- demontáž a odstranění zařízení    
- jeho odvoz na předepsané místo</t>
  </si>
  <si>
    <t>77</t>
  </si>
  <si>
    <t>917223</t>
  </si>
  <si>
    <t>SILNIČNÍ A CHODNÍKOVÉ OBRUBY Z BETONOVÝCH OBRUBNÍKŮ ŠÍŘ 100MM</t>
  </si>
  <si>
    <t>1: 6m*2+7.7m*2; obrubníky podél schodiště</t>
  </si>
  <si>
    <t>Položka zahrnuje:    
dodání a pokládku betonových obrubníků o rozměrech předepsaných zadávací dokumentací    
betonové lože i boční betonovou opěrku.</t>
  </si>
  <si>
    <t>78</t>
  </si>
  <si>
    <t>91914</t>
  </si>
  <si>
    <t>ŘEZÁNÍ ŽELEZOBETONOVÝCH KONSTRUKCÍ</t>
  </si>
  <si>
    <t>1: 23.3m2+4.3m2; odříznutí v místě úložného prahu a závěrné zdi - opěra O1   
2: 9.9m2+3.4m2; odříznutí v místě závěrné zdi - opěra O2</t>
  </si>
  <si>
    <t>položka zahrnuje řezání železobetonových konstrukcí bez ohledu na tloušťku, včetně spotřeby vody</t>
  </si>
  <si>
    <t>79</t>
  </si>
  <si>
    <t>919144</t>
  </si>
  <si>
    <t>ŘEZÁNÍ ŽELEZOBETONOVÝCH KONSTRUKCÍ TL DO 200MM</t>
  </si>
  <si>
    <t>1: 4.8m+25m; řez v místě pracovní spáry stávající konstrukce a dobetonávky (docílení rovné hrany pracovní spáry)</t>
  </si>
  <si>
    <t>položka zahrnuje řezání železobetonových konstrukcí v předepsané tloušťce, včetně spotřeby vody</t>
  </si>
  <si>
    <t>80</t>
  </si>
  <si>
    <t>919172</t>
  </si>
  <si>
    <t>ŘEZÁNÍ OCELOVÝCH KONSTRUKCÍ TL. DO 10MM</t>
  </si>
  <si>
    <t>1: 0.2m*8ks; odříznutí ocelových konzolek v lící opěry O1   
POZN: Včetně odvozu do sběrných surovin.</t>
  </si>
  <si>
    <t>položka zahrnuje řezání ocelových konstrukcí v předepsané tloušťce bez ohledu na způsob provedení</t>
  </si>
  <si>
    <t>81</t>
  </si>
  <si>
    <t>931185</t>
  </si>
  <si>
    <t>VÝPLŇ DILATAČNÍCH SPAR Z POLYSTYRENU TL 50MM</t>
  </si>
  <si>
    <t>1: 71.8m2-4.93m*3m-0.51m*(5.5m+7m); ochrana izolace rubu spodní stavby - opěra O1 (částečně odečteno ze 3D modelu)   
2: 109.8m2-4.93m*3.3m-0.51m*(7.32m+17.17m); ochrana izolace rubu spodní stavby - opěra O2 (částečně odečteno ze 3D modelu)</t>
  </si>
  <si>
    <t>položka zahrnuje dodávku a osazení předepsaného materiálu, očištění ploch spáry před úpravou, očištění okolí spáry po úpravě</t>
  </si>
  <si>
    <t>82</t>
  </si>
  <si>
    <t>931232</t>
  </si>
  <si>
    <t>VÝPLŇ DILATAČNÍCH SPAR Z PRYŽOVÝCH PÁSŮ ŠÍŘKY DO 200MM PROFILOVANÝCH TL DO 7MM</t>
  </si>
  <si>
    <t>1: 0.9m*22ks; těsnění lice dilatačních spar říms profilovým pryžovým těsněním</t>
  </si>
  <si>
    <t>83</t>
  </si>
  <si>
    <t>931327</t>
  </si>
  <si>
    <t>TĚSNĚNÍ DILATAČ SPAR ASF ZÁLIVKOU MODIFIK PRŮŘ DO 1000MM2</t>
  </si>
  <si>
    <t>1: 0.983m; zálivka v tvrdé ochraně izolace</t>
  </si>
  <si>
    <t>položka zahrnuje dodávku a osazení předepsaného materiálu, očištění ploch spáry před úpravou, očištění okolí spáry po úpravě    
nezahrnuje těsnící profil</t>
  </si>
  <si>
    <t>84</t>
  </si>
  <si>
    <t>931334</t>
  </si>
  <si>
    <t>TĚSNĚNÍ DILATAČNÍCH SPAR POLYURETANOVÝM TMELEM PRŮŘEZU DO 400MM2</t>
  </si>
  <si>
    <t>1: (7.6m+2.6m*3)+(8.9m+9.5m+3.1m+0.7m+3.8m); těsnění líce stávajících dilatačních spar</t>
  </si>
  <si>
    <t>85</t>
  </si>
  <si>
    <t>93135</t>
  </si>
  <si>
    <t>TĚSNĚNÍ DILATAČ SPAR PRYŽ PÁSKOU NEBO KRUH PROFILEM</t>
  </si>
  <si>
    <t>1: (7.6m+2.6m*3)+(8.9m+9.5m+3.1m+0.7m+3.8m); těsnění líce stávajících dilatačních spar   
2: (4.1m*2)+2.5m; těsnění rubu stávajících dilatačních spar</t>
  </si>
  <si>
    <t>86</t>
  </si>
  <si>
    <t>93136</t>
  </si>
  <si>
    <t>PŘEKRYTÍ DILATAČNÍCH SPAR ASFALTOVOU LEPENKOU</t>
  </si>
  <si>
    <t>1: (4.1m*2+2.5m)*(0.33m+0.5m); těsnění rubu stávajících dilatačních spar   
2: (0.45m*11+2.5m*2)*(0.33m+0.5m); těsnění rubu nových dilatačních spar</t>
  </si>
  <si>
    <t>položka zahrnuje dodávku a připevnění předepsané lepenky, včetně nutných přesahů</t>
  </si>
  <si>
    <t>87</t>
  </si>
  <si>
    <t>93151</t>
  </si>
  <si>
    <t>MOSTNÍ ZÁVĚRY POVRCHOVÉ POSUN DO 60MM</t>
  </si>
  <si>
    <t>1: 6.8m*2ks; kolmé mostní závěry na opěrách O1 a O2   
POZN: Vč. překrytí spáry a odvodnění mostního závěru.</t>
  </si>
  <si>
    <t>- výrobní dokumentace (vč. technologického předpisu)    
- dodání kompletního dil. zařízení vč. všech přepravních a montážních úprav a zařízení    
- řezání a sváření na staveništi a eventuelní nutnou opravu nátěrů po těchto úkonech    
- bednění a dodatečné zabetonování dilatačního zařízení    
- pro kovové součásti je nutné užít ustanovení pro TMCH.94    
- dodání spojovacího, kotevního a těsnícího materiálu    
- úprava a příprava prostoru, včetně kotevních prvků, jejich ošetření a očištění    
- zřízení kompletního mostního závěru podle příslušného technolog. předpisu, včetně předepsaného nastavení    
- zřízení mostního závěru po etapách, včetně pracovních spar a spojů    
- úprava  most. závěru  ve styku  s ostatními konstrukcemi  a zařízeními (u obrubníků a podél vozovek, na chodnících, na římsách, napojení izolací a pod.)    
- ochrana mostního závěru proti bludným proudům a vývody pro jejich měření    
- ochrana mostního závěru do doby provedení definitivního stavu, veškeré provizorní úpravy a opatření    
- konečné  úpravy most. závěru jako  povrchové  povlaky, zálivky, které  nejsou součástí jiných konstrukcí, vyčištění, osaz. krytek šroubů, tmelení, těsnění, výplň spar a pod.    
- úprava, očištění a ošetření prostoru kolem mostního závěru    
- opatření mostního závěru znakem výrobce a typovým číslem    
- provedení odborné prohlídky, je-li požadována</t>
  </si>
  <si>
    <t>88</t>
  </si>
  <si>
    <t>93153</t>
  </si>
  <si>
    <t>MOSTNÍ ZÁVĚRY POVRCHOVÉ POSUN DO 160MM</t>
  </si>
  <si>
    <t>1: 6.986m; šikmý mostní závěr na pilíři P1   
POZN: Vč. překrytí spáry a odvodnění mostního závěru.</t>
  </si>
  <si>
    <t>89</t>
  </si>
  <si>
    <t>93261</t>
  </si>
  <si>
    <t>POCHOZÍ ROŠT Z KOMPOZITU - PŘEKRYTÍ ZRCADLA MOSTU</t>
  </si>
  <si>
    <t>1: (1.246m2+0.874m2+0.47m2)+(1.232m2+0.917m2); pochozí rošt revizních lávek opěr viz výkres "2.019 - Revizní lávky opěr"   
2: 28.808m2; pochozí rošt revizní lávky nosné konstrukce viz výkres "2.017 - Ocelová nosná konstrukce v delším poli"   
POZN: Materiál roštu - kompozit FRP.</t>
  </si>
  <si>
    <t>položka zahrnuje:    
- dodání a uložení předepsané konstrukce z předepsaného materiálu včetně vnitrostaveništní a mimostaveništní dopravy    
- veškeré potřebné pomocné práce    
- veškerý pomocný a upevňovací materiál</t>
  </si>
  <si>
    <t>90</t>
  </si>
  <si>
    <t>R20-93261</t>
  </si>
  <si>
    <t>VÝPLŇ ZÁBRADLÍ Z KOMPOZITU</t>
  </si>
  <si>
    <t>1: 0,7m2*52+0,75m2*22+0,22m2*36+0,2m2*2+0,17m2+0,25m2*4; výplň zábradlí viz výkres "2.045 - Výplň zábradlí proti odletujícímu štěrku"   
POZN: Materiál roštu - kompozit FRP včertné uchycení.</t>
  </si>
  <si>
    <t>položka zahrnuje:    
- dodání a uložení předepsané konstrukce z předepsaného materiálu včetně vnitrostaveništní    
a mimostaveništní dopravy    
- veškeré potřebné pomocné práce    
- veškerý pomocný a upevňovací materiál</t>
  </si>
  <si>
    <t>91</t>
  </si>
  <si>
    <t>93311</t>
  </si>
  <si>
    <t>ZATĚŽOVACÍ ZKOUŠKA MOSTU STATICKÁ 1. POLE DO 300M2</t>
  </si>
  <si>
    <t>1: 1ks; zatěžovací zkouška pro delší rozpětí nosné konstrukce mostu</t>
  </si>
  <si>
    <t>- podklady a dokumentaci zkoušky    
- výrobní dokumentace potřebných zařízení    
- stavební práce spojené s přípravou a provedením zkoušky (zřízení a odstranění)    
- veškerá zkušební zařízení vč. opotřebení a nájmu    
- výpomoce při vlastní zkoušce    
- dodání zatěžovacích prostředků a hmot, manipulaci s nimi a jejich opotřebení a nájem    
- přeprava zatěžovacích prostředků a hmot na stavbu a zpět, včetně zajížďky k váze a vážních poplatků    
- provedení vlastní zkoušky a její vyhodnocení, včetně všech měření a dalších potřebných činností</t>
  </si>
  <si>
    <t>92</t>
  </si>
  <si>
    <t>936501</t>
  </si>
  <si>
    <t>DROBNÉ DOPLŇK KONSTR KOVOVÉ NEREZ</t>
  </si>
  <si>
    <t>1: ((?*0.1683m^2/4-?*(0.1683m-2*0.003m)^2/4)*0.705m+(?*0.350m^2/4-?*(0.350m-0.1623m)^2/4)*0.005m)*2ks*7850kg/m3; trubka vyústění drenáže vč. příruby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</si>
  <si>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</si>
  <si>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93</t>
  </si>
  <si>
    <t>936502</t>
  </si>
  <si>
    <t>DROBNÉ DOPLŇK KONSTR KOVOVÉ POZINK</t>
  </si>
  <si>
    <t>1: (0.65m*0.3m*0.03m+0.072m2*0.11m-0.27m*0.08m*0.05m)*7850kg/m3*8ks; odlitky s kotevní deskou viz výkres "2.037 - Zachycení tahových reakcí v ložiskách"   
POZN: Vč. podlití kotevní desky a vodivého propojení s výztuží spodní stavby.</t>
  </si>
  <si>
    <t>94</t>
  </si>
  <si>
    <t>93653</t>
  </si>
  <si>
    <t>MOSTNÍ ODVODŇOVACÍ SOUPRAVA</t>
  </si>
  <si>
    <t>1: 15ks; odvodňovače</t>
  </si>
  <si>
    <t>položka zahrnuje:    
- výrobní dokumentaci (včetně technologického předpisu)    
- dodání kompletní odvodňovací soupravy, včetně všech montážních a přepravních úprav a zařízení    
- dodání spojovacího, kotevního a těsnícího materiálu    
- úprava a příprava úložného prostoru, včetně kotevních prvků, jejich očištění a ošetření    
- zřízení kompletní odvodňovací soupravy, dle příslušného technologického předpisu, včetně všech výškových a směrových úprav    
- zřízení odvodňovací soupravy po etapách, včetně pracovních spar a spojů    
- prodloužení  odpadní trouby pod spodní líc nosné konstr. nebo zaústěním odvodňovače do dalšího odvodňovacího zařízení    
- úprava odvod. soupravy na styku s ostatními konstrukcemi a zařízeními (u obrubníku, podél vozovek, napojení izolací a pod.)    
- ochrana odvodňovací soupravy do doby provedení definitivního stavu, veškeré provizorní úpravy a opatření    
- konečné  úpravy odvodňovací soupravy jako povrchové povlaky, zálivky, které  nejsou součástí jiných konstr., vyčištění, tmelení, těsnění, výplň spar a pod.    
- úprava, očištění a ošetření prostoru kolem odvodňovací soupravy    
- opatření odvodňovače znakem výrobce a typovým číslem    
- provedení odborné prohlídky, je-li požadována</t>
  </si>
  <si>
    <t>95</t>
  </si>
  <si>
    <t>938543</t>
  </si>
  <si>
    <t>OČIŠTĚNÍ BETON KONSTR OTRYSKÁNÍM TLAK VODOU DO 1000 BARŮ</t>
  </si>
  <si>
    <t>1: (4.9m+4.23m)*3.1m+13.3m2; otryskání VVP rubu spodní stavby - opěra O1   
2: (10.83m+4.23m)*4.6m+12.3m2+12.9m2; otryskání VVP rubu spodní stavby - opěra O2   
3: 8m*0.5m+13.5m*0.5m+9.8m*0.5m; otryskání VVP horního povrchu říms navazujících částí spodní stavby - opěry O1   
4: 0.7m2+0.6m2; otryskání VVP horního povrchu pilířků PPO která je sočástí spodní stavby - pilíře P1   
5: 6.9m*0.5m; otryskání VVP horního povrchu říms navazujících částí spodní stavby - opěry O2   
6: 13.8m2+4.7m2*1.4+7.5m*5.2m+(8m2+1.5m2)+(24.9m+4m/2)*2.6m+(5.2m*8.4m)/2*(12m+9.8m)/2; otryskání VVP bočního povrchu částí spodní stavby - opěry O1   
7: 21.5m*5.2m-(1.8m+0.9m+1m)*2.4m+(2.4m+3.1m+2.1m)*2.4m; otryskání VVP bočního povrchu částí spodní stavby - pilíře P1   
8: 48.2m2+4.65m*9.47m*1.1+6.91m*2.62m+7.29m*8m+11.6m2*1.4+4.3m2+6m*3.8m; otryskání VVP bočního povrchu částí spodní stavby - opěry O2   
9: (21.41m2+4.26m2+1.78m2+4.05m2)+(25.84m2)+(18.1m2+3.12m2+1.85m2+1.52m2+1.46m2+6.71m2+1.68m2+1.92m2+11.23m2); zdrsnění/očištění povrchu v místě spřažení dobetonávek viz výkres "2.027 - Spřahující výztuž dobetonávek)</t>
  </si>
  <si>
    <t>položka zahrnuje očištění předepsaným způsobem včetně odklizení vzniklého odpadu</t>
  </si>
  <si>
    <t>96</t>
  </si>
  <si>
    <t>938654</t>
  </si>
  <si>
    <t>OČIŠTĚNÍ OCEL KONSTR OTRYSKÁNÍM NA SUCHO KOVOVOU DRTÍ</t>
  </si>
  <si>
    <t>1: ((4.9m+4.23m)*3.1m+13.3m2)*100%; brokování před položením izolace na rubu spodní stavby - opěra O1 (100% povrchu)   
2: ((10.83m+4.23m)*4.6m+12.3m2+12.9m2)*100%; brokování před položením izolace na rubu spodní stavby - opěra O2 (100% povrchu)</t>
  </si>
  <si>
    <t>97</t>
  </si>
  <si>
    <t>93857</t>
  </si>
  <si>
    <t>BROUŠENÍ BETON KONSTR</t>
  </si>
  <si>
    <t>1: ((4.9m+4.23m)*3.1m+13.3m2)*10%; zbroušení nerovností na rubu spodní stavby - opěra O1 (odhad 10%)   
2: ((10.83m+4.23m)*4.6m+12.3m2+12.9m2)*10%; zbroušení nerovností na rubu spodní stavby - opěra O2 (odhad 10%)</t>
  </si>
  <si>
    <t>98</t>
  </si>
  <si>
    <t>938652</t>
  </si>
  <si>
    <t>OČIŠTĚNÍ OCEL KONSTR OTRYSKÁNÍM NA SUCHO KŘEMIČ PÍSKEM</t>
  </si>
  <si>
    <t>99</t>
  </si>
  <si>
    <t>94190</t>
  </si>
  <si>
    <t>LEHKÉ PRACOVNÍ LEŠENÍ DO 1,5 KPA</t>
  </si>
  <si>
    <t>M3OP</t>
  </si>
  <si>
    <t>1: (120m2+220m2+290m2)*1.4m; pracovní lešení pro sanaci spodní stavby</t>
  </si>
  <si>
    <t>Položka zahrnuje dovoz, montáž, údržbu, opotřebení (nájemné), demontáž, konzervaci, odvoz.</t>
  </si>
  <si>
    <t>100</t>
  </si>
  <si>
    <t>96618</t>
  </si>
  <si>
    <t>BOURÁNÍ KONSTRUKCÍ KOVOVÝCH</t>
  </si>
  <si>
    <t>1: (11.021t+2.092t+2.074t+1.229t)+(47.568t+16.531t+10.072t+3.5t+0.857t); odstranění stávajících nosných konstrukcí viz výkres "2.009 - Výkopy a demolice"</t>
  </si>
  <si>
    <t>položka zahrnuje:    
- rozebrání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</si>
  <si>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101</t>
  </si>
  <si>
    <t>96618B</t>
  </si>
  <si>
    <t>BOURÁNÍ KONSTRUKCÍ KOVOVÝCH - DOPRAVA</t>
  </si>
  <si>
    <t>1: pol.č.96618*15km; odvoz do sběrných surovin   
POZN. pro zhotovitele: NACEŇOVAT POUZE DOPRAVU</t>
  </si>
  <si>
    <t>Položka zahrnuje samostatnou dopravu suti a vybouraných hmot. Množství se určí jako součin hmotnosti [t] a požadované vzdálenosti [km].</t>
  </si>
  <si>
    <t>102</t>
  </si>
  <si>
    <t>96716</t>
  </si>
  <si>
    <t>VYBOURÁNÍ ČÁSTÍ KONSTRUKCÍ ŽELEZOBET</t>
  </si>
  <si>
    <t>1: 72.48m3+19.01m3+64.67m3; ubourání částí stávající spodní stavby viz výkres "2.009 - Výkopy a demolice"   
2: (8m*0.5m+13.5m*0.5m+9.8m*0.5m)*0.02m*2%; mechanické očištění horního povrchu říms navazujících částí spodní stavby - opěry O1 (odhad 2%)   
3: (0.7m2+0.6m2)*0.02m*2%; mechanické očištění horního povrchu pilířků PPO která je sočástí spodní stavby - pilíře P1 (odhad 2%)   
4: (6.9m*0.5m)*0.02m*2%; mechanické očištění horního povrchu říms navazujících částí spodní stavby - opěry O2 (odhad 2%)   
5: (13.8m2+4.7m2*1.4+7.5m*5.2m+(8m2+1.5m2)+(24.9m+4m/2)*2.6m+(5.2m*8.4m)/2*(12m+9.8m)/2)*0.02m*2%; mechanické očištění bočního povrchu částí spodní stavby - opěry O1 (odhad 2%)   
6: (21.5m*5.2m-(1.8m+0.9m+1m)*2.4m+(2.4m+3.1m+2.1m)*2.4m)*0.02m*2%; mechanické očištění bočního povrchu částí spodní stavby - pilíře P1 (odhad 2%)   
7: (48.2m2+4.65m*9.47m*1.1+6.91m*2.62m+7.29m*8m+11.6m2*1.4+4.3m2+6m*3.8m)*0.02m*2%; mechanické očištění bočního povrchu částí spodní stavby - opěry O2 (odhad 2%)</t>
  </si>
  <si>
    <t>položka zahrnuje:    
- veškerou manipulaci s vybouranou sutí a hmotami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</si>
  <si>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103</t>
  </si>
  <si>
    <t>96717</t>
  </si>
  <si>
    <t>VYBOURÁNÍ ČÁSTÍ KONSTRUKCÍ DŘEVĚNÝCH</t>
  </si>
  <si>
    <t>1: 8.945t/(0.8t/m3); odstranění mostnic viz výkres "2.009 - Výkopy a demolice"</t>
  </si>
  <si>
    <t>104</t>
  </si>
  <si>
    <t>96786</t>
  </si>
  <si>
    <t>VYBOURÁNÍ MOST LOŽISEK</t>
  </si>
  <si>
    <t>1: 4ks*2; vybourání stávajících mostních ložisek   
POZN: Včetně odvozu do sběrných surovin.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</si>
  <si>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</si>
  <si>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105</t>
  </si>
  <si>
    <t>97816</t>
  </si>
  <si>
    <t>ODSEKÁNÍ VRSTVY VYROVNÁVACÍHO BETONU NA MOSTECH</t>
  </si>
  <si>
    <t>1: ((4.9m+4.93m)*3.1m+13.3m2)*0.05m; odstranění ochrany izolace na rubu spodní stavby - opěra O1   
2: ((10.83m+4.93m)*4.6m+12.3m2+12.9m2)*0.05m; odstranění ochrany izolace na rubu spodní stavby - opěra O2   
POZN: V místě přibetonávek a nové izolace (předpoklad tvrdé ochrany stávající izolace).</t>
  </si>
  <si>
    <t>106</t>
  </si>
  <si>
    <t>97817</t>
  </si>
  <si>
    <t>ODSTRANĚNÍ MOSTNÍ IZOLACE</t>
  </si>
  <si>
    <t>1: (4.9m+4.93m)*3.1m+13.3m2; odstranění ochrany izolace na rubu spodní stavby - opěra O1   
2: (10.83m+4.93m)*4.6m+12.3m2+12.9m2; odstranění ochrany izolace na rubu spodní stavby - opěra O2   
POZN: V místě přibetonávek a nové izolace (předpoklad stávající izolace).</t>
  </si>
  <si>
    <t>107</t>
  </si>
  <si>
    <t>1: pol.č.17120*2.0t/m3; zemina z výkopů a z vrtu zemních kotev    
POZN: Uložení na skládku typu S-OO2.</t>
  </si>
  <si>
    <t>108</t>
  </si>
  <si>
    <t>1: pol.č.96716*2.5t/m3; beton z demolice částí spodní stavby   
2: viz položka č.26194*(?*0.156m^2/4)*2.5t/m3; beton z vrtu zemních kotev   
3: viz položka č.97816*2.4t/m3; beton z odsekání ochranné vrstvy izolace</t>
  </si>
  <si>
    <t>109</t>
  </si>
  <si>
    <t>1: viz pol.č. 97817*0.005t/m2; uložení na skládku nebezpečného odpadu</t>
  </si>
  <si>
    <t>110</t>
  </si>
  <si>
    <t>1: viz pol.č.96717*0.8t/m3; uložení na skládku nebezpečného odpadu</t>
  </si>
  <si>
    <t>D.2.1.5</t>
  </si>
  <si>
    <t>Ostatní inženýrské objekty</t>
  </si>
  <si>
    <t xml:space="preserve">  SO 01-30-01</t>
  </si>
  <si>
    <t>Příprava území</t>
  </si>
  <si>
    <t>SO 01-30-01</t>
  </si>
  <si>
    <t>R00-02710</t>
  </si>
  <si>
    <t>POMOC PRÁCE ZŘÍZ NEBO ZAJIŠŤ OBJÍŽĎKY A PŘÍSTUP CESTY</t>
  </si>
  <si>
    <t>1: Upřesnění dopravně-inženýrských opatření (DIO) v části "B.8 Zásady organizace výstavby" dle použité technologie a skutečného harmonogramu stavby</t>
  </si>
  <si>
    <t>zahrnuje veškeré náklady spojené s objednatelem požadovanými dokumenty</t>
  </si>
  <si>
    <t>R00-02720</t>
  </si>
  <si>
    <t>POMOC PRÁCE ZŘÍZ NEBO ZAJIŠŤ REGULACI A OCHRANU DOPRAVY</t>
  </si>
  <si>
    <t>1: Zřízení dopravně-inženýrských opatření (DIO)</t>
  </si>
  <si>
    <t>R00-027212</t>
  </si>
  <si>
    <t>POM PRÁCE ZAJIŠŤ REGUL DOPRAVY - VÝLUKY NA ELEKTRIF TRATI</t>
  </si>
  <si>
    <t>DEN</t>
  </si>
  <si>
    <t>1: 4+4 hodiny; Vypnutí souběžného trakčního vedení při jeřábnických pracích (snesení stávající a osazení nové nosné konstrukce)</t>
  </si>
  <si>
    <t>zahrnuje veškeré náklady pro ČD spojené s objednatelem požadovaným omezením provozu    
na železnici</t>
  </si>
  <si>
    <t>R00-02914</t>
  </si>
  <si>
    <t>OSTATNÍ POŽADAVKY - BOD ZÁKLADNÍ VYTYČOVACÍ SÍTĚ</t>
  </si>
  <si>
    <t>1: Obnovení dvou bodů ŽBP viz. Geodetická část</t>
  </si>
  <si>
    <t>oceněno jako celková částka ze samostatného soupisu prací jako nedílné součásti projektu zhotovitele    
základní vytyčovací sítě</t>
  </si>
  <si>
    <t>R00-02920</t>
  </si>
  <si>
    <t>OSTATNÍ POŽADAVKY - OCHRANA ŽIVOTNÍHO PROSTŘEDÍ</t>
  </si>
  <si>
    <t>1: Ochrana vzrostlých stromů v blízkosti stavby, před poškozením stavbou</t>
  </si>
  <si>
    <t>R00-02940</t>
  </si>
  <si>
    <t>OSTATNÍ POŽADAVKY - VYPRACOVÁNÍ DOKUMENTACE</t>
  </si>
  <si>
    <t>1: aktualizace Povodňového plánu, Havarijního plánu a plánu BOZP v části "B.8 Zásady organizace výstavby" dle použité technologie a skutečného harmonogramu stavby</t>
  </si>
  <si>
    <t>R00-02990</t>
  </si>
  <si>
    <t>OSTATNÍ POŽADAVKY - INFORMAČNÍ TABULE</t>
  </si>
  <si>
    <t>1: Informační tabule stavby</t>
  </si>
  <si>
    <t>položka zahrnuje:    
- dodání a osazení informačních tabulí v předepsaném provedení a množství s obsahem    
předepsaným zadavatelem    
- veškeré nosné a upevňovací konstrukce    
- základové konstrukce včetně nutných zemních prací    
- demontáž a odvoz po skončení platnosti    
- případně nutné opravy poškozených čátí během platnosti</t>
  </si>
  <si>
    <t>R00-03100</t>
  </si>
  <si>
    <t>ZAŘÍZENÍ STAVENIŠTĚ - ZŘÍZENÍ, PROVOZ, DEMONTÁŽ</t>
  </si>
  <si>
    <t>1: Zařízení staveniště</t>
  </si>
  <si>
    <t>zahrnuje objednatelem povolené náklady na pořízení (event. pronájem), provozování,    
udržování a likvidaci zhotovitelova zařízení</t>
  </si>
  <si>
    <t>R00-03190</t>
  </si>
  <si>
    <t>ZAŘÍZENÍ STAVENIŠTĚ - TERÉNNÍ ÚPRAVY</t>
  </si>
  <si>
    <t>1: Terénní úpravy pro přístupové cesty staveništní mechanizace a jeřábu v místě kolejiště vč. případného zatrubnění přesypaných příkopů</t>
  </si>
  <si>
    <t>R00-03360</t>
  </si>
  <si>
    <t>SLUŽBY ZAJIŠŤUJÍCÍ OSTRAHU</t>
  </si>
  <si>
    <t>1: ostraha</t>
  </si>
  <si>
    <t>zahrnuje objednatelem povolené náklady na služby pro zhotovitele</t>
  </si>
  <si>
    <t>R00-03620</t>
  </si>
  <si>
    <t>DOPRAVNÍ ZAŘÍZENÍ - JEŘÁBY STAVEBNÍ</t>
  </si>
  <si>
    <t>1: Přeprava, pronájem a provoz jeřábu pro snesení stávajících a osazení nových ocelových nosných konstrukcí mostu (uvažuje se 2x použití jeřábu 750t)   
POZN: Uvažuje se přeprava jeřábu po kolejích a jedho sestavení/rozebrání kolejovým jeřábem v prostoru kolejiště.</t>
  </si>
  <si>
    <t>zahrnuje objednatelem povolené náklady na dopravní zařízení zhotovitele</t>
  </si>
  <si>
    <t>11120</t>
  </si>
  <si>
    <t>ODSTRANĚNÍ KŘOVIN</t>
  </si>
  <si>
    <t>1: 13521m2*30%; uvažuje se odstranění náletové zeleně v obvodu stavby (odhad 30% plochy)</t>
  </si>
  <si>
    <t>odstranění křovin a stromů do průměru 100 mm    
doprava dřevin bez ohledu na vzdálenost    
spálení na hromadách nebo štěpkování</t>
  </si>
  <si>
    <t>11121</t>
  </si>
  <si>
    <t>ODSTRANĚNÍ PAŘEZŮ D DO 0,5M</t>
  </si>
  <si>
    <t>2021_OTSKP</t>
  </si>
  <si>
    <t>1: 10ks; uvažuje se odstranění pařezů překážejících staveništním komunikacím (odhad 10ks)</t>
  </si>
  <si>
    <t>18091</t>
  </si>
  <si>
    <t>VŠEOBECNÉ ÚPRAVY OSTATNÍCH PLOCH</t>
  </si>
  <si>
    <t>1: 13521m2*30%; uvažuje se uvedení povrchů v obvodu stavby do původního stavu (odhad 30% plochy)</t>
  </si>
  <si>
    <t>1: 2000m2; zpevněné staveništní komunikace - ZOV</t>
  </si>
  <si>
    <t>56333</t>
  </si>
  <si>
    <t>VOZOVKOVÉ VRSTVY ZE ŠTĚRKODRTI TL. DO 150MM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</si>
  <si>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</si>
  <si>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58301</t>
  </si>
  <si>
    <t>KRYT ZE SINIČNÍCH DÍLCŮ (PANELŮ) TL 150MM</t>
  </si>
  <si>
    <t>1: 2000m2*0.2; zpevněné staveništní komunikace - ZOV (koeficient 0.2 za obrátkovost panelů)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</si>
  <si>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</si>
  <si>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R00-701002</t>
  </si>
  <si>
    <t>OZNAČENÍ GEODETICKÉHO BODU VÝSTRAŽNOU TABULÍ</t>
  </si>
  <si>
    <t>1: 2ks; ochrana stávajících bodů ŽBP viz "Geodetická dokumentace"</t>
  </si>
  <si>
    <t>1. Položka obsahuje:    
– dodání a odstranění, vč. odvozu jakýmkoliv dopravním prostředkem a složení    
– případné překládky na trase</t>
  </si>
  <si>
    <t>911CC3</t>
  </si>
  <si>
    <t>SVODIDLO BETON, ÚROVEŇ ZADRŽ H2 VÝŠ 0,8M - DEMONTÁŽ S PŘESUNEM</t>
  </si>
  <si>
    <t>1: 12m+6m; demontáž bet. svodidel v místě ochranné skruže - ZOV</t>
  </si>
  <si>
    <t>91935</t>
  </si>
  <si>
    <t>ZPĚTNÁ MONTÁŽ SVODIDLA BETONOVÉHO</t>
  </si>
  <si>
    <t>1: 12m+6m; osazení bet. svodidel v místě ochranné skruže - ZOV</t>
  </si>
  <si>
    <t>položka zahrnuje:    
- osazení demontovaného zařízení a veškeré nutné práce s tím spojené    
- event. Nutnou opravu poškozených dílů    
- předepsanou povrchovou úpravu    
- nezahrnuje demontáž zařízení (vykáže se vpoložce č.9668**)    
- nezahrnuje dodávku a montáž nových dílů (vykáže se v položce č.911***)</t>
  </si>
  <si>
    <t>93661</t>
  </si>
  <si>
    <t>LIMNIGRAFICKÁ LAŤ PLASTOVÁ</t>
  </si>
  <si>
    <t>1: 1ks; vodočetná lať dočasného hlásného profilu viz povodňový plán</t>
  </si>
  <si>
    <t>Položka zahrnuje veškerý materiál, výrobky a polotovary, včetně mimostaveništní a vnitrostaveništní dopravy (rovněž přesuny), včetně naložení a složení,případně s uložením.</t>
  </si>
  <si>
    <t>R00-93662</t>
  </si>
  <si>
    <t>DOČASNÁ NORNÁ STĚNA</t>
  </si>
  <si>
    <t>1: 20m; norná stěna v řece Bílině při bouracích pracích na opěře O2 viz Havarijní plán</t>
  </si>
  <si>
    <t>Položka zahrnuje veškerý materiál, výrobky a polotovary, včetně mimostaveništní a    
vnitrostaveništní dopravy (rovněž přesuny), včetně naložení a složení,případně s uložením.</t>
  </si>
  <si>
    <t>94390</t>
  </si>
  <si>
    <t>PROSTOROVÉ PRACOVNÍ LEŠENÍ PŘES 3 KPA</t>
  </si>
  <si>
    <t>1: 352m2*93%*5.8m; ochranná skruž v prostoru pozemní komunikace - směr CENTRUM a ve středním dělícím pásu (odhad 93% plochy skruže)</t>
  </si>
  <si>
    <t>94490</t>
  </si>
  <si>
    <t>OCHRANNÁ KONSTRUKCE</t>
  </si>
  <si>
    <t>1: 54m*8.2m; ochranna dopravy pod mostem proti pádu předmětů (síť, plachta, apod.)</t>
  </si>
  <si>
    <t>94590</t>
  </si>
  <si>
    <t>ZAVĚŠENÉ PRACOVNÍ LEŠENÍ</t>
  </si>
  <si>
    <t>1: 352m2*7%; ochranná skruž v prostoru pozemní komunikace - směr D8 (odhad 7% plochy skruže)</t>
  </si>
  <si>
    <t>D.2.3.1</t>
  </si>
  <si>
    <t>Trakční vedení</t>
  </si>
  <si>
    <t xml:space="preserve">  SO 01-81-01</t>
  </si>
  <si>
    <t>Úpravy trakčního vedení</t>
  </si>
  <si>
    <t>SO 01-81-01</t>
  </si>
  <si>
    <t>74A110</t>
  </si>
  <si>
    <t>ZÁKLAD TV HLOUBENÝ V JAKÉKOLIV TŘÍDĚ ZEMINY</t>
  </si>
  <si>
    <t>Podle 2.006 (ST) a 2.012 (BZS) 47,08=47,080 [A]</t>
  </si>
  <si>
    <t>1. Položka obsahuje:     
 – zemní práce pro montáž výkopu včetně bourání zpevněných ploch, dlažby a pod., uvedení narušeného okolí do původního stavu a naložení výkopku     
 – úpravy spojené s uvolněním prostoru pro výkop např. demontáž a montáž oplocení, zajištění výkopu před zaplavením povrchovou vodou, pažení výkopu     
 – dodávku, dopravu, montáž, pronájem mechanizmů a demontáž bednění     
 – dodávku, dopravu a montáž svorníkového koše, technologické výztuže, kovaných svorníků aj.     
 – případně provedení dutiny pro upevnění stožáru TV     
 – dodávku, dopravu a uložení betonové směsi včetně všech technologických opatření spojené s realizací základu podle TKP     
2. Položka neobsahuje:     
 – přídavnou výztuž, svorníky, koše     
 – odvoz výkopku (viz pol. 74A150)     
 – poplatek za likvidaci odpadů (viz SSD 0)     
3. Způsob měření:     
Měří se metry kubické uložené betonové směsi.</t>
  </si>
  <si>
    <t>74A150</t>
  </si>
  <si>
    <t>ODVOZ ZEMINY Z VÝKOPU (NA LIKVIDACI ODPADŮ NEBO JINÉ URČENÉ MÍSTO)</t>
  </si>
  <si>
    <t>M3KM</t>
  </si>
  <si>
    <t>Podle 2.012 do 20 km (Výkop - Zásyp nové základy - Zásyp DEM) m3 (47,08-19,3-12)*20=315,600 [A]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</si>
  <si>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     
3. Způsob měření:   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</si>
  <si>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</si>
  <si>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</si>
  <si>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Podle 2.006 (ST) a 2.012 (BZS) 40+48=88,000 [A]</t>
  </si>
  <si>
    <t>1. Položka obsahuje:     
 –  montáž, materiál a dovoz kompletní ocelové výztuže základu TV (vč. technologické)     
2. Položka neobsahuje:     
 X     
3. Způsob měření:     
Udává se počet kusů kompletní konstrukce nebo práce.</t>
  </si>
  <si>
    <t>74A320</t>
  </si>
  <si>
    <t>KOVANÝ SVORNÍK PRO ZÁKLAD TV</t>
  </si>
  <si>
    <t>Podle 2.006 (ST) a 2.012 (BZS) 22=22,000 [A]</t>
  </si>
  <si>
    <t>1. Položka obsahuje:     
 –  montáž, materiál, dovoz a protikorozní ošetření kovaného svorníku pro základ TV     
2. Položka neobsahuje:     
 X     
3. Způsob měření:     
Udává se počet kusů kompletní konstrukce nebo práce.</t>
  </si>
  <si>
    <t>74A330</t>
  </si>
  <si>
    <t>SVORNÍKOVÝ KOŠ PRO ZÁKLAD TV</t>
  </si>
  <si>
    <t>Podle 2.006 (ST) a 2.012 (BZS) 5=5,000 [A]</t>
  </si>
  <si>
    <t>1. Položka obsahuje:     
 –  montáž, materiál, dovoz a protikorozní ošetření svorníkového koše pro základ TV     
2. Položka neobsahuje:     
 X     
3. Způsob měření:     
Udává se počet kusů kompletní konstrukce nebo práce.</t>
  </si>
  <si>
    <t>74A410</t>
  </si>
  <si>
    <t>POVRCHOVÁ ÚPRAVA STÁVAJÍCÍHO ZÁKLADU</t>
  </si>
  <si>
    <t>Odhad, stanovit podle skutečného stavu, podle 2.011 (SS) 3=3,000 [A]</t>
  </si>
  <si>
    <t>1. Položka obsahuje:     
 – bourání betonové hlavičky základu     
 – montáž, materiál pro opatření povrchu základu tmelem (tl. do 3 cm) včetně protikorozního ošetření stožáru a svorníku     
2. Položka neobsahuje:     
 X     
3. Způsob měření:     
Měří se plocha v metrech čtverečných.</t>
  </si>
  <si>
    <t>74A420</t>
  </si>
  <si>
    <t>OBETONOVÁNÍ STÁVAJÍCÍHO ZÁKLADU</t>
  </si>
  <si>
    <t>Odhad, stanovit podle skutečného stavu, podle 2.011 (SS) 1=1,000 [A]</t>
  </si>
  <si>
    <t>1. Položka obsahuje: montáž a materiál      
 – bourání narušené části základu     
 – obetonování stávajícího základu     
 – odtěžení terénu pro bednění     
 – upevnění KARI sítě na stávající základ     
 – osazení bednění     
 – betonáž     
 – geodetické značky     
2. Položka neobsahuje:     
x     
3. Způsob měření:     
Měří se metry kubické uložené betonové směsi.</t>
  </si>
  <si>
    <t>74A450</t>
  </si>
  <si>
    <t>ÚPRAVA KABELŮ U ZÁKLADU TV</t>
  </si>
  <si>
    <t>Podle 2.003 (PP před KR), 2.004 (PP po KR) a 2.011 (SZ) 3+6=9,000 [A]</t>
  </si>
  <si>
    <t>1. Položka obsahuje: montáž a materiál      
 – ruční výkop v průměrné hloubce 80 cm a šířce 50 cm délky 30m     
 – pažení nebo zajištění výkopu v nezbytném rozsahu     
 – případné čerpání vody     
 – úpravu kabelové trasy včetně ověření polohy     
2. Položka neobsahuje:     
 X     
3. Způsob měření:     
Udává se počet kusů kompletní konstrukce nebo práce pro jeden základ.</t>
  </si>
  <si>
    <t>74AF11</t>
  </si>
  <si>
    <t>TAŽNÉ HNACÍ VOZIDLO K PRACOVNÍM SOUPRAVÁM (PRO ZÁKLADY - MONTÁŽ)</t>
  </si>
  <si>
    <t>64=64,000 [A]</t>
  </si>
  <si>
    <t>1. Položka obsahuje:     
 – kolejové mechanizmy pro výstavbu základů podpěr trakčního vedení     
 – dopravu kolejových mechanismů z mateřského depa do prostoru stavby a zpět     
2. Položka neobsahuje:     
 X     
3. Způsob měření:     
Udává se čas v hodinách bez pohotovostních stavů vozidla.</t>
  </si>
  <si>
    <t>74B213</t>
  </si>
  <si>
    <t>STOŽÁR TV OCELOVÝ TRUBKOVÝ JEDNODUCHÝ NA SVORNÍKY, TYPU TS219 NEBO TSI219, DÉLKY DO 10 M VČETNĚ</t>
  </si>
  <si>
    <t>1. Položka obsahuje:     
 – montáž, materiál a dopravné stožáru typového provedení     
 – protikorozní ošetření stožáru dle TKP     
 – konečnou regulaci stožáru po jeho zatížení     
2. Položka neobsahuje:     
 – základovou konstrukci     
3. Způsob měření:     
Udává se počet kusů trakčních podpěr.</t>
  </si>
  <si>
    <t>74B601</t>
  </si>
  <si>
    <t>STOŽÁR TV OCELOVÝ PŘÍHRADOVÝ TYPU BP DÉLKY  9 M</t>
  </si>
  <si>
    <t>1. Položka obsahuje:     
 – montáž, materiál a dopravné stožáru typového provedení     
 – protikorozní ošetření stožáru dle TKP     
 – konečnou regulaci stožáru po jeho zatížení včetně podmazání patek     
2. Položka neobsahuje:     
 – základovou konstrukci     
3. Způsob měření:     
Udává se počet kusů trakčních podpěr.</t>
  </si>
  <si>
    <t>74BF11</t>
  </si>
  <si>
    <t>TAŽNÉ HNACÍ VOZIDLO K PRACOVNÍM SOUPRAVÁM (PRO STOŽÁRY A BRÁNY - MONTÁŽ )</t>
  </si>
  <si>
    <t>20=20,000 [A]</t>
  </si>
  <si>
    <t>1. Položka obsahuje:     
 – kolejové mechanizmy pro výstavbu podpěr (stožárů, bran, výložníků nebo jiných obdobných konstrukcí) trakčního vedení     
 – dopravu kolejových mechanismů z mateřského depa do prostoru stavby a zpět     
2. Položka neobsahuje:     
 X     
3. Způsob měření:     
Udává se čas v hodinách bez pohotovostních stavů vozidla.</t>
  </si>
  <si>
    <t>74C111</t>
  </si>
  <si>
    <t>ZÁVĚS TV NA KONZOLE BEZ PŘÍDAVNÉHO LANA</t>
  </si>
  <si>
    <t>Podle 2.009 (MT) a 2.011 (SZ) 12=12,000 [A]</t>
  </si>
  <si>
    <t>1. Položka obsahuje:     
 – materiál a montáž vč. mechanizmů     
 – protikorozní ošetření podle TKP     
2. Položka neobsahuje:     
 X     
3. Způsob měření:     
Udává se počet kusů kompletní konstrukce nebo práce.</t>
  </si>
  <si>
    <t>74C121</t>
  </si>
  <si>
    <t>PŘÍPLATEK ZA PLASTOVÝ IZOLÁTOR</t>
  </si>
  <si>
    <t>Podle 2.009 (MT) a 2.011 (SZ) 2*12=24,000 [A]</t>
  </si>
  <si>
    <t>1. Položka obsahuje:     
 – příplatek na materiál, dodávku a kusové zkoušky izolátoru podle TKP (samostatně nelze položku použít)     
2. Položka neobsahuje:     
 X     
3. Způsob měření:     
Udává se počet kusů kompletní konstrukce nebo práce.</t>
  </si>
  <si>
    <t>74C132</t>
  </si>
  <si>
    <t>VÝMĚNA BOČNÍHO DRŽÁKU NA KONZOLE, SIK NEBO SMĚROVÉM LANĚ</t>
  </si>
  <si>
    <t>Podle 2.009 (MT) a 2.011 (SZ) 2=2,000 [A]</t>
  </si>
  <si>
    <t>1. Položka obsahuje:     
 – materiál, demontáž a montáž bočního držáku vč. mechanizmů a spojovacího a pomocného materiálu     
 – definitivní regulaci konzoly, SIK nebo lana     
2. Položka neobsahuje:     
 X     
3. Způsob měření:     
Udává se počet kusů kompletní konstrukce nebo práce.</t>
  </si>
  <si>
    <t>74C134</t>
  </si>
  <si>
    <t>VÝŠKOVÁ A SMĚROVÁ REGULACE KONZOLY NEBO SIK</t>
  </si>
  <si>
    <t>Podle 2.009 (MT) a 2.011 (SZ) 8=8,000 [A]</t>
  </si>
  <si>
    <t>1. Položka obsahuje:     
 – uvolnění a montáž stávajících závěsů troleje a nosného lana vč. potřebných mechanizmů, pomůcek a měření      
2. Položka neobsahuje:     
 – závěs TV     
3. Způsob měření:     
Udává se počet kusů kompletní konstrukce nebo práce.</t>
  </si>
  <si>
    <t>74C311</t>
  </si>
  <si>
    <t>KŘÍŽENÍ SESTAV</t>
  </si>
  <si>
    <t>Podle 2.011 (SZ) 1=1,000 [A]</t>
  </si>
  <si>
    <t>1. Položka obsahuje:     
 – všechny náklady na montáž a materiál dodaného zařízení protikorozně ošetřeného podle TKP se všemi pomocnými doplňujícími součástmi a pracemi s použitím mechanizmů     
2. Položka neobsahuje:     
 X     
3. Způsob měření:     
Udává se počet kusů kompletní konstrukce nebo práce.</t>
  </si>
  <si>
    <t>74C312</t>
  </si>
  <si>
    <t>VĚŠÁK TROLEJE ZÁKLADNÍ (PEVNÝ NEBO KLUZNÝ)</t>
  </si>
  <si>
    <t>Podle 2.011 (SZ) 9+102=111,000 [A]</t>
  </si>
  <si>
    <t>74C315</t>
  </si>
  <si>
    <t>PROUDOVÉ PROPOJENÍ PODÉLNÝCH POLÍ</t>
  </si>
  <si>
    <t>Podle 2.011 (SZ) 1+7=8,000 [A]</t>
  </si>
  <si>
    <t>74C321</t>
  </si>
  <si>
    <t>SPOJKA LAN A TROLEJÍ NEIZOLOVANÁ</t>
  </si>
  <si>
    <t>74C322</t>
  </si>
  <si>
    <t>SPOJKA LAN A TROLEJÍ IZOLOVANÁ</t>
  </si>
  <si>
    <t>Podle 2.011 (SZ) 6+8=14,000 [A]</t>
  </si>
  <si>
    <t>74C323</t>
  </si>
  <si>
    <t>SPOJKA TROLEJÍ SJÍZDNÁ</t>
  </si>
  <si>
    <t>74C352</t>
  </si>
  <si>
    <t>LANO PEVNÝCH BODŮ A ODTAHŮ 70 MM2 BZ NEBO FE</t>
  </si>
  <si>
    <t>Podle 2.011 (SZ) 7=7,000 [A]</t>
  </si>
  <si>
    <t>1. Položka obsahuje:     
 – všechny náklady na materiál dodaného zařízení     
 – cena položky je vč. ostatních rozpočtových nákladů     
2. Položka neobsahuje:     
 X     
3. Způsob měření:     
Měří se metr délkový v ose vodiče nebo lana.</t>
  </si>
  <si>
    <t>74C362</t>
  </si>
  <si>
    <t>ODTAH NOSNÉHO LANA A TROLEJE ODDĚLENÝ</t>
  </si>
  <si>
    <t>Podle 2.011 (SZ) 2=2,000 [A]</t>
  </si>
  <si>
    <t>1. Položka obsahuje:     
 – všechny náklady na montáž a materiál dodaného zařízení protikorozně ošetřeného podle TKP se všemi pomocnými doplňujícími součástmi a pracemi s použitím mechanizmů     
 – cena položky je vč. ostatních rozpočtových nákladů     
2. Položka neobsahuje:     
 X     
3. Způsob měření:     
Udává se počet kusů kompletní konstrukce nebo práce.</t>
  </si>
  <si>
    <t>74C411</t>
  </si>
  <si>
    <t>KOTVENÍ SMĚROVÝCH LAN PEVNÉ, 1 NEBO 2 LANA 50-70 MM2</t>
  </si>
  <si>
    <t>Podle 2.011 (SZ) 2+2=4,000 [A]</t>
  </si>
  <si>
    <t>74C513</t>
  </si>
  <si>
    <t>POHYBLIVÉ KOTVENÍ SESTAVY TV NA STOŽÁRU - 15 KN</t>
  </si>
  <si>
    <t>Podle 2.011 (SZ) 3+1=4,000 [A]</t>
  </si>
  <si>
    <t>74C572</t>
  </si>
  <si>
    <t>TAŽENÍ NOSNÉHO LANA 70 MM2 BZ, FE</t>
  </si>
  <si>
    <t>Podle 2.005 (TK) 428=428,000 [A]</t>
  </si>
  <si>
    <t>1. Položka obsahuje:     
 – všechny náklady na montáž a materiál dodaného zařízení se všemi pomocnými doplňujícími součástmi     
 – cena položky je vč. ostatních rozpočtových nákladů     
2. Položka neobsahuje:     
 X     
3. Způsob měření:     
Měří se metr délkový v ose vodiče nebo lana.</t>
  </si>
  <si>
    <t>74C573</t>
  </si>
  <si>
    <t>TAŽENÍ NOSNÉHO LANA 120 MM2 CU</t>
  </si>
  <si>
    <t>Podle 2.005 (TK) 668=668,000 [A]</t>
  </si>
  <si>
    <t>74C584</t>
  </si>
  <si>
    <t>TAŽENÍ TROLEJE 150 MM2 CU</t>
  </si>
  <si>
    <t>Podle 2.005 (TK) 701=701,000 [A]</t>
  </si>
  <si>
    <t>74C591</t>
  </si>
  <si>
    <t>VÝŠKOVÁ REGULACE TROLEJE</t>
  </si>
  <si>
    <t>1. Položka obsahuje:     
 – všechny náklady na regulaci troleje s použitím mechanizmů     
 – cena položky je vč. ostatních rozpočtových nákladů     
2. Položka neobsahuje:     
 X     
3. Způsob měření:     
Měří se metr délkový v ose vodiče nebo lana.</t>
  </si>
  <si>
    <t>74C596</t>
  </si>
  <si>
    <t>ZAJIŠTĚNÍ KOTVENÍ  NL A TR VŠECH SESTAV</t>
  </si>
  <si>
    <t>Podle 2.005 (TK) 3+3=6,000 [A]</t>
  </si>
  <si>
    <t>1. Položka obsahuje:     
 – všechny náklady na regulaci kotvení se všemi pomocnými doplňujícími pracemi vč,mechanismů     
2. Položka neobsahuje:     
 X     
3. Způsob měření:   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</si>
  <si>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</si>
  <si>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</si>
  <si>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</si>
  <si>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</si>
  <si>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74C721</t>
  </si>
  <si>
    <t>KOTVENÍ SVODU Z ODPOJOVAČE S PŘIPOJENÍM NA TV</t>
  </si>
  <si>
    <t>74C722</t>
  </si>
  <si>
    <t>KOTVENÍ DVOU SVODŮ Z ODPOJOVAČE S PŘIPOJENÍM NA TV</t>
  </si>
  <si>
    <t>74C810</t>
  </si>
  <si>
    <t>UPEVNĚNÍ KONZOLY - STŘEDOVÉ, STRANOVÉ</t>
  </si>
  <si>
    <t>74C820</t>
  </si>
  <si>
    <t>UPEVNĚNÍ DVOU KONZOL</t>
  </si>
  <si>
    <t>Podle 2.009 (MT) a 2.011 (SZ) 6=6,000 [A]</t>
  </si>
  <si>
    <t>74C911</t>
  </si>
  <si>
    <t>BLESKOJISTKA RŮŽKOVÁ NA STOŽÁRU S PŘIPOJENÍM NA TV, OV, NV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</si>
  <si>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</si>
  <si>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</si>
  <si>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</si>
  <si>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</si>
  <si>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   
 – kompletní materiál a montáž pro zajištění požadovaných elektrických parametrů uzemnění se všemi pomocnými doplňujícími součástmi     
 – měření a regulaci s použitím mechanizmů a montážních souprav     
2. Položka neobsahuje:     
 X     
3. Způsob měření:     
Udává se počet kusů kompletní konstrukce nebo práce.</t>
  </si>
  <si>
    <t>74C951</t>
  </si>
  <si>
    <t>MONTÁŽNÍ LÁVKA NA STOŽÁR</t>
  </si>
  <si>
    <t>74C964</t>
  </si>
  <si>
    <t>PŘIPEVNĚNÍ NÁVĚSTNÍHO ŠTÍTU DO SESTAVY TV</t>
  </si>
  <si>
    <t>Podle 2.011 (SZ) 3+2=5,000 [A]</t>
  </si>
  <si>
    <t>74C967</t>
  </si>
  <si>
    <t>VÝSTRAŽNÁ TABULKA NA STOŽÁRU TV NEBO KONSTRUKCI</t>
  </si>
  <si>
    <t>Podle 2.011 (SZ) 6+3=9,000 [A]</t>
  </si>
  <si>
    <t>74C973</t>
  </si>
  <si>
    <t>ÚPRAVY STÁVAJÍCÍHO TV - PROVIZORNÍ STAVY ZA 100 M ZPROVOZŇOVANÉ SKUPINY</t>
  </si>
  <si>
    <t>Podle 2.004_soupis_sestaveni 7=7,000 [A]</t>
  </si>
  <si>
    <t>1. Položka obsahuje:     
 – veškeré další práce a úpravy na stávajícím TV, nutné ke zprovoznění TV     
2. Položka neobsahuje:     
 X     
3. Způsob měření:     
Udává se počet kusů kompletní konstrukce nebo práce.</t>
  </si>
  <si>
    <t>74C975</t>
  </si>
  <si>
    <t>AKTUALIZACE TV DLE KOLEJOVÝCH POSTUPŮ ZA 100 M ZPROVOZŇOVANÉ SKUPINY</t>
  </si>
  <si>
    <t>1. Položka obsahuje:     
 – veškeré další práce na aktualizaci TV po každém stavebním postupu     
2. Položka neobsahuje:     
 X     
3. Způsob měření:     
Udává se počet kusů kompletní konstrukce nebo práce.</t>
  </si>
  <si>
    <t>74CF11</t>
  </si>
  <si>
    <t>TAŽNÉ HNACÍ VOZIDLO K PRACOVNÍM SOUPRAVÁM (PRO VODIČE - MONTÁŽ)</t>
  </si>
  <si>
    <t>99=99,000 [A]</t>
  </si>
  <si>
    <t>1. Položka obsahuje:     
 – kolejové mechanizmy pro výstavbu  trakčního vedení     
 – dopravu kolejových mechanismů z mateřského depa do prostoru stavby a zpět     
2. Položka neobsahuje:     
 X     
3. Způsob měření:     
Udává se čas v hodinách bez pohotovostních stavů vozidla.</t>
  </si>
  <si>
    <t>74F210</t>
  </si>
  <si>
    <t>OBOUSTRANNÉ OZNAČENÍ STOŽÁRU ČÍSLY</t>
  </si>
  <si>
    <t>Podle 2.011 (SZ) 8+21=29,000 [A]</t>
  </si>
  <si>
    <t>1. Položka obsahuje:     
 – nátěr, očištění, odrezivění a materiál (barva, ředidlo, odrezovač), nátěr proveden dle TKP     
2. Položka neobsahuje:     
 X     
3. Způsob měření:     
Udává se počet kusů kompletní konstrukce nebo práce.</t>
  </si>
  <si>
    <t>74F312</t>
  </si>
  <si>
    <t>MĚŘENÍ PARAMETRŮ TV STATICKÉ</t>
  </si>
  <si>
    <t>KM</t>
  </si>
  <si>
    <t>Podle 1.001_technicka_zprava: 2*2=4,000 [A]</t>
  </si>
  <si>
    <t>1. Položka obsahuje:     
 – měření parametrů TV pro revizi a dokumentaci skutečného provedení     
 – dopravu kolejových mechanismů z mateřského depa do prostoru stavby a zpět     
2. Položka neobsahuje:     
 X     
3. Způsob měření:     
Měří se projeté kilometry při měření, tj. bez režijních jízd.</t>
  </si>
  <si>
    <t>74F313</t>
  </si>
  <si>
    <t>MĚŘENÍ ELEKTRICKÝCH VLASTNOSTÍ TV</t>
  </si>
  <si>
    <t>1. Položka obsahuje:     
 – měření elektrických parametrů TV pro zpracování revize     
 – dopravu kolejových mechanismů z mateřského depa do prostoru stavby a zpět     
2. Položka neobsahuje:     
 X     
3. Způsob měření:     
Měří se projeté kilometry při měření, tj. bez režijních jízd.</t>
  </si>
  <si>
    <t>74F321</t>
  </si>
  <si>
    <t>PROTOKOL ZPŮSOBILOSTI</t>
  </si>
  <si>
    <t>Podle 1.001_technicka_zprava: 2=2,000 [A]</t>
  </si>
  <si>
    <t>1. Položka obsahuje:     
 – vyhotovení dokladu právnickou osobou o trolejových vedeních a trakčních zařízeních     
2. Položka neobsahuje:     
 X     
3. Způsob měření:     
Udává se počet kusů kompletní konstrukce nebo práce.</t>
  </si>
  <si>
    <t>74F322</t>
  </si>
  <si>
    <t>REVIZNÍ ZPRÁVA</t>
  </si>
  <si>
    <t>1. Položka obsahuje:     
 – revizi autorizovaným revizním technikem na zařízeních trakčního vedení podle požadavku ČSN, včetně hodnocení     
2. Položka neobsahuje:     
 X     
3. Způsob měření:     
Udává se počet kusů kompletní konstrukce nebo práce.</t>
  </si>
  <si>
    <t>74F323</t>
  </si>
  <si>
    <t>PROTOKOL UTZ</t>
  </si>
  <si>
    <t>1. Položka obsahuje:     
 – protokol autorizovaným revizním technikem na zařízeních trakčního vedení podle požadavku ČSN, včetně hodnocení     
2. Položka neobsahuje:     
 X     
3. Způsob měření:     
Udává se počet kusů kompletní konstrukce nebo práce.</t>
  </si>
  <si>
    <t>74F331</t>
  </si>
  <si>
    <t>TECHNICKÁ POMOC PŘI VÝSTAVBĚ TV</t>
  </si>
  <si>
    <t>Podle 1.001_technicka_zprava: 32=32,000 [A]</t>
  </si>
  <si>
    <t>1. Položka obsahuje:     
 – zajištění pracoviště TDI vč. nájmu pracovníků a poUŽITÝch mechanismů nutných k výkonu     
2. Položka neobsahuje:     
 X     
3. Způsob měření:     
Udává se čas v hodinách.</t>
  </si>
  <si>
    <t>74F332</t>
  </si>
  <si>
    <t>VÝKON ORGANIZAČNÍCH JEDNOTEK SPRÁVCE</t>
  </si>
  <si>
    <t>1. Položka obsahuje:     
 – zajištění pracoviště správcem TV (zkratování TV), zajištění přejezdů správcem TV vč. nájmu pracovníků a poUŽITÝch mechanismů nutných k výkonu     
2. Položka neobsahuje:     
 X     
3. Způsob měření:     
Udává se čas v hodinách.</t>
  </si>
  <si>
    <t>74F411</t>
  </si>
  <si>
    <t>DEMONTÁŽ BETONOVÝCH ZÁKLADŮ TV</t>
  </si>
  <si>
    <t>Podle bilance odpadu 12=12,000 [A]</t>
  </si>
  <si>
    <t>1. Položka obsahuje:     
 – demontáž stávajícího betonového základu se všemi pomocnými doplňujícími úpravami pro uvedení do požadovaného stavu a s přepravou a dovozem potřebných mechanizmů k uvedené činnosti     
 – naložení vybouraného materiálu na dopravní prostředek     
2. Položka neobsahuje:     
 – odvoz vybouraného materiálu     
 – poplatek za likvidaci odpadů (nacení se dle SSD 0)     
3. Způsob měření:     
Měří se metr krychlový.</t>
  </si>
  <si>
    <t>74F422</t>
  </si>
  <si>
    <t>DEMONTÁŽ OCELOVÝCH STOŽÁRŮ TRUBKOVÝCH NEBO PROFILOVÝCH</t>
  </si>
  <si>
    <t>Podle bilance odpadu 5=5,000 [A]</t>
  </si>
  <si>
    <t>1. Položka obsahuje:     
 – všechny náklady na demontáž stávajícího zařízení se všemi pomocnými doplňujícími úpravami pro jeho likvidaci     
 – naložení a odvoz vybouraného materiálu na určené místo pro stavbu     
2. Položka neobsahuje:     
 – poplatek za likvidaci odpadů (nacení se dle SSD 0)     
3. Způsob měření:     
Udává se počet kusů kompletní konstrukce nebo práce.</t>
  </si>
  <si>
    <t>74F423</t>
  </si>
  <si>
    <t>DEMONTÁŽ OCELOVÝCH STOŽÁRŮ PŘÍHRADOVÝCH</t>
  </si>
  <si>
    <t>Podle bilance odpadu 2=2,000 [A]</t>
  </si>
  <si>
    <t>74F426</t>
  </si>
  <si>
    <t>DEMONTÁŽ MONTÁŽNÍ LÁVKY PRO ODPOJOVAČ</t>
  </si>
  <si>
    <t>Podle bilance odpadu 1=1,000 [A]</t>
  </si>
  <si>
    <t>74F433</t>
  </si>
  <si>
    <t>DEMONTÁŽ OTOČNÝCH KONZOL TV VČETNĚ UPEVNĚNÍ</t>
  </si>
  <si>
    <t>Podle bilance odpadu 11=11,000 [A]</t>
  </si>
  <si>
    <t>1. Položka obsahuje:     
 – všechny náklady na demontáž stávajícího zařízení se všemi pomocnými doplňujícími úpravami pro jeho likvidaci     
 – naložení a odvoz demontovaného materiálu na určené místo pro stavbu     
2. Položka neobsahuje:     
 – poplatek za likvidaci odpadů (nacení se dle SSD 0)     
3. Způsob měření:     
Udává se počet kusů kompletní konstrukce nebo práce.</t>
  </si>
  <si>
    <t>74F438</t>
  </si>
  <si>
    <t>DEMONTÁŽ ODTAHŮ TR A NL (SPOLEČNÝCH NEBO ODDĚLENÝCH)</t>
  </si>
  <si>
    <t>74F452</t>
  </si>
  <si>
    <t>DEMONTÁŽ SVODU Z PŘEVĚSU NEBO Z ODPOJOVAČE - DVOJITÉ NEBO TROJITÉ LANO</t>
  </si>
  <si>
    <t>Podle bilance odpadu 4=4,000 [A]</t>
  </si>
  <si>
    <t>74F454</t>
  </si>
  <si>
    <t>DEMONTÁŽ BLESKOJISTEK A SVODIČŮ PŘEPĚTÍ</t>
  </si>
  <si>
    <t>Podle bilance odpadu 3+1=4,000 [A]</t>
  </si>
  <si>
    <t>74F455</t>
  </si>
  <si>
    <t>DEMONTÁŽ VĚŠÁKŮ TROLEJE</t>
  </si>
  <si>
    <t>Podle bilance odpadu 86=86,000 [A]</t>
  </si>
  <si>
    <t>74F456</t>
  </si>
  <si>
    <t>DEMONTÁŽ PROUDOVÝCH PROPOJENÍ PODÉLNÝCH A PŘÍČNÝCH</t>
  </si>
  <si>
    <t>Podle bilance odpadu 7+11=18,000 [A]</t>
  </si>
  <si>
    <t>74F457</t>
  </si>
  <si>
    <t>DEMONTÁŽ VLOŽENÝCH IZOLACÍ V PODÉLNÝCH A PŘÍČNÝCH POLÍCH</t>
  </si>
  <si>
    <t>74F463</t>
  </si>
  <si>
    <t>DEMONTÁŽ NÁVĚSTÍ PRO ELEKTRICKÝ PROVOZ</t>
  </si>
  <si>
    <t>74F465</t>
  </si>
  <si>
    <t>DEMONTÁŽ TROLEJE VČETNĚ NÁSTAVKŮ STOČENÍM NA BUBEN</t>
  </si>
  <si>
    <t>Podle tab. kotvení a bilance odpadu 966=966,000 [A]</t>
  </si>
  <si>
    <t>1. Položka obsahuje:     
 – všechny náklady na demontáž stávajícího zařízení se všemi pomocnými doplňujícími úpravami pro jeho likvidaci     
 - naložení a odvoz demontovaného materiálu na určené místo pro stavbu     
2. Položka neobsahuje:     
 – poplatek za likvidaci odpadů (nacení se dle SSD 0)     
3. Způsob měření:     
Měří se na metr délky  vodiče nebo lana.</t>
  </si>
  <si>
    <t>74F467</t>
  </si>
  <si>
    <t>DEMONTÁŽ LAN NOSNÝCH VČETNĚ NÁSTAVKŮ STOČENÍM NA BUBEN</t>
  </si>
  <si>
    <t>Podle tab. kotvení a bilance odpadu 1002=1 002,000 [A]</t>
  </si>
  <si>
    <t>74F492</t>
  </si>
  <si>
    <t>DEMONTÁŽ - ODVOZ (NA LIKVIDACI ODPADŮ NEBO JINÉ URČENÉ MÍSTO)</t>
  </si>
  <si>
    <t>Podle bilance odpadu (do 20 km) (36,3+2,063+5,451)*20=876,280 [B]</t>
  </si>
  <si>
    <t>1. Položka obsahuje:     
 – odvoz jakýmkoliv dopravním prostředkem a složení     
 – případné překládky na trase     
2. Položka neobsahuje:     
 – naložení vybouraného materiálu na dopravní prostředek (je zahrnuto ve zdrojové položce)     
 – poplatky za likvidaci odpadů, nacení se položkami ze ssd 0     
3. Způsob měření:     
Výměra je součtem součinů metrů krychlových tun vybouraného materiálu v původním stavu a jednotlivých vzdáleností v kilometrech.</t>
  </si>
  <si>
    <t>R74CF11</t>
  </si>
  <si>
    <t>TAŽNÉ HNACÍ VOZIDLO K PRACOVNÍM SOUPRAVÁM (DEMONTÁŽ)</t>
  </si>
  <si>
    <t>76=76,000 [A]</t>
  </si>
  <si>
    <t>Podle 2.012 (Výkop - Zásyp nové Základy - Zásyp DEM) (47,08-19,3-12)*1,8=28,404 [A]</t>
  </si>
  <si>
    <t>Podle bilance odpadu 36,3=36,300 [A]</t>
  </si>
  <si>
    <t>Podle bilance odpadu 0,542=0,542 [A]</t>
  </si>
  <si>
    <t>D.2.3.4</t>
  </si>
  <si>
    <t>Ohřev výměn</t>
  </si>
  <si>
    <t xml:space="preserve">  SO 01-84-01</t>
  </si>
  <si>
    <t>Elektrický ohřev výhybky (EOV)</t>
  </si>
  <si>
    <t>SO 01-84-01</t>
  </si>
  <si>
    <t>308*0,5*0,8=123,200 [A]</t>
  </si>
  <si>
    <t>13293</t>
  </si>
  <si>
    <t>HLOUBENÍ RÝH ŠÍŘ DO 2M PAŽ I NEPAŽ TŘ. III</t>
  </si>
  <si>
    <t>7*0,5*1,1=3,850 [A]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</si>
  <si>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eventuelně nutné druhotné rozpojení odstřelené horniny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</si>
  <si>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308*0,5*0,46=70,840 [A]   
7*0,76*0,5=2,660 [B]   
A+B=73,500 [C]</t>
  </si>
  <si>
    <t>27231</t>
  </si>
  <si>
    <t>ZÁKLADY Z PROSTÉHO BETONU</t>
  </si>
  <si>
    <t>7*0,5*0,36=1,260 [A]</t>
  </si>
  <si>
    <t>- dodání  čerstvého  betonu  (betonové  směsi)  požadované  kvality,  jeho  uložení 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podpěrné 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 všech  požadovaných  otvorů, kapes, výklenků, prostupů, dutin, drážek a pod., vč. ztížení práce a úprav 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kamenivem,     
- případné zřízení spojovací vrstvy u základů,     
- úpravy pro osazení zařízení ochrany konstrukce proti vlivu bludných proudů,</t>
  </si>
  <si>
    <t>567304</t>
  </si>
  <si>
    <t>VRSTVY PRO OBNOVU A OPRAVY ZE ŠTĚRKOPÍSKU</t>
  </si>
  <si>
    <t>308*0,5*0,36=55,440 [A]</t>
  </si>
  <si>
    <t>- dodání kameniva předepsané kvality a zrnitosti     
- rozprostření a zhutnění vrstvy v předepsané tloušťce     
- zřízení vrstvy bez rozlišení šířky, pokládání vrstvy po etapách     
- nezahrnuje postřiky, nátěry</t>
  </si>
  <si>
    <t>1. Položka obsahuje:     
 – veškeré práce a materiál obsažený v názvu položky     
2. Položka neobsahuje:     
 X     
3. Způsob měření:     
Udává se počet kusů kompletní konstrukce nebo práce.</t>
  </si>
  <si>
    <t>742H12</t>
  </si>
  <si>
    <t>KABEL NN ČTYŘ- A PĚTIŽÍLOVÝ CU S PLASTOVOU IZOLACÍ OD 4 DO 16 MM2</t>
  </si>
  <si>
    <t>1. Položka obsahuje:     
 – manipulace a uložení kabelu (do země, chráničky, kanálu, na rošty, na TV a pod.)     
2. Položka neobsahuje:     
 – příchytky, spojky, koncovky, chráničky apod.     
3. Způsob měření:     
Měří se metr délkový.</t>
  </si>
  <si>
    <t>742L12</t>
  </si>
  <si>
    <t>UKONČENÍ DVOU AŽ PĚTIŽÍLOVÉHO KABELU V ROZVADĚČI NEBO NA PŘÍSTROJI OD 4 DO 16 MM2</t>
  </si>
  <si>
    <t>1. Položka obsahuje:     
 – všechny práce spojené s úpravou kabelů pro montáž včetně veškerého příslušentsví     
2. Položka neobsahuje:     
 X     
3. Způsob měření:     
Udává se počet kusů kompletní konstrukce nebo práce.</t>
  </si>
  <si>
    <t>742Z23</t>
  </si>
  <si>
    <t>DEMONTÁŽ KABELOVÉHO VEDENÍ NN</t>
  </si>
  <si>
    <t>1. Položka obsahuje:     
 – všechny náklady na demontáž stávajícího zařízení se všemi pomocnými doplňujícími úpravami pro jeho likvidaci     
 – naložení vybouraného materiálu na dopravní prostředek     
2. Položka neobsahuje:     
 – odvoz vybouraného materiálu     
 – poplatek za likvidaci odpadů (nacení se dle SSD 0)     
3. Způsob měření:     
Měří se metr délkový.</t>
  </si>
  <si>
    <t>743812</t>
  </si>
  <si>
    <t>VÝSTROJ EOV PRO VÝHYBKU  JEDNODUCHOU TVARU 1:9-300, 1:11-300</t>
  </si>
  <si>
    <t>1. Položka obsahuje: 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 
 – technický popis viz. projektová dokumentace     
2. Položka neobsahuje:     
 X     
3. Způsob měření:     
Udává se počet kusů kompletní konstrukce nebo práce.</t>
  </si>
  <si>
    <t>743843</t>
  </si>
  <si>
    <t>VÝSTROJ EOV PRO VÝHYBKU  - ÚPRAVA KLUZNÝCH STOLIČEK A JAZYKOVÝCH OPĚREK</t>
  </si>
  <si>
    <t>1. Položka obsahuje:     
 – zkrácení stávajících kluzných stoliček a jazykových opěrek u starších výhybek pro montáž topných tyčí     
2. Položka neobsahuje:     
 X     
3. Způsob měření:     
Udává se počet kusů kompletní konstrukce nebo práce.</t>
  </si>
  <si>
    <t>743952</t>
  </si>
  <si>
    <t>ROZVADĚČ EOV S NADŘAZENÝM OVLADAČEM - SOFTWARE A PARAMETRIZACE NA 1 KS VÝHYBKY/VĚTVE OSVĚTLENÍ</t>
  </si>
  <si>
    <t>1. Položka obsahuje:     
 – technický popis viz. projektová dokumentace     
2. Položka neobsahuje:     
 X     
3. Způsob měření:     
Udává se počet kusů kompletní konstrukce nebo práce.</t>
  </si>
  <si>
    <t>743Z41</t>
  </si>
  <si>
    <t>DEMONTÁŽ ZAŘÍZENÍ EOV NA VÝHYBCE</t>
  </si>
  <si>
    <t>1. Položka obsahuje:     
 – všechny náklady na demontáž stávajícího zařízení se všemi pomocnými doplňujícími úpravami pro jeho likvidaci     
 – naložení vybouraného materiálu na dopravní prostředek     
2. Položka neobsahuje:     
 – odvoz vybouraného materiálu     
 – poplatek za likvidaci odpadů (nacení se dle SSD 0)     
3. Způsob měření:     
Udává se počet kusů kompletní konstrukce nebo práce.</t>
  </si>
  <si>
    <t>744I01</t>
  </si>
  <si>
    <t>POJISTKOVÁ VLOŽKA DO 160 A</t>
  </si>
  <si>
    <t>1. Položka obsahuje:     
 – technický popis viz. projektová dokumentace     
2. Položka neobsahuje:     
 X     
3. Způsob měření:     
Udává se počet kusů kompletní konstrukce nebo práce.</t>
  </si>
  <si>
    <t>747111</t>
  </si>
  <si>
    <t>KONTROLA SILOVÝCH ROZVADĚČŮ NN, 1 POLE</t>
  </si>
  <si>
    <t>1. Položka obsahuje:     
 – cenu za kontrolu, revizi, seřízení a uvedení do provozu zařízení dle příslušných norem a předpisů, včetně vystavení protokolu     
2. Položka neobsahuje:     
 X     
3. Způsob měření:     
Udává se počet kusů kompletní konstrukce nebo práce.</t>
  </si>
  <si>
    <t>747213</t>
  </si>
  <si>
    <t>CELKOVÁ PROHLÍDKA, ZKOUŠENÍ, MĚŘENÍ A VYHOTOVENÍ VÝCHOZÍ REVIZNÍ ZPRÁVY, PRO OBJEM IN PŘES 500 DO 1000 TIS.</t>
  </si>
  <si>
    <t>1. Položka obsahuje:     
 – cenu za celkovou prohlídku zařízení PS/SO, vč. měření, komplexních zkoušek a revizi zařízení tohoto PS/SO autorizovaným revizním technikem na silnoproudá zařízení podle požadavku ČSN, včetně hodnocení a vyhotovení celkové revizní zprávy     
2. Položka neobsahuje:     
 X     
3. Způsob měření:     
Udává se počet kusů kompletní konstrukce nebo práce.</t>
  </si>
  <si>
    <t>747301</t>
  </si>
  <si>
    <t>PROVEDENÍ PROHLÍDKY A ZKOUŠKY PRÁVNICKOU OSOBOU, VYDÁNÍ PRŮKAZU ZPŮSOBILOSTI</t>
  </si>
  <si>
    <t>1. Položka obsahuje:     
 – cenu za vyhotovení dokladu právnickou osobou o silnoproudých zařízeních a vydání průkazu způsobilosti     
2. Položka neobsahuje:     
 X     
3. Způsob měření:     
Udává se počet kusů kompletní konstrukce nebo práce.</t>
  </si>
  <si>
    <t>747701</t>
  </si>
  <si>
    <t>DOKONČOVACÍ MONTÁŽNÍ PRÁCE NA ELEKTRICKÉM ZAŘÍZENÍ</t>
  </si>
  <si>
    <t>1. Položka obsahuje:     
 – cenu za práce spojené s uváděním zařízení do provozu, drobné montážní práce v rozvaděčích, koordinaci se zhotoviteli souvisejících zařízení apod.     
2. Položka neobsahuje:     
 X     
3. Způsob měření:     
Udává se čas v hodinách.</t>
  </si>
  <si>
    <t>747702</t>
  </si>
  <si>
    <t>ÚPRAVA ZAPOJENÍ STÁVAJÍCÍCH KABELOVÝCH SKŘÍNÍ/ROZVADĚČŮ</t>
  </si>
  <si>
    <t>1. Položka obsahuje:     
 – cenu za veškeré náklady na provedení provizorních úprav zapojení stávajících kabelových skříní / rozvaděčů v průběhu výstavy ( pro montáž nových i provizorních kabelů, drobné úpravy výstroje apod. )     
2. Položka neobsahuje:     
 X     
3. Způsob měření:     
Udává se čas v hodinách.</t>
  </si>
  <si>
    <t>747703</t>
  </si>
  <si>
    <t>ZKUŠEBNÍ PROVOZ</t>
  </si>
  <si>
    <t>1. Položka obsahuje:     
 – cenu za dobu kdy je zařízení po individálních zkouškách dáno do provozu s prokázáním technických a kvalitativních parametrů zařízení     
2. Položka neobsahuje:     
 X     
3. Způsob měření:     
Udává se čas v hodinách.</t>
  </si>
  <si>
    <t>747704</t>
  </si>
  <si>
    <t>ZAŠKOLENÍ OBSLUHY</t>
  </si>
  <si>
    <t>1. Položka obsahuje:     
 – cenu za dobu kdy je s funkcí seznamována obsluha zařízení, včetně odevzdání dokumentace skutečného provedení     
2. Položka neobsahuje:     
 X     
3. Způsob měření:     
Udává se čas v hodinách.</t>
  </si>
  <si>
    <t>75K112</t>
  </si>
  <si>
    <t>TRANSFORMÁTOR ODDĚLOVACÍ (OCHRANNÝ) PŘES 1000 VA</t>
  </si>
  <si>
    <t>1. Položka obsahuje:     
 – dodávku specifikovaného bloku/zařízení včetně potřebného drobného montážního materiálu     
 – dodávku souvisejícího příslušenství pro specifikovaný blok/zařízení     
 – dopravu a skladování     
2. Položka neobsahuje:     
 X     
3. Způsob měření:     
Udává se počet kusů kompletní konstrukce nebo práce.</t>
  </si>
  <si>
    <t>75K11Y</t>
  </si>
  <si>
    <t>TRANSFORMÁTOR ODDĚLOVACÍ (OCHRANNÝ) - DEMONTÁŽ</t>
  </si>
  <si>
    <t>1. Položka obsahuje:     
 – demontáž (pro další využití/do šrotu) specifikovaného bloku/zařízení včetně potřebného drobného pomocného materiálu     
 – veškeré potřebné mechanizmy, včetně obsluhy, náklady na mzdy a přibližné (průměrné) náklady na pořízení potřebných materiálů včetně všech ostatních vedlejších nákladů     
 – odvoz demontovaného bloku/zařízení a skladování, případně ekologické likvidace bloku/zařízení     
2. Položka neobsahuje:     
 X     
3. Způsob měření:     
Udává se počet kusů kompletní konstrukce nebo práce.</t>
  </si>
  <si>
    <t>87633</t>
  </si>
  <si>
    <t>CHRÁNIČKY Z TRUB PLASTOVÝCH DN DO 150MM</t>
  </si>
  <si>
    <t>Chránička o průměru 110 mm.</t>
  </si>
  <si>
    <t>položky pro zhotovení potrubí platí bez ohledu na sklon     
zahrnuje:     
- výrobní dokumentaci (včetně technologického předpisu)     
- dodání veškerého trubního a pomocného materiálu  (trouby,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 včetně případně předepsaného utěsnění konců chrániček     
- položky platí pro práce prováděné v prostoru zapaženém i nezapaženém a i v kolektorech, chráničkách</t>
  </si>
  <si>
    <t>POPLATKY ZA LIKVIDACI ODPADŮ NEKONTAMINOVANÝCH - 17 05 04 VYTĚŽENÉ ZEMINY A HORNINY - I. TŘÍDA TĚŽITELNOSTI VČETNĚ DOPRAVY</t>
  </si>
  <si>
    <t>Evidenční položka</t>
  </si>
  <si>
    <t>308*0,5*0,8=123,200 [B]   
7*0,5*1,1=3,850 [A]   
A+B=127,050 [C]   
C*1,6=203,280 [D]</t>
  </si>
  <si>
    <t>0,565*380=214,700 [A] [1 kg (z katalogu) x délka]   
A*0,001=0,215 [B] (přepočet na tuny) - KABEL NN    
0,04=0,040 [C] předpokládaná hmotnost demontovaného zařízení EOV   
3,67*380*0,001=1,395 [D] chránička 110 mm.   
B+C+D=1,650 [E]</t>
  </si>
  <si>
    <t>D.2.3.6</t>
  </si>
  <si>
    <t>Rozvody vn, nn, osvětlení a dálkové ovládání odpojovačů</t>
  </si>
  <si>
    <t xml:space="preserve">  SO 01-86-01</t>
  </si>
  <si>
    <t>Ochrana rozvodu VN, NN a odpojovačů</t>
  </si>
  <si>
    <t>SO 01-86-01</t>
  </si>
  <si>
    <t>12293</t>
  </si>
  <si>
    <t>ODKOPÁVKY A PROKOPÁVKY OBECNÉ TŘ. III</t>
  </si>
  <si>
    <t>75*0,65*1=48,750 [A] (trasa * šířka * hloubka)   
A+(55*0,65*1)=84,500 [B] (nová trasa+demontáž stavající trasy)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</si>
  <si>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eventuelně nutné druhotné rozpojení odstřelené horniny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</si>
  <si>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13193</t>
  </si>
  <si>
    <t>HLOUBENÍ JAM ZAPAŽ I NEPAŽ TŘ III</t>
  </si>
  <si>
    <t>17421</t>
  </si>
  <si>
    <t>ZÁSYP JAM A RÝH ZEMINOU BEZ ZHUTNĚNÍ</t>
  </si>
  <si>
    <t>75*0,5*0,65=24,375 [A] (trasa * hloubka * šířka)   
A+(55*0,65*1)=60,125 [B] (nová trasa+demontáž stavající trasy)   
4=4,000 [C] zásyp jám po naspojkování kabelů   
A+B+C=88,500 [D]</t>
  </si>
  <si>
    <t>položka zahrnuje:     
- kompletní provedení zemní konstrukce vč. výběru vhodného materiálu     
- úprava  ukládaného  materiálu  vlhčením,  tříděním,  promícháním  nebo  vysoušením,  příp. jiné úpravy za účelem zlepšení jeho  mech. vlastností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</si>
  <si>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18090</t>
  </si>
  <si>
    <t>75+30*0,5=90,000 [A]</t>
  </si>
  <si>
    <t>Všeobecné úpravy musí zahrnovat úpravu území po uskutečnění stavby, tak jak je požadováno v zadávací dokumentaci s výjimkou těch prací, pro které jsou uvedeny samostatné položky.</t>
  </si>
  <si>
    <t>1*1*1=1,000 [A] ( základy rozvaděče)   
A*2=2,000 [B]</t>
  </si>
  <si>
    <t>75*0,5*0.65=24,375 [A] (trasa * hloubka * šířka)</t>
  </si>
  <si>
    <t>701004</t>
  </si>
  <si>
    <t>VYHLEDÁVACÍ MARKER ZEMNÍ</t>
  </si>
  <si>
    <t>1. Položka obsahuje:     
 – obsahuje i demontáž po skončení provizorního stavu     
 – dopravu do skladu nebo na likvidaci     
 – obrátkovost, opotřebení zapůjčeného materiálu     
 – poplatek za likvidaci odpadů, pokud je materiál likvidován     
2. Položka neobsahuje:     
 X     
3. Způsob měření:     
Udává se počet kusů kompletní konstrukce nebo práce.</t>
  </si>
  <si>
    <t>703744</t>
  </si>
  <si>
    <t>KABELOVÁ PŘÍCHYTKA VN VČETNĚ UPEVNĚNÍ A PŘÍSLUŠENSTVÍ PRO ROZSAH UPNUTÍ PŘES 90 MM</t>
  </si>
  <si>
    <t>1. Položka obsahuje:     
 – kompletní montáž, rozměření, upevnění, sváření, řezání, spojování a pod.      
 – veškerý spojovací a montážní materiál vč. upevňovacího materiálu ( stojky, držáky, konzoly apod.)     
 – elektrické pospojování     
 – pomocné mechanismy a nátěr     
2. Položka neobsahuje:     
 – víko a kabelové příchytky     
3. Způsob měření:     
Měří se metr délkový.</t>
  </si>
  <si>
    <t>742573</t>
  </si>
  <si>
    <t>KABEL VN - JEDNOŽÍLOVÝ, 22-AXEKVC(V)E(Y) OD 185 DO 300 MM2</t>
  </si>
  <si>
    <t>2*150*3=900,000 [A] (trasa*3 žíly)</t>
  </si>
  <si>
    <t>742823</t>
  </si>
  <si>
    <t>KABELOVÁ SPOJKA VN, SADA TŘÍ ŽIL NEBO TŘÍŽÍLOVÁ PRO KABELY PŘES 6 KV OD 185 DO 300 MM2</t>
  </si>
  <si>
    <t>742H11</t>
  </si>
  <si>
    <t>KABEL NN ČTYŘ- A PĚTIŽÍLOVÝ CU S PLASTOVOU IZOLACÍ DO 2,5 MM2</t>
  </si>
  <si>
    <t>Rezerva</t>
  </si>
  <si>
    <t>742K15</t>
  </si>
  <si>
    <t>UKONČENÍ JEDNOŽÍLOVÉHO KABELU V ROZVADĚČI NEBO NA PŘÍSTROJI OD 150 DO 240 MM2</t>
  </si>
  <si>
    <t>742L11</t>
  </si>
  <si>
    <t>UKONČENÍ DVOU AŽ PĚTIŽÍLOVÉHO KABELU V ROZVADĚČI NEBO NA PŘÍSTROJI DO 2,5 MM2</t>
  </si>
  <si>
    <t>742L21</t>
  </si>
  <si>
    <t>UKONČENÍ DVOU AŽ PĚTIŽÍLOVÉHO KABELU KABELOVOU SPOJKOU DO 2,5 MM2</t>
  </si>
  <si>
    <t>742P13</t>
  </si>
  <si>
    <t>ZATAŽENÍ KABELU DO CHRÁNIČKY - KABEL DO 4 KG/M</t>
  </si>
  <si>
    <t>Práce za uložení kabelů do chrániček půlených i nepůlených.</t>
  </si>
  <si>
    <t>1. Položka obsahuje:     
 – montáž kabelu o váze do 4 kg/m do chráničky/ kolektoru     
2. Položka neobsahuje:     
 X     
3. Způsob měření:     
Měří se metr délkový.</t>
  </si>
  <si>
    <t>742P15</t>
  </si>
  <si>
    <t>OZNAČOVACÍ ŠTÍTEK NA KABEL</t>
  </si>
  <si>
    <t>1. Položka obsahuje:     
 – veškeré příslušentsví     
2. Položka neobsahuje:     
 X     
3. Způsob měření:     
Udává se počet kusů kompletní konstrukce nebo práce.</t>
  </si>
  <si>
    <t>742P16</t>
  </si>
  <si>
    <t>SVAZKOVÁNÍ JEDNOŽILOVÝCH KABELŮ VN</t>
  </si>
  <si>
    <t>Kabel bude vyjmut a smotán na západní straně mostu na povrchu.</t>
  </si>
  <si>
    <t>742Z24</t>
  </si>
  <si>
    <t>DEMONTÁŽ KABELOVÉHO VEDENÍ VN</t>
  </si>
  <si>
    <t>742Z2R</t>
  </si>
  <si>
    <t>OPĚTOVNÁ MONTÁŽ KABELOVÉHO VEDENÍ NN</t>
  </si>
  <si>
    <t>747212</t>
  </si>
  <si>
    <t>CELKOVÁ PROHLÍDKA, ZKOUŠENÍ, MĚŘENÍ A VYHOTOVENÍ VÝCHOZÍ REVIZNÍ ZPRÁVY, PRO OBJEM IN PŘES 100 DO 500 TIS.</t>
  </si>
  <si>
    <t>747611</t>
  </si>
  <si>
    <t>MĚŘENÍ EMC A EMI DLE ČSN EN 50 121 V ROZSAHU PS/SO</t>
  </si>
  <si>
    <t>1. Položka obsahuje:     
 – cenu za měření dle příslušných norem a předpisů, včetně vystavení protokolu     
2. Položka neobsahuje:     
 X     
3. Způsob měření:     
Udává se počet kusů kompletní konstrukce nebo práce.</t>
  </si>
  <si>
    <t>75H211</t>
  </si>
  <si>
    <t>UPEVNĚNÍ NA OBJEKTU, NÁSTĚNNÁ KONZOLA</t>
  </si>
  <si>
    <t>1. Položka obsahuje:     
 – dodávku specifikovaného bloku/zařízení včetně potřebného drobného montážního materiálu     
 – dodávku souvisejícího příslušenství pro specifikovaný blok/zařízení     
 – dopravu a skladování     
 – kompletní montáž specifikovaného bloku/zařízení a souvisejícího příslušenství včetně potřebného drobného montážního materiálu     
 – veškeré potřebné mechanizmy, včetně obsluhy, náklady na mzdy a přibližné (průměrné) náklady na pořízení potřebných materiálů včetně všech ostatních vedlejších nákladů     
2. Položka neobsahuje:     
 X     
3. Způsob měření:     
Udává se počet kusů kompletní konstrukce a práce.</t>
  </si>
  <si>
    <t>Chráničky o průměru 110 mm pro NN kabely.</t>
  </si>
  <si>
    <t>87634</t>
  </si>
  <si>
    <t>CHRÁNIČKY Z TRUB PLASTOVÝCH DN DO 200MM</t>
  </si>
  <si>
    <t>87734</t>
  </si>
  <si>
    <t>CHRÁNIČKY PŮLENÉ Z TRUB PLAST DN DO 200MM</t>
  </si>
  <si>
    <t>Chráničky o průměru 160 mm pro VN kabely.</t>
  </si>
  <si>
    <t>položky pro zhotovení potrubí platí bez ohledu na sklon     
zahrnuje:     
- výrobní dokumentaci (včetně technologického předpisu)     
- dodání veškerého trubního a pomocného materiálu  (trouby včetně podélného rozpůlení,  trubky,  tvarovky,  spojovací a těsnící  materiál a pod.), podpěrných, závěsných a upevňovacích prvků, včetně potřebných úprav     
- úprava a příprava podkladu a podpěr, očištění a ošetření podkladu a podpěr     
- zřízení plně funkčního potrubí, kompletní soustavy, podle příslušného technologického předpisu     
- zřízení potrubí i jednotlivých částí po etapách, včetně pracovních spar a spojů, pracovního zaslepení konců a pod.     
- úprava prostupů, průchodů  šachtami a komorami, okolí podpěr a vyústění, zaústění, napojení, vyvedení a upevnění odpad. výustí     
- ochrana potrubí nátěrem (vč. úpravy povrchu), případně izolací, nejsou-li tyto práce předmětem jiné položky     
- úprava, očištění a ošetření prostoru kolem potrubí     
 včetně případně předepsaného utěsnění konců chrániček     
- položky platí pro práce prováděné v prostoru zapaženém i nezapaženém a i v kolektorech, chráničkách</t>
  </si>
  <si>
    <t>POPLATKY ZA LIKVIDACI ODPADŮ NEKONTAMINOVANÝCH - 17 05 04 VYTĚŽENÉ ZEMINY A HORNINY - III. TŘÍDA TĚŽITELNOSTI VČETNĚ DOPRAVY</t>
  </si>
  <si>
    <t>nová trasa+demontáž stavající trasy 88,5=8,500 [A]   
A*1,6=13,600 [B] přepočet na tuny</t>
  </si>
  <si>
    <t>6*130*2,39=1 864,200 [A]   
A/1000=1,864 [B] 1-žílové kabely VN   
0,89*90*0,001=0,080 [C] chránička PVC 160 mm   
B+C=1,944 [D]</t>
  </si>
  <si>
    <t>D.2.3.7</t>
  </si>
  <si>
    <t>Ukolejnění kovových konstrukcí</t>
  </si>
  <si>
    <t xml:space="preserve">  SO 01-87-01</t>
  </si>
  <si>
    <t>SO 01-87-01</t>
  </si>
  <si>
    <t>74C923</t>
  </si>
  <si>
    <t>NEPŘÍMÉ UKOLEJNĚNÍ KONSTRUKCE VŠECH TYPŮ (VČETNĚ VÝZTUŽNÝCH DVOJIC) - 1 VODIČ</t>
  </si>
  <si>
    <t>Podle 2.004_soupis_sestaveni 3+13=16,000 [A]</t>
  </si>
  <si>
    <t>1. Položka obsahuje:      
– všechny náklady na montáž a materiál dodaného zařízení protikorozně ošetřeného podle TKP se všemi pomocnými doplňujícími součástmi a pracemi s použitím mechanizmů      
– cena položky je vč. ostatních rozpočtových nákladů      
2. Položka neobsahuje:      
X      
3. Způsob měření:      
Udává se počet kusů kompletní konstrukce nebo práce.</t>
  </si>
  <si>
    <t>74C924</t>
  </si>
  <si>
    <t>NEPŘÍMÉ UKOLEJNĚNÍ KONSTRUKCE VŠECH TYPŮ (VČETNĚ VÝZTUŽNÝCH DVOJIC) - 2 VODIČE</t>
  </si>
  <si>
    <t>Podle 2.004_soupis_sestaveni 6=6,000 [A]</t>
  </si>
  <si>
    <t>74C925</t>
  </si>
  <si>
    <t>PŘESUN UKOLEJNĚNÍ (DEMONTÁŽ + MONTÁŽ UKOLEJNĚNÍ NA JINOU KONSTRUKCI)</t>
  </si>
  <si>
    <t>Podle 2.004_soupis_sestaveni 5=5,000 [A]</t>
  </si>
  <si>
    <t>74C974</t>
  </si>
  <si>
    <t>AKTUALIZACE KSU A TP DLE KOLEJOVÝCH POSTUPŮ ZA 100 M ZPROVOZŇOVANÉ SKUPINY</t>
  </si>
  <si>
    <t>Podle 2.004_soupis_sestaveni 6,35+7,64=13,990 [A]</t>
  </si>
  <si>
    <t>1. Položka obsahuje:      
– veškeré další práce na aktualizaci KSU a TP po každém stavebním postupu      
2. Položka neobsahuje:      
X      
3. Způsob měření:      
Udává se počet kusů kompletní konstrukce nebo práce.</t>
  </si>
  <si>
    <t>74C976</t>
  </si>
  <si>
    <t>ZPRACOVÁNÍ KSU A TP PRO ÚČELY ZAVEDENÍ DO PROVOZU ZA 100 M ZPROVOZŇOVANÉ SKUPINY</t>
  </si>
  <si>
    <t>1. Položka obsahuje:      
– veškeré další práce pro zpracování a odsouhlasení KSU a TP při uvádění do provozu      
2. Položka neobsahuje:      
X      
3. Způsob měření:      
Udává se počet kusů kompletní konstrukce nebo práce.</t>
  </si>
  <si>
    <t>74F314</t>
  </si>
  <si>
    <t>MĚŘENÍ DOTYKOVÉHO NAPĚTÍ U VODIVÉ KONSTRUKCE</t>
  </si>
  <si>
    <t>1. Položka obsahuje:      
– měření elektrických parametrů TV pro zpracování revize      
– dopravu kolejových mechanismů z mateřského depa do prostoru stavby a zpět      
2. Položka neobsahuje:      
X      
3. Způsob měření:      
Měří se projeté kilometry při měření, tj. bez režijních jízd.</t>
  </si>
  <si>
    <t>1. Položka obsahuje:      
– vyhotovení dokladu právnickou osobou o trolejových vedeních a tra ních zařízeních      
2. Položka neobsahuje:      
X      
3. Způsob měření:      
Udává se počet kusů kompletní konstrukce nebo práce.</t>
  </si>
  <si>
    <t>1. Položka obsahuje:      
– revizi autorizovaným revizním technikem na zařízeních tra ního vedení podle požadavku ČSN, včetně hodnocení      
2. Položka neobsahuje:      
X      
3. Způsob měření:      
Udává se počet kusů kompletní konstrukce nebo práce.</t>
  </si>
  <si>
    <t>1. Položka obsahuje:      
– protokol autorizovaným revizním technikem na zařízeních tra ního vedení podle požadavku ČSN, včetně hodnocení      
2. Položka neobsahuje:      
X      
3. Způsob měření:      
Udává se počet kusů kompletní konstrukce nebo práce.</t>
  </si>
  <si>
    <t>Podle 1.001_technicka_zprava: 16=16,000 [A]</t>
  </si>
  <si>
    <t>1. Položka obsahuje:      
– zajištění pracoviště TDI vč. nájmu pracovníků a poUŽITÝch mechanismů nutných k výkonu      
2. Položka neobsahuje:      
X      
3. Způsob měření:      
Udává se čas v hodinách.</t>
  </si>
  <si>
    <t>1. Položka obsahuje:      
– zajištění pracoviště správcem TV (zkratování TV), zajištění přejezdů správcem TV vč. nájmu pracovníků a poUŽITÝch mechanismů nutných k výkonu      
2. Položka neobsahuje:      
X      
3. Způsob měření:      
Udává se čas v hodinách.</t>
  </si>
  <si>
    <t>74F459</t>
  </si>
  <si>
    <t>DEMONTÁŽ UKOLEJNĚNÍ KONSTRUKCÍ A PODPĚR VČETNĚ UCHYCENÍ A VODIČE</t>
  </si>
  <si>
    <t>Podle 2.004_soupis_sestaveni 4+13=17,000 [A]</t>
  </si>
  <si>
    <t>1. Položka obsahuje:      
– všechny náklady na demontáž stávajícího zařízení se všemi pomocnými doplňujícími      
úpravami pro jeho likvidaci      
– naložení a odvoz demontovaného materiálu na určené místo pro stavbu      
2. Položka neobsahuje:      
– poplatek za likvidaci odpadů (nacení se dle SSD 0)      
3. Způsob měření:      
Udává se počet kusů kompletní konstrukce nebo práce.</t>
  </si>
  <si>
    <t>Podle bilance odpadu (do 20 km) 0,09*20=1,800 [A]</t>
  </si>
  <si>
    <t>Podle bilance odpadu 0,03=0,030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</si>
</sst>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0+C10+C12+C14+C16+C18+C20+C22+C24+C26+C28+C30+C32</f>
      </c>
    </row>
    <row r="7" spans="2:3" ht="12.75" customHeight="1">
      <c r="B7" s="8" t="s">
        <v>7</v>
      </c>
      <c s="10">
        <f>0+E10+E12+E14+E16+E18+E20+E22+E24+E26+E28+E30+E32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121</v>
      </c>
      <c s="12" t="s">
        <v>122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123</v>
      </c>
      <c s="12" t="s">
        <v>122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160</v>
      </c>
      <c s="12" t="s">
        <v>161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162</v>
      </c>
      <c s="12" t="s">
        <v>163</v>
      </c>
      <c s="14">
        <f>'PS 01-01-11'!K8+'PS 01-01-11'!M8</f>
      </c>
      <c s="14">
        <f>C15*0.21</f>
      </c>
      <c s="14">
        <f>C15+D15</f>
      </c>
      <c s="13">
        <f>'PS 01-01-11'!T7</f>
      </c>
    </row>
    <row r="16" spans="1:6" ht="12.75">
      <c r="A16" s="11" t="s">
        <v>315</v>
      </c>
      <c s="12" t="s">
        <v>316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317</v>
      </c>
      <c s="12" t="s">
        <v>318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336</v>
      </c>
      <c s="12" t="s">
        <v>337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338</v>
      </c>
      <c s="12" t="s">
        <v>337</v>
      </c>
      <c s="14">
        <f>'SO 01-10-01'!K8+'SO 01-10-01'!M8</f>
      </c>
      <c s="14">
        <f>C19*0.21</f>
      </c>
      <c s="14">
        <f>C19+D19</f>
      </c>
      <c s="13">
        <f>'SO 01-10-01'!T7</f>
      </c>
    </row>
    <row r="20" spans="1:6" ht="12.75">
      <c r="A20" s="11" t="s">
        <v>488</v>
      </c>
      <c s="12" t="s">
        <v>489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490</v>
      </c>
      <c s="12" t="s">
        <v>489</v>
      </c>
      <c s="14">
        <f>'SO 01-11-01'!K8+'SO 01-11-01'!M8</f>
      </c>
      <c s="14">
        <f>C21*0.21</f>
      </c>
      <c s="14">
        <f>C21+D21</f>
      </c>
      <c s="13">
        <f>'SO 01-11-01'!T7</f>
      </c>
    </row>
    <row r="22" spans="1:6" ht="12.75">
      <c r="A22" s="11" t="s">
        <v>578</v>
      </c>
      <c s="12" t="s">
        <v>579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580</v>
      </c>
      <c s="12" t="s">
        <v>581</v>
      </c>
      <c s="14">
        <f>'SO 01-20-01'!K8+'SO 01-20-01'!M8</f>
      </c>
      <c s="14">
        <f>C23*0.21</f>
      </c>
      <c s="14">
        <f>C23+D23</f>
      </c>
      <c s="13">
        <f>'SO 01-20-01'!T7</f>
      </c>
    </row>
    <row r="24" spans="1:6" ht="12.75">
      <c r="A24" s="11" t="s">
        <v>1039</v>
      </c>
      <c s="12" t="s">
        <v>1040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1041</v>
      </c>
      <c s="12" t="s">
        <v>1042</v>
      </c>
      <c s="14">
        <f>'SO 01-30-01'!K8+'SO 01-30-01'!M8</f>
      </c>
      <c s="14">
        <f>C25*0.21</f>
      </c>
      <c s="14">
        <f>C25+D25</f>
      </c>
      <c s="13">
        <f>'SO 01-30-01'!T7</f>
      </c>
    </row>
    <row r="26" spans="1:6" ht="12.75">
      <c r="A26" s="11" t="s">
        <v>1132</v>
      </c>
      <c s="12" t="s">
        <v>1133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1134</v>
      </c>
      <c s="12" t="s">
        <v>1135</v>
      </c>
      <c s="14">
        <f>'SO 01-81-01'!K8+'SO 01-81-01'!M8</f>
      </c>
      <c s="14">
        <f>C27*0.21</f>
      </c>
      <c s="14">
        <f>C27+D27</f>
      </c>
      <c s="13">
        <f>'SO 01-81-01'!T7</f>
      </c>
    </row>
    <row r="28" spans="1:6" ht="12.75">
      <c r="A28" s="11" t="s">
        <v>1369</v>
      </c>
      <c s="12" t="s">
        <v>1370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1371</v>
      </c>
      <c s="12" t="s">
        <v>1372</v>
      </c>
      <c s="14">
        <f>'SO 01-84-01'!K8+'SO 01-84-01'!M8</f>
      </c>
      <c s="14">
        <f>C29*0.21</f>
      </c>
      <c s="14">
        <f>C29+D29</f>
      </c>
      <c s="13">
        <f>'SO 01-84-01'!T7</f>
      </c>
    </row>
    <row r="30" spans="1:6" ht="12.75">
      <c r="A30" s="11" t="s">
        <v>1448</v>
      </c>
      <c s="12" t="s">
        <v>1449</v>
      </c>
      <c s="14">
        <f>0+C31</f>
      </c>
      <c s="14">
        <f>C30*0.21</f>
      </c>
      <c s="14">
        <f>0+E31</f>
      </c>
      <c s="13">
        <f>0+F31</f>
      </c>
    </row>
    <row r="31" spans="1:6" ht="12.75">
      <c r="A31" s="11" t="s">
        <v>1450</v>
      </c>
      <c s="12" t="s">
        <v>1451</v>
      </c>
      <c s="14">
        <f>'SO 01-86-01'!K8+'SO 01-86-01'!M8</f>
      </c>
      <c s="14">
        <f>C31*0.21</f>
      </c>
      <c s="14">
        <f>C31+D31</f>
      </c>
      <c s="13">
        <f>'SO 01-86-01'!T7</f>
      </c>
    </row>
    <row r="32" spans="1:6" ht="12.75">
      <c r="A32" s="11" t="s">
        <v>1520</v>
      </c>
      <c s="12" t="s">
        <v>1521</v>
      </c>
      <c s="14">
        <f>0+C33</f>
      </c>
      <c s="14">
        <f>C32*0.21</f>
      </c>
      <c s="14">
        <f>0+E33</f>
      </c>
      <c s="13">
        <f>0+F33</f>
      </c>
    </row>
    <row r="33" spans="1:6" ht="12.75">
      <c r="A33" s="11" t="s">
        <v>1522</v>
      </c>
      <c s="12" t="s">
        <v>1521</v>
      </c>
      <c s="14">
        <f>'SO 01-87-01'!K8+'SO 01-87-01'!M8</f>
      </c>
      <c s="14">
        <f>C33*0.21</f>
      </c>
      <c s="14">
        <f>C33+D33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1132</v>
      </c>
      <c s="41">
        <f>Rekapitulace!C26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1132</v>
      </c>
      <c r="E4" s="26" t="s">
        <v>1133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COUNTIFS(L8:L299,"=0",A8:A299,"P")+COUNTIFS(L8:L299,"",A8:A299,"P")+SUM(Q8:Q299)</f>
      </c>
    </row>
    <row r="8" spans="1:13" ht="12.75">
      <c r="A8" t="s">
        <v>43</v>
      </c>
      <c r="C8" s="28" t="s">
        <v>1136</v>
      </c>
      <c r="E8" s="30" t="s">
        <v>1135</v>
      </c>
      <c r="J8" s="29">
        <f>0+J9+J290</f>
      </c>
      <c s="29">
        <f>0+K9+K290</f>
      </c>
      <c s="29">
        <f>0+L9+L290</f>
      </c>
      <c s="29">
        <f>0+M9+M290</f>
      </c>
    </row>
    <row r="9" spans="1:13" ht="12.75">
      <c r="A9" t="s">
        <v>45</v>
      </c>
      <c r="C9" s="31" t="s">
        <v>85</v>
      </c>
      <c r="E9" s="33" t="s">
        <v>175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</f>
      </c>
    </row>
    <row r="10" spans="1:16" ht="12.75">
      <c r="A10" t="s">
        <v>48</v>
      </c>
      <c s="34" t="s">
        <v>68</v>
      </c>
      <c s="34" t="s">
        <v>1137</v>
      </c>
      <c s="35" t="s">
        <v>5</v>
      </c>
      <c s="6" t="s">
        <v>1138</v>
      </c>
      <c s="36" t="s">
        <v>168</v>
      </c>
      <c s="37">
        <v>47.08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1139</v>
      </c>
    </row>
    <row r="13" spans="1:5" ht="216.75">
      <c r="A13" t="s">
        <v>58</v>
      </c>
      <c r="E13" s="39" t="s">
        <v>1140</v>
      </c>
    </row>
    <row r="14" spans="1:16" ht="25.5">
      <c r="A14" t="s">
        <v>48</v>
      </c>
      <c s="34" t="s">
        <v>74</v>
      </c>
      <c s="34" t="s">
        <v>1141</v>
      </c>
      <c s="35" t="s">
        <v>5</v>
      </c>
      <c s="6" t="s">
        <v>1142</v>
      </c>
      <c s="36" t="s">
        <v>1143</v>
      </c>
      <c s="37">
        <v>315.6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1091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1144</v>
      </c>
    </row>
    <row r="17" spans="1:5" ht="127.5">
      <c r="A17" t="s">
        <v>58</v>
      </c>
      <c r="E17" s="39" t="s">
        <v>1145</v>
      </c>
    </row>
    <row r="18" spans="1:16" ht="12.75">
      <c r="A18" t="s">
        <v>48</v>
      </c>
      <c s="34" t="s">
        <v>79</v>
      </c>
      <c s="34" t="s">
        <v>1146</v>
      </c>
      <c s="35" t="s">
        <v>5</v>
      </c>
      <c s="6" t="s">
        <v>1147</v>
      </c>
      <c s="36" t="s">
        <v>178</v>
      </c>
      <c s="37">
        <v>88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1148</v>
      </c>
    </row>
    <row r="21" spans="1:5" ht="89.25">
      <c r="A21" t="s">
        <v>58</v>
      </c>
      <c r="E21" s="39" t="s">
        <v>1149</v>
      </c>
    </row>
    <row r="22" spans="1:16" ht="12.75">
      <c r="A22" t="s">
        <v>48</v>
      </c>
      <c s="34" t="s">
        <v>85</v>
      </c>
      <c s="34" t="s">
        <v>1150</v>
      </c>
      <c s="35" t="s">
        <v>5</v>
      </c>
      <c s="6" t="s">
        <v>1151</v>
      </c>
      <c s="36" t="s">
        <v>178</v>
      </c>
      <c s="37">
        <v>22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169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1152</v>
      </c>
    </row>
    <row r="25" spans="1:5" ht="89.25">
      <c r="A25" t="s">
        <v>58</v>
      </c>
      <c r="E25" s="39" t="s">
        <v>1153</v>
      </c>
    </row>
    <row r="26" spans="1:16" ht="12.75">
      <c r="A26" t="s">
        <v>48</v>
      </c>
      <c s="34" t="s">
        <v>90</v>
      </c>
      <c s="34" t="s">
        <v>1154</v>
      </c>
      <c s="35" t="s">
        <v>5</v>
      </c>
      <c s="6" t="s">
        <v>1155</v>
      </c>
      <c s="36" t="s">
        <v>178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169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1156</v>
      </c>
    </row>
    <row r="29" spans="1:5" ht="89.25">
      <c r="A29" t="s">
        <v>58</v>
      </c>
      <c r="E29" s="39" t="s">
        <v>1157</v>
      </c>
    </row>
    <row r="30" spans="1:16" ht="12.75">
      <c r="A30" t="s">
        <v>48</v>
      </c>
      <c s="34" t="s">
        <v>95</v>
      </c>
      <c s="34" t="s">
        <v>1158</v>
      </c>
      <c s="35" t="s">
        <v>5</v>
      </c>
      <c s="6" t="s">
        <v>1159</v>
      </c>
      <c s="36" t="s">
        <v>477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169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1160</v>
      </c>
    </row>
    <row r="33" spans="1:5" ht="102">
      <c r="A33" t="s">
        <v>58</v>
      </c>
      <c r="E33" s="39" t="s">
        <v>1161</v>
      </c>
    </row>
    <row r="34" spans="1:16" ht="12.75">
      <c r="A34" t="s">
        <v>48</v>
      </c>
      <c s="34" t="s">
        <v>100</v>
      </c>
      <c s="34" t="s">
        <v>1162</v>
      </c>
      <c s="35" t="s">
        <v>5</v>
      </c>
      <c s="6" t="s">
        <v>1163</v>
      </c>
      <c s="36" t="s">
        <v>168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169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1164</v>
      </c>
    </row>
    <row r="37" spans="1:5" ht="153">
      <c r="A37" t="s">
        <v>58</v>
      </c>
      <c r="E37" s="39" t="s">
        <v>1165</v>
      </c>
    </row>
    <row r="38" spans="1:16" ht="12.75">
      <c r="A38" t="s">
        <v>48</v>
      </c>
      <c s="34" t="s">
        <v>105</v>
      </c>
      <c s="34" t="s">
        <v>1166</v>
      </c>
      <c s="35" t="s">
        <v>5</v>
      </c>
      <c s="6" t="s">
        <v>1167</v>
      </c>
      <c s="36" t="s">
        <v>178</v>
      </c>
      <c s="37">
        <v>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169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1168</v>
      </c>
    </row>
    <row r="41" spans="1:5" ht="114.75">
      <c r="A41" t="s">
        <v>58</v>
      </c>
      <c r="E41" s="39" t="s">
        <v>1169</v>
      </c>
    </row>
    <row r="42" spans="1:16" ht="25.5">
      <c r="A42" t="s">
        <v>48</v>
      </c>
      <c s="34" t="s">
        <v>110</v>
      </c>
      <c s="34" t="s">
        <v>1170</v>
      </c>
      <c s="35" t="s">
        <v>5</v>
      </c>
      <c s="6" t="s">
        <v>1171</v>
      </c>
      <c s="36" t="s">
        <v>289</v>
      </c>
      <c s="37">
        <v>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169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1172</v>
      </c>
    </row>
    <row r="45" spans="1:5" ht="89.25">
      <c r="A45" t="s">
        <v>58</v>
      </c>
      <c r="E45" s="39" t="s">
        <v>1173</v>
      </c>
    </row>
    <row r="46" spans="1:16" ht="25.5">
      <c r="A46" t="s">
        <v>48</v>
      </c>
      <c s="34" t="s">
        <v>115</v>
      </c>
      <c s="34" t="s">
        <v>1174</v>
      </c>
      <c s="35" t="s">
        <v>5</v>
      </c>
      <c s="6" t="s">
        <v>1175</v>
      </c>
      <c s="36" t="s">
        <v>178</v>
      </c>
      <c s="37">
        <v>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169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1156</v>
      </c>
    </row>
    <row r="49" spans="1:5" ht="102">
      <c r="A49" t="s">
        <v>58</v>
      </c>
      <c r="E49" s="39" t="s">
        <v>1176</v>
      </c>
    </row>
    <row r="50" spans="1:16" ht="12.75">
      <c r="A50" t="s">
        <v>48</v>
      </c>
      <c s="34" t="s">
        <v>209</v>
      </c>
      <c s="34" t="s">
        <v>1177</v>
      </c>
      <c s="35" t="s">
        <v>5</v>
      </c>
      <c s="6" t="s">
        <v>1178</v>
      </c>
      <c s="36" t="s">
        <v>178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169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1156</v>
      </c>
    </row>
    <row r="53" spans="1:5" ht="102">
      <c r="A53" t="s">
        <v>58</v>
      </c>
      <c r="E53" s="39" t="s">
        <v>1179</v>
      </c>
    </row>
    <row r="54" spans="1:16" ht="25.5">
      <c r="A54" t="s">
        <v>48</v>
      </c>
      <c s="34" t="s">
        <v>213</v>
      </c>
      <c s="34" t="s">
        <v>1180</v>
      </c>
      <c s="35" t="s">
        <v>5</v>
      </c>
      <c s="6" t="s">
        <v>1181</v>
      </c>
      <c s="36" t="s">
        <v>289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169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1182</v>
      </c>
    </row>
    <row r="57" spans="1:5" ht="102">
      <c r="A57" t="s">
        <v>58</v>
      </c>
      <c r="E57" s="39" t="s">
        <v>1183</v>
      </c>
    </row>
    <row r="58" spans="1:16" ht="12.75">
      <c r="A58" t="s">
        <v>48</v>
      </c>
      <c s="34" t="s">
        <v>217</v>
      </c>
      <c s="34" t="s">
        <v>1184</v>
      </c>
      <c s="35" t="s">
        <v>5</v>
      </c>
      <c s="6" t="s">
        <v>1185</v>
      </c>
      <c s="36" t="s">
        <v>178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169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1186</v>
      </c>
    </row>
    <row r="61" spans="1:5" ht="89.25">
      <c r="A61" t="s">
        <v>58</v>
      </c>
      <c r="E61" s="39" t="s">
        <v>1187</v>
      </c>
    </row>
    <row r="62" spans="1:16" ht="12.75">
      <c r="A62" t="s">
        <v>48</v>
      </c>
      <c s="34" t="s">
        <v>221</v>
      </c>
      <c s="34" t="s">
        <v>1188</v>
      </c>
      <c s="35" t="s">
        <v>5</v>
      </c>
      <c s="6" t="s">
        <v>1189</v>
      </c>
      <c s="36" t="s">
        <v>178</v>
      </c>
      <c s="37">
        <v>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169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1190</v>
      </c>
    </row>
    <row r="65" spans="1:5" ht="89.25">
      <c r="A65" t="s">
        <v>58</v>
      </c>
      <c r="E65" s="39" t="s">
        <v>1191</v>
      </c>
    </row>
    <row r="66" spans="1:16" ht="12.75">
      <c r="A66" t="s">
        <v>48</v>
      </c>
      <c s="34" t="s">
        <v>225</v>
      </c>
      <c s="34" t="s">
        <v>1192</v>
      </c>
      <c s="35" t="s">
        <v>5</v>
      </c>
      <c s="6" t="s">
        <v>1193</v>
      </c>
      <c s="36" t="s">
        <v>178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169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1194</v>
      </c>
    </row>
    <row r="69" spans="1:5" ht="102">
      <c r="A69" t="s">
        <v>58</v>
      </c>
      <c r="E69" s="39" t="s">
        <v>1195</v>
      </c>
    </row>
    <row r="70" spans="1:16" ht="12.75">
      <c r="A70" t="s">
        <v>48</v>
      </c>
      <c s="34" t="s">
        <v>229</v>
      </c>
      <c s="34" t="s">
        <v>1196</v>
      </c>
      <c s="35" t="s">
        <v>5</v>
      </c>
      <c s="6" t="s">
        <v>1197</v>
      </c>
      <c s="36" t="s">
        <v>178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169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1198</v>
      </c>
    </row>
    <row r="73" spans="1:5" ht="89.25">
      <c r="A73" t="s">
        <v>58</v>
      </c>
      <c r="E73" s="39" t="s">
        <v>1199</v>
      </c>
    </row>
    <row r="74" spans="1:16" ht="12.75">
      <c r="A74" t="s">
        <v>48</v>
      </c>
      <c s="34" t="s">
        <v>233</v>
      </c>
      <c s="34" t="s">
        <v>1200</v>
      </c>
      <c s="35" t="s">
        <v>5</v>
      </c>
      <c s="6" t="s">
        <v>1201</v>
      </c>
      <c s="36" t="s">
        <v>178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169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1202</v>
      </c>
    </row>
    <row r="77" spans="1:5" ht="102">
      <c r="A77" t="s">
        <v>58</v>
      </c>
      <c r="E77" s="39" t="s">
        <v>1203</v>
      </c>
    </row>
    <row r="78" spans="1:16" ht="12.75">
      <c r="A78" t="s">
        <v>48</v>
      </c>
      <c s="34" t="s">
        <v>237</v>
      </c>
      <c s="34" t="s">
        <v>1204</v>
      </c>
      <c s="35" t="s">
        <v>5</v>
      </c>
      <c s="6" t="s">
        <v>1205</v>
      </c>
      <c s="36" t="s">
        <v>178</v>
      </c>
      <c s="37">
        <v>111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169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1206</v>
      </c>
    </row>
    <row r="81" spans="1:5" ht="102">
      <c r="A81" t="s">
        <v>58</v>
      </c>
      <c r="E81" s="39" t="s">
        <v>1203</v>
      </c>
    </row>
    <row r="82" spans="1:16" ht="12.75">
      <c r="A82" t="s">
        <v>48</v>
      </c>
      <c s="34" t="s">
        <v>242</v>
      </c>
      <c s="34" t="s">
        <v>1207</v>
      </c>
      <c s="35" t="s">
        <v>5</v>
      </c>
      <c s="6" t="s">
        <v>1208</v>
      </c>
      <c s="36" t="s">
        <v>178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169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1209</v>
      </c>
    </row>
    <row r="85" spans="1:5" ht="102">
      <c r="A85" t="s">
        <v>58</v>
      </c>
      <c r="E85" s="39" t="s">
        <v>1203</v>
      </c>
    </row>
    <row r="86" spans="1:16" ht="12.75">
      <c r="A86" t="s">
        <v>48</v>
      </c>
      <c s="34" t="s">
        <v>246</v>
      </c>
      <c s="34" t="s">
        <v>1210</v>
      </c>
      <c s="35" t="s">
        <v>5</v>
      </c>
      <c s="6" t="s">
        <v>1211</v>
      </c>
      <c s="36" t="s">
        <v>178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169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1202</v>
      </c>
    </row>
    <row r="89" spans="1:5" ht="102">
      <c r="A89" t="s">
        <v>58</v>
      </c>
      <c r="E89" s="39" t="s">
        <v>1203</v>
      </c>
    </row>
    <row r="90" spans="1:16" ht="12.75">
      <c r="A90" t="s">
        <v>48</v>
      </c>
      <c s="34" t="s">
        <v>250</v>
      </c>
      <c s="34" t="s">
        <v>1212</v>
      </c>
      <c s="35" t="s">
        <v>5</v>
      </c>
      <c s="6" t="s">
        <v>1213</v>
      </c>
      <c s="36" t="s">
        <v>178</v>
      </c>
      <c s="37">
        <v>14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169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1214</v>
      </c>
    </row>
    <row r="93" spans="1:5" ht="102">
      <c r="A93" t="s">
        <v>58</v>
      </c>
      <c r="E93" s="39" t="s">
        <v>1203</v>
      </c>
    </row>
    <row r="94" spans="1:16" ht="12.75">
      <c r="A94" t="s">
        <v>48</v>
      </c>
      <c s="34" t="s">
        <v>254</v>
      </c>
      <c s="34" t="s">
        <v>1215</v>
      </c>
      <c s="35" t="s">
        <v>5</v>
      </c>
      <c s="6" t="s">
        <v>1216</v>
      </c>
      <c s="36" t="s">
        <v>178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169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1202</v>
      </c>
    </row>
    <row r="97" spans="1:5" ht="102">
      <c r="A97" t="s">
        <v>58</v>
      </c>
      <c r="E97" s="39" t="s">
        <v>1203</v>
      </c>
    </row>
    <row r="98" spans="1:16" ht="12.75">
      <c r="A98" t="s">
        <v>48</v>
      </c>
      <c s="34" t="s">
        <v>258</v>
      </c>
      <c s="34" t="s">
        <v>1217</v>
      </c>
      <c s="35" t="s">
        <v>5</v>
      </c>
      <c s="6" t="s">
        <v>1218</v>
      </c>
      <c s="36" t="s">
        <v>183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169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1219</v>
      </c>
    </row>
    <row r="101" spans="1:5" ht="89.25">
      <c r="A101" t="s">
        <v>58</v>
      </c>
      <c r="E101" s="39" t="s">
        <v>1220</v>
      </c>
    </row>
    <row r="102" spans="1:16" ht="12.75">
      <c r="A102" t="s">
        <v>48</v>
      </c>
      <c s="34" t="s">
        <v>262</v>
      </c>
      <c s="34" t="s">
        <v>1221</v>
      </c>
      <c s="35" t="s">
        <v>5</v>
      </c>
      <c s="6" t="s">
        <v>1222</v>
      </c>
      <c s="36" t="s">
        <v>178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169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1223</v>
      </c>
    </row>
    <row r="105" spans="1:5" ht="114.75">
      <c r="A105" t="s">
        <v>58</v>
      </c>
      <c r="E105" s="39" t="s">
        <v>1224</v>
      </c>
    </row>
    <row r="106" spans="1:16" ht="12.75">
      <c r="A106" t="s">
        <v>48</v>
      </c>
      <c s="34" t="s">
        <v>266</v>
      </c>
      <c s="34" t="s">
        <v>1225</v>
      </c>
      <c s="35" t="s">
        <v>5</v>
      </c>
      <c s="6" t="s">
        <v>1226</v>
      </c>
      <c s="36" t="s">
        <v>178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169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1227</v>
      </c>
    </row>
    <row r="109" spans="1:5" ht="114.75">
      <c r="A109" t="s">
        <v>58</v>
      </c>
      <c r="E109" s="39" t="s">
        <v>1224</v>
      </c>
    </row>
    <row r="110" spans="1:16" ht="12.75">
      <c r="A110" t="s">
        <v>48</v>
      </c>
      <c s="34" t="s">
        <v>270</v>
      </c>
      <c s="34" t="s">
        <v>1228</v>
      </c>
      <c s="35" t="s">
        <v>5</v>
      </c>
      <c s="6" t="s">
        <v>1229</v>
      </c>
      <c s="36" t="s">
        <v>178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169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1230</v>
      </c>
    </row>
    <row r="113" spans="1:5" ht="114.75">
      <c r="A113" t="s">
        <v>58</v>
      </c>
      <c r="E113" s="39" t="s">
        <v>1224</v>
      </c>
    </row>
    <row r="114" spans="1:16" ht="12.75">
      <c r="A114" t="s">
        <v>48</v>
      </c>
      <c s="34" t="s">
        <v>274</v>
      </c>
      <c s="34" t="s">
        <v>1231</v>
      </c>
      <c s="35" t="s">
        <v>5</v>
      </c>
      <c s="6" t="s">
        <v>1232</v>
      </c>
      <c s="36" t="s">
        <v>183</v>
      </c>
      <c s="37">
        <v>428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169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1233</v>
      </c>
    </row>
    <row r="117" spans="1:5" ht="102">
      <c r="A117" t="s">
        <v>58</v>
      </c>
      <c r="E117" s="39" t="s">
        <v>1234</v>
      </c>
    </row>
    <row r="118" spans="1:16" ht="12.75">
      <c r="A118" t="s">
        <v>48</v>
      </c>
      <c s="34" t="s">
        <v>278</v>
      </c>
      <c s="34" t="s">
        <v>1235</v>
      </c>
      <c s="35" t="s">
        <v>5</v>
      </c>
      <c s="6" t="s">
        <v>1236</v>
      </c>
      <c s="36" t="s">
        <v>183</v>
      </c>
      <c s="37">
        <v>668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169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1237</v>
      </c>
    </row>
    <row r="121" spans="1:5" ht="102">
      <c r="A121" t="s">
        <v>58</v>
      </c>
      <c r="E121" s="39" t="s">
        <v>1234</v>
      </c>
    </row>
    <row r="122" spans="1:16" ht="12.75">
      <c r="A122" t="s">
        <v>48</v>
      </c>
      <c s="34" t="s">
        <v>282</v>
      </c>
      <c s="34" t="s">
        <v>1238</v>
      </c>
      <c s="35" t="s">
        <v>5</v>
      </c>
      <c s="6" t="s">
        <v>1239</v>
      </c>
      <c s="36" t="s">
        <v>183</v>
      </c>
      <c s="37">
        <v>701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169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1240</v>
      </c>
    </row>
    <row r="125" spans="1:5" ht="102">
      <c r="A125" t="s">
        <v>58</v>
      </c>
      <c r="E125" s="39" t="s">
        <v>1234</v>
      </c>
    </row>
    <row r="126" spans="1:16" ht="12.75">
      <c r="A126" t="s">
        <v>48</v>
      </c>
      <c s="34" t="s">
        <v>286</v>
      </c>
      <c s="34" t="s">
        <v>1241</v>
      </c>
      <c s="35" t="s">
        <v>5</v>
      </c>
      <c s="6" t="s">
        <v>1242</v>
      </c>
      <c s="36" t="s">
        <v>183</v>
      </c>
      <c s="37">
        <v>668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169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1237</v>
      </c>
    </row>
    <row r="129" spans="1:5" ht="89.25">
      <c r="A129" t="s">
        <v>58</v>
      </c>
      <c r="E129" s="39" t="s">
        <v>1243</v>
      </c>
    </row>
    <row r="130" spans="1:16" ht="12.75">
      <c r="A130" t="s">
        <v>48</v>
      </c>
      <c s="34" t="s">
        <v>291</v>
      </c>
      <c s="34" t="s">
        <v>1244</v>
      </c>
      <c s="35" t="s">
        <v>5</v>
      </c>
      <c s="6" t="s">
        <v>1245</v>
      </c>
      <c s="36" t="s">
        <v>178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169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1246</v>
      </c>
    </row>
    <row r="133" spans="1:5" ht="89.25">
      <c r="A133" t="s">
        <v>58</v>
      </c>
      <c r="E133" s="39" t="s">
        <v>1247</v>
      </c>
    </row>
    <row r="134" spans="1:16" ht="12.75">
      <c r="A134" t="s">
        <v>48</v>
      </c>
      <c s="34" t="s">
        <v>295</v>
      </c>
      <c s="34" t="s">
        <v>1248</v>
      </c>
      <c s="35" t="s">
        <v>5</v>
      </c>
      <c s="6" t="s">
        <v>1249</v>
      </c>
      <c s="36" t="s">
        <v>178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169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1246</v>
      </c>
    </row>
    <row r="137" spans="1:5" ht="89.25">
      <c r="A137" t="s">
        <v>58</v>
      </c>
      <c r="E137" s="39" t="s">
        <v>1247</v>
      </c>
    </row>
    <row r="138" spans="1:16" ht="12.75">
      <c r="A138" t="s">
        <v>48</v>
      </c>
      <c s="34" t="s">
        <v>300</v>
      </c>
      <c s="34" t="s">
        <v>1250</v>
      </c>
      <c s="35" t="s">
        <v>5</v>
      </c>
      <c s="6" t="s">
        <v>1251</v>
      </c>
      <c s="36" t="s">
        <v>178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169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1246</v>
      </c>
    </row>
    <row r="141" spans="1:5" ht="89.25">
      <c r="A141" t="s">
        <v>58</v>
      </c>
      <c r="E141" s="39" t="s">
        <v>1247</v>
      </c>
    </row>
    <row r="142" spans="1:16" ht="12.75">
      <c r="A142" t="s">
        <v>48</v>
      </c>
      <c s="34" t="s">
        <v>304</v>
      </c>
      <c s="34" t="s">
        <v>1252</v>
      </c>
      <c s="35" t="s">
        <v>5</v>
      </c>
      <c s="6" t="s">
        <v>1253</v>
      </c>
      <c s="36" t="s">
        <v>178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169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1223</v>
      </c>
    </row>
    <row r="145" spans="1:5" ht="114.75">
      <c r="A145" t="s">
        <v>58</v>
      </c>
      <c r="E145" s="39" t="s">
        <v>1224</v>
      </c>
    </row>
    <row r="146" spans="1:16" ht="12.75">
      <c r="A146" t="s">
        <v>48</v>
      </c>
      <c s="34" t="s">
        <v>470</v>
      </c>
      <c s="34" t="s">
        <v>1254</v>
      </c>
      <c s="35" t="s">
        <v>5</v>
      </c>
      <c s="6" t="s">
        <v>1255</v>
      </c>
      <c s="36" t="s">
        <v>178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169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1202</v>
      </c>
    </row>
    <row r="149" spans="1:5" ht="114.75">
      <c r="A149" t="s">
        <v>58</v>
      </c>
      <c r="E149" s="39" t="s">
        <v>1224</v>
      </c>
    </row>
    <row r="150" spans="1:16" ht="12.75">
      <c r="A150" t="s">
        <v>48</v>
      </c>
      <c s="34" t="s">
        <v>406</v>
      </c>
      <c s="34" t="s">
        <v>1256</v>
      </c>
      <c s="35" t="s">
        <v>5</v>
      </c>
      <c s="6" t="s">
        <v>1257</v>
      </c>
      <c s="36" t="s">
        <v>178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169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1186</v>
      </c>
    </row>
    <row r="153" spans="1:5" ht="114.75">
      <c r="A153" t="s">
        <v>58</v>
      </c>
      <c r="E153" s="39" t="s">
        <v>1224</v>
      </c>
    </row>
    <row r="154" spans="1:16" ht="12.75">
      <c r="A154" t="s">
        <v>48</v>
      </c>
      <c s="34" t="s">
        <v>727</v>
      </c>
      <c s="34" t="s">
        <v>1258</v>
      </c>
      <c s="35" t="s">
        <v>5</v>
      </c>
      <c s="6" t="s">
        <v>1259</v>
      </c>
      <c s="36" t="s">
        <v>178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169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1260</v>
      </c>
    </row>
    <row r="157" spans="1:5" ht="114.75">
      <c r="A157" t="s">
        <v>58</v>
      </c>
      <c r="E157" s="39" t="s">
        <v>1224</v>
      </c>
    </row>
    <row r="158" spans="1:16" ht="12.75">
      <c r="A158" t="s">
        <v>48</v>
      </c>
      <c s="34" t="s">
        <v>412</v>
      </c>
      <c s="34" t="s">
        <v>1261</v>
      </c>
      <c s="35" t="s">
        <v>5</v>
      </c>
      <c s="6" t="s">
        <v>1262</v>
      </c>
      <c s="36" t="s">
        <v>178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169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1230</v>
      </c>
    </row>
    <row r="161" spans="1:5" ht="114.75">
      <c r="A161" t="s">
        <v>58</v>
      </c>
      <c r="E161" s="39" t="s">
        <v>1224</v>
      </c>
    </row>
    <row r="162" spans="1:16" ht="12.75">
      <c r="A162" t="s">
        <v>48</v>
      </c>
      <c s="34" t="s">
        <v>474</v>
      </c>
      <c s="34" t="s">
        <v>1263</v>
      </c>
      <c s="35" t="s">
        <v>5</v>
      </c>
      <c s="6" t="s">
        <v>1264</v>
      </c>
      <c s="36" t="s">
        <v>178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169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1223</v>
      </c>
    </row>
    <row r="165" spans="1:5" ht="114.75">
      <c r="A165" t="s">
        <v>58</v>
      </c>
      <c r="E165" s="39" t="s">
        <v>1224</v>
      </c>
    </row>
    <row r="166" spans="1:16" ht="25.5">
      <c r="A166" t="s">
        <v>48</v>
      </c>
      <c s="34" t="s">
        <v>737</v>
      </c>
      <c s="34" t="s">
        <v>1265</v>
      </c>
      <c s="35" t="s">
        <v>5</v>
      </c>
      <c s="6" t="s">
        <v>1266</v>
      </c>
      <c s="36" t="s">
        <v>178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169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1230</v>
      </c>
    </row>
    <row r="169" spans="1:5" ht="102">
      <c r="A169" t="s">
        <v>58</v>
      </c>
      <c r="E169" s="39" t="s">
        <v>1267</v>
      </c>
    </row>
    <row r="170" spans="1:16" ht="12.75">
      <c r="A170" t="s">
        <v>48</v>
      </c>
      <c s="34" t="s">
        <v>741</v>
      </c>
      <c s="34" t="s">
        <v>1268</v>
      </c>
      <c s="35" t="s">
        <v>5</v>
      </c>
      <c s="6" t="s">
        <v>1269</v>
      </c>
      <c s="36" t="s">
        <v>178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169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1202</v>
      </c>
    </row>
    <row r="173" spans="1:5" ht="114.75">
      <c r="A173" t="s">
        <v>58</v>
      </c>
      <c r="E173" s="39" t="s">
        <v>1224</v>
      </c>
    </row>
    <row r="174" spans="1:16" ht="12.75">
      <c r="A174" t="s">
        <v>48</v>
      </c>
      <c s="34" t="s">
        <v>746</v>
      </c>
      <c s="34" t="s">
        <v>1270</v>
      </c>
      <c s="35" t="s">
        <v>5</v>
      </c>
      <c s="6" t="s">
        <v>1271</v>
      </c>
      <c s="36" t="s">
        <v>178</v>
      </c>
      <c s="37">
        <v>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169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1272</v>
      </c>
    </row>
    <row r="177" spans="1:5" ht="114.75">
      <c r="A177" t="s">
        <v>58</v>
      </c>
      <c r="E177" s="39" t="s">
        <v>1224</v>
      </c>
    </row>
    <row r="178" spans="1:16" ht="12.75">
      <c r="A178" t="s">
        <v>48</v>
      </c>
      <c s="34" t="s">
        <v>751</v>
      </c>
      <c s="34" t="s">
        <v>1273</v>
      </c>
      <c s="35" t="s">
        <v>5</v>
      </c>
      <c s="6" t="s">
        <v>1274</v>
      </c>
      <c s="36" t="s">
        <v>178</v>
      </c>
      <c s="37">
        <v>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169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1275</v>
      </c>
    </row>
    <row r="181" spans="1:5" ht="114.75">
      <c r="A181" t="s">
        <v>58</v>
      </c>
      <c r="E181" s="39" t="s">
        <v>1224</v>
      </c>
    </row>
    <row r="182" spans="1:16" ht="25.5">
      <c r="A182" t="s">
        <v>48</v>
      </c>
      <c s="34" t="s">
        <v>755</v>
      </c>
      <c s="34" t="s">
        <v>1276</v>
      </c>
      <c s="35" t="s">
        <v>5</v>
      </c>
      <c s="6" t="s">
        <v>1277</v>
      </c>
      <c s="36" t="s">
        <v>178</v>
      </c>
      <c s="37">
        <v>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169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1278</v>
      </c>
    </row>
    <row r="185" spans="1:5" ht="76.5">
      <c r="A185" t="s">
        <v>58</v>
      </c>
      <c r="E185" s="39" t="s">
        <v>1279</v>
      </c>
    </row>
    <row r="186" spans="1:16" ht="25.5">
      <c r="A186" t="s">
        <v>48</v>
      </c>
      <c s="34" t="s">
        <v>760</v>
      </c>
      <c s="34" t="s">
        <v>1280</v>
      </c>
      <c s="35" t="s">
        <v>5</v>
      </c>
      <c s="6" t="s">
        <v>1281</v>
      </c>
      <c s="36" t="s">
        <v>178</v>
      </c>
      <c s="37">
        <v>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169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1278</v>
      </c>
    </row>
    <row r="189" spans="1:5" ht="76.5">
      <c r="A189" t="s">
        <v>58</v>
      </c>
      <c r="E189" s="39" t="s">
        <v>1282</v>
      </c>
    </row>
    <row r="190" spans="1:16" ht="12.75">
      <c r="A190" t="s">
        <v>48</v>
      </c>
      <c s="34" t="s">
        <v>765</v>
      </c>
      <c s="34" t="s">
        <v>1283</v>
      </c>
      <c s="35" t="s">
        <v>5</v>
      </c>
      <c s="6" t="s">
        <v>1284</v>
      </c>
      <c s="36" t="s">
        <v>289</v>
      </c>
      <c s="37">
        <v>99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169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1285</v>
      </c>
    </row>
    <row r="193" spans="1:5" ht="89.25">
      <c r="A193" t="s">
        <v>58</v>
      </c>
      <c r="E193" s="39" t="s">
        <v>1286</v>
      </c>
    </row>
    <row r="194" spans="1:16" ht="12.75">
      <c r="A194" t="s">
        <v>48</v>
      </c>
      <c s="34" t="s">
        <v>767</v>
      </c>
      <c s="34" t="s">
        <v>1287</v>
      </c>
      <c s="35" t="s">
        <v>5</v>
      </c>
      <c s="6" t="s">
        <v>1288</v>
      </c>
      <c s="36" t="s">
        <v>178</v>
      </c>
      <c s="37">
        <v>29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169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1289</v>
      </c>
    </row>
    <row r="197" spans="1:5" ht="89.25">
      <c r="A197" t="s">
        <v>58</v>
      </c>
      <c r="E197" s="39" t="s">
        <v>1290</v>
      </c>
    </row>
    <row r="198" spans="1:16" ht="12.75">
      <c r="A198" t="s">
        <v>48</v>
      </c>
      <c s="34" t="s">
        <v>773</v>
      </c>
      <c s="34" t="s">
        <v>1291</v>
      </c>
      <c s="35" t="s">
        <v>5</v>
      </c>
      <c s="6" t="s">
        <v>1292</v>
      </c>
      <c s="36" t="s">
        <v>1293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169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1294</v>
      </c>
    </row>
    <row r="201" spans="1:5" ht="89.25">
      <c r="A201" t="s">
        <v>58</v>
      </c>
      <c r="E201" s="39" t="s">
        <v>1295</v>
      </c>
    </row>
    <row r="202" spans="1:16" ht="12.75">
      <c r="A202" t="s">
        <v>48</v>
      </c>
      <c s="34" t="s">
        <v>778</v>
      </c>
      <c s="34" t="s">
        <v>1296</v>
      </c>
      <c s="35" t="s">
        <v>5</v>
      </c>
      <c s="6" t="s">
        <v>1297</v>
      </c>
      <c s="36" t="s">
        <v>178</v>
      </c>
      <c s="37">
        <v>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169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1294</v>
      </c>
    </row>
    <row r="205" spans="1:5" ht="89.25">
      <c r="A205" t="s">
        <v>58</v>
      </c>
      <c r="E205" s="39" t="s">
        <v>1298</v>
      </c>
    </row>
    <row r="206" spans="1:16" ht="12.75">
      <c r="A206" t="s">
        <v>48</v>
      </c>
      <c s="34" t="s">
        <v>782</v>
      </c>
      <c s="34" t="s">
        <v>1299</v>
      </c>
      <c s="35" t="s">
        <v>5</v>
      </c>
      <c s="6" t="s">
        <v>1300</v>
      </c>
      <c s="36" t="s">
        <v>178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169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1301</v>
      </c>
    </row>
    <row r="209" spans="1:5" ht="89.25">
      <c r="A209" t="s">
        <v>58</v>
      </c>
      <c r="E209" s="39" t="s">
        <v>1302</v>
      </c>
    </row>
    <row r="210" spans="1:16" ht="12.75">
      <c r="A210" t="s">
        <v>48</v>
      </c>
      <c s="34" t="s">
        <v>786</v>
      </c>
      <c s="34" t="s">
        <v>1303</v>
      </c>
      <c s="35" t="s">
        <v>5</v>
      </c>
      <c s="6" t="s">
        <v>1304</v>
      </c>
      <c s="36" t="s">
        <v>178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169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1301</v>
      </c>
    </row>
    <row r="213" spans="1:5" ht="89.25">
      <c r="A213" t="s">
        <v>58</v>
      </c>
      <c r="E213" s="39" t="s">
        <v>1305</v>
      </c>
    </row>
    <row r="214" spans="1:16" ht="12.75">
      <c r="A214" t="s">
        <v>48</v>
      </c>
      <c s="34" t="s">
        <v>790</v>
      </c>
      <c s="34" t="s">
        <v>1306</v>
      </c>
      <c s="35" t="s">
        <v>5</v>
      </c>
      <c s="6" t="s">
        <v>1307</v>
      </c>
      <c s="36" t="s">
        <v>178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169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1301</v>
      </c>
    </row>
    <row r="217" spans="1:5" ht="89.25">
      <c r="A217" t="s">
        <v>58</v>
      </c>
      <c r="E217" s="39" t="s">
        <v>1308</v>
      </c>
    </row>
    <row r="218" spans="1:16" ht="12.75">
      <c r="A218" t="s">
        <v>48</v>
      </c>
      <c s="34" t="s">
        <v>794</v>
      </c>
      <c s="34" t="s">
        <v>1309</v>
      </c>
      <c s="35" t="s">
        <v>5</v>
      </c>
      <c s="6" t="s">
        <v>1310</v>
      </c>
      <c s="36" t="s">
        <v>289</v>
      </c>
      <c s="37">
        <v>32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169</v>
      </c>
      <c>
        <f>(M218*21)/100</f>
      </c>
      <c t="s">
        <v>26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1311</v>
      </c>
    </row>
    <row r="221" spans="1:5" ht="89.25">
      <c r="A221" t="s">
        <v>58</v>
      </c>
      <c r="E221" s="39" t="s">
        <v>1312</v>
      </c>
    </row>
    <row r="222" spans="1:16" ht="12.75">
      <c r="A222" t="s">
        <v>48</v>
      </c>
      <c s="34" t="s">
        <v>798</v>
      </c>
      <c s="34" t="s">
        <v>1313</v>
      </c>
      <c s="35" t="s">
        <v>5</v>
      </c>
      <c s="6" t="s">
        <v>1314</v>
      </c>
      <c s="36" t="s">
        <v>289</v>
      </c>
      <c s="37">
        <v>32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169</v>
      </c>
      <c>
        <f>(M222*21)/100</f>
      </c>
      <c t="s">
        <v>26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1311</v>
      </c>
    </row>
    <row r="225" spans="1:5" ht="89.25">
      <c r="A225" t="s">
        <v>58</v>
      </c>
      <c r="E225" s="39" t="s">
        <v>1315</v>
      </c>
    </row>
    <row r="226" spans="1:16" ht="12.75">
      <c r="A226" t="s">
        <v>48</v>
      </c>
      <c s="34" t="s">
        <v>803</v>
      </c>
      <c s="34" t="s">
        <v>1316</v>
      </c>
      <c s="35" t="s">
        <v>5</v>
      </c>
      <c s="6" t="s">
        <v>1317</v>
      </c>
      <c s="36" t="s">
        <v>168</v>
      </c>
      <c s="37">
        <v>12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169</v>
      </c>
      <c>
        <f>(M226*21)/100</f>
      </c>
      <c t="s">
        <v>26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1318</v>
      </c>
    </row>
    <row r="229" spans="1:5" ht="127.5">
      <c r="A229" t="s">
        <v>58</v>
      </c>
      <c r="E229" s="39" t="s">
        <v>1319</v>
      </c>
    </row>
    <row r="230" spans="1:16" ht="12.75">
      <c r="A230" t="s">
        <v>48</v>
      </c>
      <c s="34" t="s">
        <v>808</v>
      </c>
      <c s="34" t="s">
        <v>1320</v>
      </c>
      <c s="35" t="s">
        <v>5</v>
      </c>
      <c s="6" t="s">
        <v>1321</v>
      </c>
      <c s="36" t="s">
        <v>178</v>
      </c>
      <c s="37">
        <v>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169</v>
      </c>
      <c>
        <f>(M230*21)/100</f>
      </c>
      <c t="s">
        <v>26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1322</v>
      </c>
    </row>
    <row r="233" spans="1:5" ht="102">
      <c r="A233" t="s">
        <v>58</v>
      </c>
      <c r="E233" s="39" t="s">
        <v>1323</v>
      </c>
    </row>
    <row r="234" spans="1:16" ht="12.75">
      <c r="A234" t="s">
        <v>48</v>
      </c>
      <c s="34" t="s">
        <v>813</v>
      </c>
      <c s="34" t="s">
        <v>1324</v>
      </c>
      <c s="35" t="s">
        <v>5</v>
      </c>
      <c s="6" t="s">
        <v>1325</v>
      </c>
      <c s="36" t="s">
        <v>178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169</v>
      </c>
      <c>
        <f>(M234*21)/100</f>
      </c>
      <c t="s">
        <v>26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1326</v>
      </c>
    </row>
    <row r="237" spans="1:5" ht="102">
      <c r="A237" t="s">
        <v>58</v>
      </c>
      <c r="E237" s="39" t="s">
        <v>1323</v>
      </c>
    </row>
    <row r="238" spans="1:16" ht="12.75">
      <c r="A238" t="s">
        <v>48</v>
      </c>
      <c s="34" t="s">
        <v>818</v>
      </c>
      <c s="34" t="s">
        <v>1327</v>
      </c>
      <c s="35" t="s">
        <v>5</v>
      </c>
      <c s="6" t="s">
        <v>1328</v>
      </c>
      <c s="36" t="s">
        <v>178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169</v>
      </c>
      <c>
        <f>(M238*21)/100</f>
      </c>
      <c t="s">
        <v>26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1329</v>
      </c>
    </row>
    <row r="241" spans="1:5" ht="102">
      <c r="A241" t="s">
        <v>58</v>
      </c>
      <c r="E241" s="39" t="s">
        <v>1323</v>
      </c>
    </row>
    <row r="242" spans="1:16" ht="12.75">
      <c r="A242" t="s">
        <v>48</v>
      </c>
      <c s="34" t="s">
        <v>822</v>
      </c>
      <c s="34" t="s">
        <v>1330</v>
      </c>
      <c s="35" t="s">
        <v>5</v>
      </c>
      <c s="6" t="s">
        <v>1331</v>
      </c>
      <c s="36" t="s">
        <v>178</v>
      </c>
      <c s="37">
        <v>11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169</v>
      </c>
      <c>
        <f>(M242*21)/100</f>
      </c>
      <c t="s">
        <v>26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1332</v>
      </c>
    </row>
    <row r="245" spans="1:5" ht="102">
      <c r="A245" t="s">
        <v>58</v>
      </c>
      <c r="E245" s="39" t="s">
        <v>1333</v>
      </c>
    </row>
    <row r="246" spans="1:16" ht="12.75">
      <c r="A246" t="s">
        <v>48</v>
      </c>
      <c s="34" t="s">
        <v>827</v>
      </c>
      <c s="34" t="s">
        <v>1334</v>
      </c>
      <c s="35" t="s">
        <v>5</v>
      </c>
      <c s="6" t="s">
        <v>1335</v>
      </c>
      <c s="36" t="s">
        <v>178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169</v>
      </c>
      <c>
        <f>(M246*21)/100</f>
      </c>
      <c t="s">
        <v>26</v>
      </c>
    </row>
    <row r="247" spans="1:5" ht="12.75">
      <c r="A247" s="35" t="s">
        <v>55</v>
      </c>
      <c r="E247" s="39" t="s">
        <v>5</v>
      </c>
    </row>
    <row r="248" spans="1:5" ht="12.75">
      <c r="A248" s="35" t="s">
        <v>56</v>
      </c>
      <c r="E248" s="40" t="s">
        <v>1329</v>
      </c>
    </row>
    <row r="249" spans="1:5" ht="102">
      <c r="A249" t="s">
        <v>58</v>
      </c>
      <c r="E249" s="39" t="s">
        <v>1333</v>
      </c>
    </row>
    <row r="250" spans="1:16" ht="25.5">
      <c r="A250" t="s">
        <v>48</v>
      </c>
      <c s="34" t="s">
        <v>831</v>
      </c>
      <c s="34" t="s">
        <v>1336</v>
      </c>
      <c s="35" t="s">
        <v>5</v>
      </c>
      <c s="6" t="s">
        <v>1337</v>
      </c>
      <c s="36" t="s">
        <v>178</v>
      </c>
      <c s="37">
        <v>4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169</v>
      </c>
      <c>
        <f>(M250*21)/100</f>
      </c>
      <c t="s">
        <v>26</v>
      </c>
    </row>
    <row r="251" spans="1:5" ht="12.75">
      <c r="A251" s="35" t="s">
        <v>55</v>
      </c>
      <c r="E251" s="39" t="s">
        <v>5</v>
      </c>
    </row>
    <row r="252" spans="1:5" ht="12.75">
      <c r="A252" s="35" t="s">
        <v>56</v>
      </c>
      <c r="E252" s="40" t="s">
        <v>1338</v>
      </c>
    </row>
    <row r="253" spans="1:5" ht="102">
      <c r="A253" t="s">
        <v>58</v>
      </c>
      <c r="E253" s="39" t="s">
        <v>1333</v>
      </c>
    </row>
    <row r="254" spans="1:16" ht="12.75">
      <c r="A254" t="s">
        <v>48</v>
      </c>
      <c s="34" t="s">
        <v>835</v>
      </c>
      <c s="34" t="s">
        <v>1339</v>
      </c>
      <c s="35" t="s">
        <v>5</v>
      </c>
      <c s="6" t="s">
        <v>1340</v>
      </c>
      <c s="36" t="s">
        <v>178</v>
      </c>
      <c s="37">
        <v>4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169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1341</v>
      </c>
    </row>
    <row r="257" spans="1:5" ht="102">
      <c r="A257" t="s">
        <v>58</v>
      </c>
      <c r="E257" s="39" t="s">
        <v>1333</v>
      </c>
    </row>
    <row r="258" spans="1:16" ht="12.75">
      <c r="A258" t="s">
        <v>48</v>
      </c>
      <c s="34" t="s">
        <v>840</v>
      </c>
      <c s="34" t="s">
        <v>1342</v>
      </c>
      <c s="35" t="s">
        <v>5</v>
      </c>
      <c s="6" t="s">
        <v>1343</v>
      </c>
      <c s="36" t="s">
        <v>178</v>
      </c>
      <c s="37">
        <v>86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169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1344</v>
      </c>
    </row>
    <row r="261" spans="1:5" ht="102">
      <c r="A261" t="s">
        <v>58</v>
      </c>
      <c r="E261" s="39" t="s">
        <v>1333</v>
      </c>
    </row>
    <row r="262" spans="1:16" ht="12.75">
      <c r="A262" t="s">
        <v>48</v>
      </c>
      <c s="34" t="s">
        <v>844</v>
      </c>
      <c s="34" t="s">
        <v>1345</v>
      </c>
      <c s="35" t="s">
        <v>5</v>
      </c>
      <c s="6" t="s">
        <v>1346</v>
      </c>
      <c s="36" t="s">
        <v>178</v>
      </c>
      <c s="37">
        <v>18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169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1347</v>
      </c>
    </row>
    <row r="265" spans="1:5" ht="102">
      <c r="A265" t="s">
        <v>58</v>
      </c>
      <c r="E265" s="39" t="s">
        <v>1333</v>
      </c>
    </row>
    <row r="266" spans="1:16" ht="12.75">
      <c r="A266" t="s">
        <v>48</v>
      </c>
      <c s="34" t="s">
        <v>849</v>
      </c>
      <c s="34" t="s">
        <v>1348</v>
      </c>
      <c s="35" t="s">
        <v>5</v>
      </c>
      <c s="6" t="s">
        <v>1349</v>
      </c>
      <c s="36" t="s">
        <v>178</v>
      </c>
      <c s="37">
        <v>12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169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1318</v>
      </c>
    </row>
    <row r="269" spans="1:5" ht="102">
      <c r="A269" t="s">
        <v>58</v>
      </c>
      <c r="E269" s="39" t="s">
        <v>1333</v>
      </c>
    </row>
    <row r="270" spans="1:16" ht="12.75">
      <c r="A270" t="s">
        <v>48</v>
      </c>
      <c s="34" t="s">
        <v>854</v>
      </c>
      <c s="34" t="s">
        <v>1350</v>
      </c>
      <c s="35" t="s">
        <v>5</v>
      </c>
      <c s="6" t="s">
        <v>1351</v>
      </c>
      <c s="36" t="s">
        <v>178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169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1322</v>
      </c>
    </row>
    <row r="273" spans="1:5" ht="102">
      <c r="A273" t="s">
        <v>58</v>
      </c>
      <c r="E273" s="39" t="s">
        <v>1333</v>
      </c>
    </row>
    <row r="274" spans="1:16" ht="12.75">
      <c r="A274" t="s">
        <v>48</v>
      </c>
      <c s="34" t="s">
        <v>859</v>
      </c>
      <c s="34" t="s">
        <v>1352</v>
      </c>
      <c s="35" t="s">
        <v>5</v>
      </c>
      <c s="6" t="s">
        <v>1353</v>
      </c>
      <c s="36" t="s">
        <v>183</v>
      </c>
      <c s="37">
        <v>966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169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1354</v>
      </c>
    </row>
    <row r="277" spans="1:5" ht="102">
      <c r="A277" t="s">
        <v>58</v>
      </c>
      <c r="E277" s="39" t="s">
        <v>1355</v>
      </c>
    </row>
    <row r="278" spans="1:16" ht="12.75">
      <c r="A278" t="s">
        <v>48</v>
      </c>
      <c s="34" t="s">
        <v>864</v>
      </c>
      <c s="34" t="s">
        <v>1356</v>
      </c>
      <c s="35" t="s">
        <v>5</v>
      </c>
      <c s="6" t="s">
        <v>1357</v>
      </c>
      <c s="36" t="s">
        <v>183</v>
      </c>
      <c s="37">
        <v>1002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169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1358</v>
      </c>
    </row>
    <row r="281" spans="1:5" ht="102">
      <c r="A281" t="s">
        <v>58</v>
      </c>
      <c r="E281" s="39" t="s">
        <v>1355</v>
      </c>
    </row>
    <row r="282" spans="1:16" ht="12.75">
      <c r="A282" t="s">
        <v>48</v>
      </c>
      <c s="34" t="s">
        <v>868</v>
      </c>
      <c s="34" t="s">
        <v>1359</v>
      </c>
      <c s="35" t="s">
        <v>5</v>
      </c>
      <c s="6" t="s">
        <v>1360</v>
      </c>
      <c s="36" t="s">
        <v>451</v>
      </c>
      <c s="37">
        <v>876.28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169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1361</v>
      </c>
    </row>
    <row r="285" spans="1:5" ht="127.5">
      <c r="A285" t="s">
        <v>58</v>
      </c>
      <c r="E285" s="39" t="s">
        <v>1362</v>
      </c>
    </row>
    <row r="286" spans="1:16" ht="12.75">
      <c r="A286" t="s">
        <v>48</v>
      </c>
      <c s="34" t="s">
        <v>873</v>
      </c>
      <c s="34" t="s">
        <v>1363</v>
      </c>
      <c s="35" t="s">
        <v>5</v>
      </c>
      <c s="6" t="s">
        <v>1364</v>
      </c>
      <c s="36" t="s">
        <v>289</v>
      </c>
      <c s="37">
        <v>76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1365</v>
      </c>
    </row>
    <row r="289" spans="1:5" ht="89.25">
      <c r="A289" t="s">
        <v>58</v>
      </c>
      <c r="E289" s="39" t="s">
        <v>1286</v>
      </c>
    </row>
    <row r="290" spans="1:13" ht="12.75">
      <c r="A290" t="s">
        <v>45</v>
      </c>
      <c r="C290" s="31" t="s">
        <v>46</v>
      </c>
      <c r="E290" s="33" t="s">
        <v>47</v>
      </c>
      <c r="J290" s="32">
        <f>0</f>
      </c>
      <c s="32">
        <f>0</f>
      </c>
      <c s="32">
        <f>0+L291+L295+L299</f>
      </c>
      <c s="32">
        <f>0+M291+M295+M299</f>
      </c>
    </row>
    <row r="291" spans="1:16" ht="25.5">
      <c r="A291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28.404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26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1366</v>
      </c>
    </row>
    <row r="294" spans="1:5" ht="25.5">
      <c r="A294" t="s">
        <v>58</v>
      </c>
      <c r="E294" s="39" t="s">
        <v>311</v>
      </c>
    </row>
    <row r="295" spans="1:16" ht="25.5">
      <c r="A295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36.3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26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1367</v>
      </c>
    </row>
    <row r="298" spans="1:5" ht="25.5">
      <c r="A298" t="s">
        <v>58</v>
      </c>
      <c r="E298" s="39" t="s">
        <v>311</v>
      </c>
    </row>
    <row r="299" spans="1:16" ht="38.25">
      <c r="A299" t="s">
        <v>48</v>
      </c>
      <c s="34" t="s">
        <v>25</v>
      </c>
      <c s="34" t="s">
        <v>96</v>
      </c>
      <c s="35" t="s">
        <v>97</v>
      </c>
      <c s="6" t="s">
        <v>98</v>
      </c>
      <c s="36" t="s">
        <v>53</v>
      </c>
      <c s="37">
        <v>0.542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26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1368</v>
      </c>
    </row>
    <row r="302" spans="1:5" ht="25.5">
      <c r="A302" t="s">
        <v>58</v>
      </c>
      <c r="E302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1369</v>
      </c>
      <c s="41">
        <f>Rekapitulace!C28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1369</v>
      </c>
      <c r="E4" s="26" t="s">
        <v>1370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COUNTIFS(L8:L127,"=0",A8:A127,"P")+COUNTIFS(L8:L127,"",A8:A127,"P")+SUM(Q8:Q127)</f>
      </c>
    </row>
    <row r="8" spans="1:13" ht="12.75">
      <c r="A8" t="s">
        <v>43</v>
      </c>
      <c r="C8" s="28" t="s">
        <v>1373</v>
      </c>
      <c r="E8" s="30" t="s">
        <v>1372</v>
      </c>
      <c r="J8" s="29">
        <f>0+J9+J22+J27+J32+J113+J118</f>
      </c>
      <c s="29">
        <f>0+K9+K22+K27+K32+K113+K118</f>
      </c>
      <c s="29">
        <f>0+L9+L22+L27+L32+L113+L118</f>
      </c>
      <c s="29">
        <f>0+M9+M22+M27+M32+M113+M118</f>
      </c>
    </row>
    <row r="9" spans="1:13" ht="12.75">
      <c r="A9" t="s">
        <v>45</v>
      </c>
      <c r="C9" s="31" t="s">
        <v>49</v>
      </c>
      <c r="E9" s="33" t="s">
        <v>165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166</v>
      </c>
      <c s="35" t="s">
        <v>5</v>
      </c>
      <c s="6" t="s">
        <v>167</v>
      </c>
      <c s="36" t="s">
        <v>168</v>
      </c>
      <c s="37">
        <v>123.2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1374</v>
      </c>
    </row>
    <row r="13" spans="1:5" ht="318.75">
      <c r="A13" t="s">
        <v>58</v>
      </c>
      <c r="E13" s="39" t="s">
        <v>171</v>
      </c>
    </row>
    <row r="14" spans="1:16" ht="12.75">
      <c r="A14" t="s">
        <v>48</v>
      </c>
      <c s="34" t="s">
        <v>26</v>
      </c>
      <c s="34" t="s">
        <v>1375</v>
      </c>
      <c s="35" t="s">
        <v>5</v>
      </c>
      <c s="6" t="s">
        <v>1376</v>
      </c>
      <c s="36" t="s">
        <v>168</v>
      </c>
      <c s="37">
        <v>3.85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1377</v>
      </c>
    </row>
    <row r="17" spans="1:5" ht="318.75">
      <c r="A17" t="s">
        <v>58</v>
      </c>
      <c r="E17" s="39" t="s">
        <v>1378</v>
      </c>
    </row>
    <row r="18" spans="1:16" ht="12.75">
      <c r="A18" t="s">
        <v>48</v>
      </c>
      <c s="34" t="s">
        <v>25</v>
      </c>
      <c s="34" t="s">
        <v>172</v>
      </c>
      <c s="35" t="s">
        <v>5</v>
      </c>
      <c s="6" t="s">
        <v>173</v>
      </c>
      <c s="36" t="s">
        <v>168</v>
      </c>
      <c s="37">
        <v>73.5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1379</v>
      </c>
    </row>
    <row r="21" spans="1:5" ht="229.5">
      <c r="A21" t="s">
        <v>58</v>
      </c>
      <c r="E21" s="39" t="s">
        <v>174</v>
      </c>
    </row>
    <row r="22" spans="1:13" ht="12.75">
      <c r="A22" t="s">
        <v>45</v>
      </c>
      <c r="C22" s="31" t="s">
        <v>26</v>
      </c>
      <c r="E22" s="33" t="s">
        <v>521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48</v>
      </c>
      <c s="34" t="s">
        <v>68</v>
      </c>
      <c s="34" t="s">
        <v>1380</v>
      </c>
      <c s="35" t="s">
        <v>5</v>
      </c>
      <c s="6" t="s">
        <v>1381</v>
      </c>
      <c s="36" t="s">
        <v>168</v>
      </c>
      <c s="37">
        <v>1.26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1382</v>
      </c>
    </row>
    <row r="26" spans="1:5" ht="369.75">
      <c r="A26" t="s">
        <v>58</v>
      </c>
      <c r="E26" s="39" t="s">
        <v>1383</v>
      </c>
    </row>
    <row r="27" spans="1:13" ht="12.75">
      <c r="A27" t="s">
        <v>45</v>
      </c>
      <c r="C27" s="31" t="s">
        <v>74</v>
      </c>
      <c r="E27" s="33" t="s">
        <v>340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48</v>
      </c>
      <c s="34" t="s">
        <v>74</v>
      </c>
      <c s="34" t="s">
        <v>1384</v>
      </c>
      <c s="35" t="s">
        <v>5</v>
      </c>
      <c s="6" t="s">
        <v>1385</v>
      </c>
      <c s="36" t="s">
        <v>168</v>
      </c>
      <c s="37">
        <v>55.44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169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1386</v>
      </c>
    </row>
    <row r="31" spans="1:5" ht="51">
      <c r="A31" t="s">
        <v>58</v>
      </c>
      <c r="E31" s="39" t="s">
        <v>1387</v>
      </c>
    </row>
    <row r="32" spans="1:13" ht="12.75">
      <c r="A32" t="s">
        <v>45</v>
      </c>
      <c r="C32" s="31" t="s">
        <v>85</v>
      </c>
      <c r="E32" s="33" t="s">
        <v>175</v>
      </c>
      <c r="J32" s="32">
        <f>0</f>
      </c>
      <c s="32">
        <f>0</f>
      </c>
      <c s="32">
        <f>0+L33+L37+L41+L45+L49+L53+L57+L61+L65+L69+L73+L77+L81+L85+L89+L93+L97+L101+L105+L109</f>
      </c>
      <c s="32">
        <f>0+M33+M37+M41+M45+M49+M53+M57+M61+M65+M69+M73+M77+M81+M85+M89+M93+M97+M101+M105+M109</f>
      </c>
    </row>
    <row r="33" spans="1:16" ht="12.75">
      <c r="A33" t="s">
        <v>48</v>
      </c>
      <c s="34" t="s">
        <v>79</v>
      </c>
      <c s="34" t="s">
        <v>186</v>
      </c>
      <c s="35" t="s">
        <v>5</v>
      </c>
      <c s="6" t="s">
        <v>187</v>
      </c>
      <c s="36" t="s">
        <v>183</v>
      </c>
      <c s="37">
        <v>315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169</v>
      </c>
      <c>
        <f>(M33*21)/100</f>
      </c>
      <c t="s">
        <v>26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5</v>
      </c>
    </row>
    <row r="36" spans="1:5" ht="140.25">
      <c r="A36" t="s">
        <v>58</v>
      </c>
      <c r="E36" s="39" t="s">
        <v>189</v>
      </c>
    </row>
    <row r="37" spans="1:16" ht="12.75">
      <c r="A37" t="s">
        <v>48</v>
      </c>
      <c s="34" t="s">
        <v>85</v>
      </c>
      <c s="34" t="s">
        <v>332</v>
      </c>
      <c s="35" t="s">
        <v>5</v>
      </c>
      <c s="6" t="s">
        <v>333</v>
      </c>
      <c s="36" t="s">
        <v>183</v>
      </c>
      <c s="37">
        <v>380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169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76.5">
      <c r="A40" t="s">
        <v>58</v>
      </c>
      <c r="E40" s="39" t="s">
        <v>1388</v>
      </c>
    </row>
    <row r="41" spans="1:16" ht="12.75">
      <c r="A41" t="s">
        <v>48</v>
      </c>
      <c s="34" t="s">
        <v>90</v>
      </c>
      <c s="34" t="s">
        <v>1389</v>
      </c>
      <c s="35" t="s">
        <v>5</v>
      </c>
      <c s="6" t="s">
        <v>1390</v>
      </c>
      <c s="36" t="s">
        <v>183</v>
      </c>
      <c s="37">
        <v>330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169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58</v>
      </c>
      <c r="E44" s="39" t="s">
        <v>1391</v>
      </c>
    </row>
    <row r="45" spans="1:16" ht="25.5">
      <c r="A45" t="s">
        <v>48</v>
      </c>
      <c s="34" t="s">
        <v>95</v>
      </c>
      <c s="34" t="s">
        <v>1392</v>
      </c>
      <c s="35" t="s">
        <v>5</v>
      </c>
      <c s="6" t="s">
        <v>1393</v>
      </c>
      <c s="36" t="s">
        <v>178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169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02">
      <c r="A48" t="s">
        <v>58</v>
      </c>
      <c r="E48" s="39" t="s">
        <v>1394</v>
      </c>
    </row>
    <row r="49" spans="1:16" ht="12.75">
      <c r="A49" t="s">
        <v>48</v>
      </c>
      <c s="34" t="s">
        <v>100</v>
      </c>
      <c s="34" t="s">
        <v>1395</v>
      </c>
      <c s="35" t="s">
        <v>5</v>
      </c>
      <c s="6" t="s">
        <v>1396</v>
      </c>
      <c s="36" t="s">
        <v>183</v>
      </c>
      <c s="37">
        <v>380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169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14.75">
      <c r="A52" t="s">
        <v>58</v>
      </c>
      <c r="E52" s="39" t="s">
        <v>1397</v>
      </c>
    </row>
    <row r="53" spans="1:16" ht="12.75">
      <c r="A53" t="s">
        <v>48</v>
      </c>
      <c s="34" t="s">
        <v>105</v>
      </c>
      <c s="34" t="s">
        <v>1398</v>
      </c>
      <c s="35" t="s">
        <v>5</v>
      </c>
      <c s="6" t="s">
        <v>1399</v>
      </c>
      <c s="36" t="s">
        <v>178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169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40.25">
      <c r="A56" t="s">
        <v>58</v>
      </c>
      <c r="E56" s="39" t="s">
        <v>1400</v>
      </c>
    </row>
    <row r="57" spans="1:16" ht="25.5">
      <c r="A57" t="s">
        <v>48</v>
      </c>
      <c s="34" t="s">
        <v>110</v>
      </c>
      <c s="34" t="s">
        <v>1401</v>
      </c>
      <c s="35" t="s">
        <v>5</v>
      </c>
      <c s="6" t="s">
        <v>1402</v>
      </c>
      <c s="36" t="s">
        <v>178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169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89.25">
      <c r="A60" t="s">
        <v>58</v>
      </c>
      <c r="E60" s="39" t="s">
        <v>1403</v>
      </c>
    </row>
    <row r="61" spans="1:16" ht="25.5">
      <c r="A61" t="s">
        <v>48</v>
      </c>
      <c s="34" t="s">
        <v>115</v>
      </c>
      <c s="34" t="s">
        <v>1404</v>
      </c>
      <c s="35" t="s">
        <v>5</v>
      </c>
      <c s="6" t="s">
        <v>1405</v>
      </c>
      <c s="36" t="s">
        <v>178</v>
      </c>
      <c s="37">
        <v>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169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76.5">
      <c r="A64" t="s">
        <v>58</v>
      </c>
      <c r="E64" s="39" t="s">
        <v>1406</v>
      </c>
    </row>
    <row r="65" spans="1:16" ht="12.75">
      <c r="A65" t="s">
        <v>48</v>
      </c>
      <c s="34" t="s">
        <v>209</v>
      </c>
      <c s="34" t="s">
        <v>1407</v>
      </c>
      <c s="35" t="s">
        <v>5</v>
      </c>
      <c s="6" t="s">
        <v>1408</v>
      </c>
      <c s="36" t="s">
        <v>178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169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58</v>
      </c>
      <c r="E68" s="39" t="s">
        <v>1409</v>
      </c>
    </row>
    <row r="69" spans="1:16" ht="12.75">
      <c r="A69" t="s">
        <v>48</v>
      </c>
      <c s="34" t="s">
        <v>213</v>
      </c>
      <c s="34" t="s">
        <v>1410</v>
      </c>
      <c s="35" t="s">
        <v>5</v>
      </c>
      <c s="6" t="s">
        <v>1411</v>
      </c>
      <c s="36" t="s">
        <v>178</v>
      </c>
      <c s="37">
        <v>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169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89.25">
      <c r="A72" t="s">
        <v>58</v>
      </c>
      <c r="E72" s="39" t="s">
        <v>1412</v>
      </c>
    </row>
    <row r="73" spans="1:16" ht="12.75">
      <c r="A73" t="s">
        <v>48</v>
      </c>
      <c s="34" t="s">
        <v>217</v>
      </c>
      <c s="34" t="s">
        <v>1413</v>
      </c>
      <c s="35" t="s">
        <v>5</v>
      </c>
      <c s="6" t="s">
        <v>1414</v>
      </c>
      <c s="36" t="s">
        <v>178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169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89.25">
      <c r="A76" t="s">
        <v>58</v>
      </c>
      <c r="E76" s="39" t="s">
        <v>1415</v>
      </c>
    </row>
    <row r="77" spans="1:16" ht="25.5">
      <c r="A77" t="s">
        <v>48</v>
      </c>
      <c s="34" t="s">
        <v>221</v>
      </c>
      <c s="34" t="s">
        <v>1416</v>
      </c>
      <c s="35" t="s">
        <v>5</v>
      </c>
      <c s="6" t="s">
        <v>1417</v>
      </c>
      <c s="36" t="s">
        <v>178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169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14.75">
      <c r="A80" t="s">
        <v>58</v>
      </c>
      <c r="E80" s="39" t="s">
        <v>1418</v>
      </c>
    </row>
    <row r="81" spans="1:16" ht="25.5">
      <c r="A81" t="s">
        <v>48</v>
      </c>
      <c s="34" t="s">
        <v>225</v>
      </c>
      <c s="34" t="s">
        <v>1419</v>
      </c>
      <c s="35" t="s">
        <v>5</v>
      </c>
      <c s="6" t="s">
        <v>1420</v>
      </c>
      <c s="36" t="s">
        <v>178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169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58</v>
      </c>
      <c r="E84" s="39" t="s">
        <v>1421</v>
      </c>
    </row>
    <row r="85" spans="1:16" ht="12.75">
      <c r="A85" t="s">
        <v>48</v>
      </c>
      <c s="34" t="s">
        <v>229</v>
      </c>
      <c s="34" t="s">
        <v>1422</v>
      </c>
      <c s="35" t="s">
        <v>5</v>
      </c>
      <c s="6" t="s">
        <v>1423</v>
      </c>
      <c s="36" t="s">
        <v>289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169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58</v>
      </c>
      <c r="E88" s="39" t="s">
        <v>1424</v>
      </c>
    </row>
    <row r="89" spans="1:16" ht="12.75">
      <c r="A89" t="s">
        <v>48</v>
      </c>
      <c s="34" t="s">
        <v>233</v>
      </c>
      <c s="34" t="s">
        <v>1425</v>
      </c>
      <c s="35" t="s">
        <v>5</v>
      </c>
      <c s="6" t="s">
        <v>1426</v>
      </c>
      <c s="36" t="s">
        <v>289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169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102">
      <c r="A92" t="s">
        <v>58</v>
      </c>
      <c r="E92" s="39" t="s">
        <v>1427</v>
      </c>
    </row>
    <row r="93" spans="1:16" ht="12.75">
      <c r="A93" t="s">
        <v>48</v>
      </c>
      <c s="34" t="s">
        <v>237</v>
      </c>
      <c s="34" t="s">
        <v>1428</v>
      </c>
      <c s="35" t="s">
        <v>5</v>
      </c>
      <c s="6" t="s">
        <v>1429</v>
      </c>
      <c s="36" t="s">
        <v>289</v>
      </c>
      <c s="37">
        <v>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169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58</v>
      </c>
      <c r="E96" s="39" t="s">
        <v>1430</v>
      </c>
    </row>
    <row r="97" spans="1:16" ht="12.75">
      <c r="A97" t="s">
        <v>48</v>
      </c>
      <c s="34" t="s">
        <v>242</v>
      </c>
      <c s="34" t="s">
        <v>1431</v>
      </c>
      <c s="35" t="s">
        <v>5</v>
      </c>
      <c s="6" t="s">
        <v>1432</v>
      </c>
      <c s="36" t="s">
        <v>289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169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89.25">
      <c r="A100" t="s">
        <v>58</v>
      </c>
      <c r="E100" s="39" t="s">
        <v>1433</v>
      </c>
    </row>
    <row r="101" spans="1:16" ht="12.75">
      <c r="A101" t="s">
        <v>48</v>
      </c>
      <c s="34" t="s">
        <v>246</v>
      </c>
      <c s="34" t="s">
        <v>1303</v>
      </c>
      <c s="35" t="s">
        <v>5</v>
      </c>
      <c s="6" t="s">
        <v>1304</v>
      </c>
      <c s="36" t="s">
        <v>178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169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89.25">
      <c r="A104" t="s">
        <v>58</v>
      </c>
      <c r="E104" s="39" t="s">
        <v>1305</v>
      </c>
    </row>
    <row r="105" spans="1:16" ht="12.75">
      <c r="A105" t="s">
        <v>48</v>
      </c>
      <c s="34" t="s">
        <v>250</v>
      </c>
      <c s="34" t="s">
        <v>1434</v>
      </c>
      <c s="35" t="s">
        <v>5</v>
      </c>
      <c s="6" t="s">
        <v>1435</v>
      </c>
      <c s="36" t="s">
        <v>178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169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14.75">
      <c r="A108" t="s">
        <v>58</v>
      </c>
      <c r="E108" s="39" t="s">
        <v>1436</v>
      </c>
    </row>
    <row r="109" spans="1:16" ht="12.75">
      <c r="A109" t="s">
        <v>48</v>
      </c>
      <c s="34" t="s">
        <v>254</v>
      </c>
      <c s="34" t="s">
        <v>1437</v>
      </c>
      <c s="35" t="s">
        <v>5</v>
      </c>
      <c s="6" t="s">
        <v>1438</v>
      </c>
      <c s="36" t="s">
        <v>178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169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53">
      <c r="A112" t="s">
        <v>58</v>
      </c>
      <c r="E112" s="39" t="s">
        <v>1439</v>
      </c>
    </row>
    <row r="113" spans="1:13" ht="12.75">
      <c r="A113" t="s">
        <v>45</v>
      </c>
      <c r="C113" s="31" t="s">
        <v>90</v>
      </c>
      <c r="E113" s="33" t="s">
        <v>558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48</v>
      </c>
      <c s="34" t="s">
        <v>258</v>
      </c>
      <c s="34" t="s">
        <v>1440</v>
      </c>
      <c s="35" t="s">
        <v>5</v>
      </c>
      <c s="6" t="s">
        <v>1441</v>
      </c>
      <c s="36" t="s">
        <v>183</v>
      </c>
      <c s="37">
        <v>315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169</v>
      </c>
      <c>
        <f>(M114*21)/100</f>
      </c>
      <c t="s">
        <v>26</v>
      </c>
    </row>
    <row r="115" spans="1:5" ht="12.75">
      <c r="A115" s="35" t="s">
        <v>55</v>
      </c>
      <c r="E115" s="39" t="s">
        <v>1442</v>
      </c>
    </row>
    <row r="116" spans="1:5" ht="12.75">
      <c r="A116" s="35" t="s">
        <v>56</v>
      </c>
      <c r="E116" s="40" t="s">
        <v>5</v>
      </c>
    </row>
    <row r="117" spans="1:5" ht="242.25">
      <c r="A117" t="s">
        <v>58</v>
      </c>
      <c r="E117" s="39" t="s">
        <v>1443</v>
      </c>
    </row>
    <row r="118" spans="1:13" ht="12.75">
      <c r="A118" t="s">
        <v>45</v>
      </c>
      <c r="C118" s="31" t="s">
        <v>46</v>
      </c>
      <c r="E118" s="33" t="s">
        <v>47</v>
      </c>
      <c r="J118" s="32">
        <f>0</f>
      </c>
      <c s="32">
        <f>0</f>
      </c>
      <c s="32">
        <f>0+L119+L123+L127</f>
      </c>
      <c s="32">
        <f>0+M119+M123+M127</f>
      </c>
    </row>
    <row r="119" spans="1:16" ht="25.5">
      <c r="A119" t="s">
        <v>48</v>
      </c>
      <c s="34" t="s">
        <v>262</v>
      </c>
      <c s="34" t="s">
        <v>50</v>
      </c>
      <c s="35" t="s">
        <v>51</v>
      </c>
      <c s="6" t="s">
        <v>1444</v>
      </c>
      <c s="36" t="s">
        <v>53</v>
      </c>
      <c s="37">
        <v>203.28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1445</v>
      </c>
    </row>
    <row r="121" spans="1:5" ht="51">
      <c r="A121" s="35" t="s">
        <v>56</v>
      </c>
      <c r="E121" s="40" t="s">
        <v>1446</v>
      </c>
    </row>
    <row r="122" spans="1:5" ht="25.5">
      <c r="A122" t="s">
        <v>58</v>
      </c>
      <c r="E122" s="39" t="s">
        <v>311</v>
      </c>
    </row>
    <row r="123" spans="1:16" ht="25.5">
      <c r="A123" t="s">
        <v>48</v>
      </c>
      <c s="34" t="s">
        <v>266</v>
      </c>
      <c s="34" t="s">
        <v>80</v>
      </c>
      <c s="35" t="s">
        <v>81</v>
      </c>
      <c s="6" t="s">
        <v>82</v>
      </c>
      <c s="36" t="s">
        <v>53</v>
      </c>
      <c s="37">
        <v>0.05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25.5">
      <c r="A126" t="s">
        <v>58</v>
      </c>
      <c r="E126" s="39" t="s">
        <v>311</v>
      </c>
    </row>
    <row r="127" spans="1:16" ht="38.25">
      <c r="A127" t="s">
        <v>48</v>
      </c>
      <c s="34" t="s">
        <v>270</v>
      </c>
      <c s="34" t="s">
        <v>96</v>
      </c>
      <c s="35" t="s">
        <v>97</v>
      </c>
      <c s="6" t="s">
        <v>98</v>
      </c>
      <c s="36" t="s">
        <v>53</v>
      </c>
      <c s="37">
        <v>1.65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26</v>
      </c>
    </row>
    <row r="128" spans="1:5" ht="12.75">
      <c r="A128" s="35" t="s">
        <v>55</v>
      </c>
      <c r="E128" s="39" t="s">
        <v>1445</v>
      </c>
    </row>
    <row r="129" spans="1:5" ht="63.75">
      <c r="A129" s="35" t="s">
        <v>56</v>
      </c>
      <c r="E129" s="40" t="s">
        <v>1447</v>
      </c>
    </row>
    <row r="130" spans="1:5" ht="25.5">
      <c r="A130" t="s">
        <v>58</v>
      </c>
      <c r="E130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1448</v>
      </c>
      <c s="41">
        <f>Rekapitulace!C30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1448</v>
      </c>
      <c r="E4" s="26" t="s">
        <v>1449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COUNTIFS(L8:L139,"=0",A8:A139,"P")+COUNTIFS(L8:L139,"",A8:A139,"P")+SUM(Q8:Q139)</f>
      </c>
    </row>
    <row r="8" spans="1:13" ht="12.75">
      <c r="A8" t="s">
        <v>43</v>
      </c>
      <c r="C8" s="28" t="s">
        <v>1452</v>
      </c>
      <c r="E8" s="30" t="s">
        <v>1451</v>
      </c>
      <c r="J8" s="29">
        <f>0+J9+J26+J31+J36+J121+J134</f>
      </c>
      <c s="29">
        <f>0+K9+K26+K31+K36+K121+K134</f>
      </c>
      <c s="29">
        <f>0+L9+L26+L31+L36+L121+L134</f>
      </c>
      <c s="29">
        <f>0+M9+M26+M31+M36+M121+M134</f>
      </c>
    </row>
    <row r="9" spans="1:13" ht="12.75">
      <c r="A9" t="s">
        <v>45</v>
      </c>
      <c r="C9" s="31" t="s">
        <v>49</v>
      </c>
      <c r="E9" s="33" t="s">
        <v>165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1453</v>
      </c>
      <c s="35" t="s">
        <v>5</v>
      </c>
      <c s="6" t="s">
        <v>1454</v>
      </c>
      <c s="36" t="s">
        <v>168</v>
      </c>
      <c s="37">
        <v>84.5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1455</v>
      </c>
    </row>
    <row r="13" spans="1:5" ht="369.75">
      <c r="A13" t="s">
        <v>58</v>
      </c>
      <c r="E13" s="39" t="s">
        <v>1456</v>
      </c>
    </row>
    <row r="14" spans="1:16" ht="12.75">
      <c r="A14" t="s">
        <v>48</v>
      </c>
      <c s="34" t="s">
        <v>26</v>
      </c>
      <c s="34" t="s">
        <v>1457</v>
      </c>
      <c s="35" t="s">
        <v>5</v>
      </c>
      <c s="6" t="s">
        <v>1458</v>
      </c>
      <c s="36" t="s">
        <v>168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58</v>
      </c>
      <c r="E17" s="39" t="s">
        <v>1378</v>
      </c>
    </row>
    <row r="18" spans="1:16" ht="12.75">
      <c r="A18" t="s">
        <v>48</v>
      </c>
      <c s="34" t="s">
        <v>25</v>
      </c>
      <c s="34" t="s">
        <v>1459</v>
      </c>
      <c s="35" t="s">
        <v>5</v>
      </c>
      <c s="6" t="s">
        <v>1460</v>
      </c>
      <c s="36" t="s">
        <v>168</v>
      </c>
      <c s="37">
        <v>88.5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1461</v>
      </c>
    </row>
    <row r="21" spans="1:5" ht="204">
      <c r="A21" t="s">
        <v>58</v>
      </c>
      <c r="E21" s="39" t="s">
        <v>1462</v>
      </c>
    </row>
    <row r="22" spans="1:16" ht="12.75">
      <c r="A22" t="s">
        <v>48</v>
      </c>
      <c s="34" t="s">
        <v>68</v>
      </c>
      <c s="34" t="s">
        <v>1463</v>
      </c>
      <c s="35" t="s">
        <v>5</v>
      </c>
      <c s="6" t="s">
        <v>1094</v>
      </c>
      <c s="36" t="s">
        <v>477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169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1464</v>
      </c>
    </row>
    <row r="25" spans="1:5" ht="38.25">
      <c r="A25" t="s">
        <v>58</v>
      </c>
      <c r="E25" s="39" t="s">
        <v>1465</v>
      </c>
    </row>
    <row r="26" spans="1:13" ht="12.75">
      <c r="A26" t="s">
        <v>45</v>
      </c>
      <c r="C26" s="31" t="s">
        <v>26</v>
      </c>
      <c r="E26" s="33" t="s">
        <v>521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74</v>
      </c>
      <c s="34" t="s">
        <v>1380</v>
      </c>
      <c s="35" t="s">
        <v>5</v>
      </c>
      <c s="6" t="s">
        <v>1381</v>
      </c>
      <c s="36" t="s">
        <v>168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169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1466</v>
      </c>
    </row>
    <row r="30" spans="1:5" ht="369.75">
      <c r="A30" t="s">
        <v>58</v>
      </c>
      <c r="E30" s="39" t="s">
        <v>1383</v>
      </c>
    </row>
    <row r="31" spans="1:13" ht="12.75">
      <c r="A31" t="s">
        <v>45</v>
      </c>
      <c r="C31" s="31" t="s">
        <v>74</v>
      </c>
      <c r="E31" s="33" t="s">
        <v>340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48</v>
      </c>
      <c s="34" t="s">
        <v>79</v>
      </c>
      <c s="34" t="s">
        <v>1384</v>
      </c>
      <c s="35" t="s">
        <v>5</v>
      </c>
      <c s="6" t="s">
        <v>1385</v>
      </c>
      <c s="36" t="s">
        <v>168</v>
      </c>
      <c s="37">
        <v>24.375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169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1467</v>
      </c>
    </row>
    <row r="35" spans="1:5" ht="51">
      <c r="A35" t="s">
        <v>58</v>
      </c>
      <c r="E35" s="39" t="s">
        <v>1387</v>
      </c>
    </row>
    <row r="36" spans="1:13" ht="12.75">
      <c r="A36" t="s">
        <v>45</v>
      </c>
      <c r="C36" s="31" t="s">
        <v>85</v>
      </c>
      <c r="E36" s="33" t="s">
        <v>175</v>
      </c>
      <c r="J36" s="32">
        <f>0</f>
      </c>
      <c s="32">
        <f>0</f>
      </c>
      <c s="32">
        <f>0+L37+L41+L45+L49+L53+L57+L61+L65+L69+L73+L77+L81+L85+L89+L93+L97+L101+L105+L109+L113+L117</f>
      </c>
      <c s="32">
        <f>0+M37+M41+M45+M49+M53+M57+M61+M65+M69+M73+M77+M81+M85+M89+M93+M97+M101+M105+M109+M113+M117</f>
      </c>
    </row>
    <row r="37" spans="1:16" ht="12.75">
      <c r="A37" t="s">
        <v>48</v>
      </c>
      <c s="34" t="s">
        <v>85</v>
      </c>
      <c s="34" t="s">
        <v>1468</v>
      </c>
      <c s="35" t="s">
        <v>5</v>
      </c>
      <c s="6" t="s">
        <v>1469</v>
      </c>
      <c s="36" t="s">
        <v>178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169</v>
      </c>
      <c>
        <f>(M37*21)/100</f>
      </c>
      <c t="s">
        <v>26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14.75">
      <c r="A40" t="s">
        <v>58</v>
      </c>
      <c r="E40" s="39" t="s">
        <v>1470</v>
      </c>
    </row>
    <row r="41" spans="1:16" ht="12.75">
      <c r="A41" t="s">
        <v>48</v>
      </c>
      <c s="34" t="s">
        <v>90</v>
      </c>
      <c s="34" t="s">
        <v>186</v>
      </c>
      <c s="35" t="s">
        <v>5</v>
      </c>
      <c s="6" t="s">
        <v>187</v>
      </c>
      <c s="36" t="s">
        <v>183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169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40.25">
      <c r="A44" t="s">
        <v>58</v>
      </c>
      <c r="E44" s="39" t="s">
        <v>189</v>
      </c>
    </row>
    <row r="45" spans="1:16" ht="25.5">
      <c r="A45" t="s">
        <v>48</v>
      </c>
      <c s="34" t="s">
        <v>95</v>
      </c>
      <c s="34" t="s">
        <v>1471</v>
      </c>
      <c s="35" t="s">
        <v>5</v>
      </c>
      <c s="6" t="s">
        <v>1472</v>
      </c>
      <c s="36" t="s">
        <v>178</v>
      </c>
      <c s="37">
        <v>34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169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7.5">
      <c r="A48" t="s">
        <v>58</v>
      </c>
      <c r="E48" s="39" t="s">
        <v>1473</v>
      </c>
    </row>
    <row r="49" spans="1:16" ht="25.5">
      <c r="A49" t="s">
        <v>48</v>
      </c>
      <c s="34" t="s">
        <v>100</v>
      </c>
      <c s="34" t="s">
        <v>190</v>
      </c>
      <c s="35" t="s">
        <v>5</v>
      </c>
      <c s="6" t="s">
        <v>191</v>
      </c>
      <c s="36" t="s">
        <v>178</v>
      </c>
      <c s="37">
        <v>12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169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02">
      <c r="A52" t="s">
        <v>58</v>
      </c>
      <c r="E52" s="39" t="s">
        <v>193</v>
      </c>
    </row>
    <row r="53" spans="1:16" ht="12.75">
      <c r="A53" t="s">
        <v>48</v>
      </c>
      <c s="34" t="s">
        <v>105</v>
      </c>
      <c s="34" t="s">
        <v>332</v>
      </c>
      <c s="35" t="s">
        <v>5</v>
      </c>
      <c s="6" t="s">
        <v>333</v>
      </c>
      <c s="36" t="s">
        <v>183</v>
      </c>
      <c s="37">
        <v>90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169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76.5">
      <c r="A56" t="s">
        <v>58</v>
      </c>
      <c r="E56" s="39" t="s">
        <v>1388</v>
      </c>
    </row>
    <row r="57" spans="1:16" ht="12.75">
      <c r="A57" t="s">
        <v>48</v>
      </c>
      <c s="34" t="s">
        <v>110</v>
      </c>
      <c s="34" t="s">
        <v>1474</v>
      </c>
      <c s="35" t="s">
        <v>5</v>
      </c>
      <c s="6" t="s">
        <v>1475</v>
      </c>
      <c s="36" t="s">
        <v>183</v>
      </c>
      <c s="37">
        <v>900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169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1476</v>
      </c>
    </row>
    <row r="60" spans="1:5" ht="89.25">
      <c r="A60" t="s">
        <v>58</v>
      </c>
      <c r="E60" s="39" t="s">
        <v>1391</v>
      </c>
    </row>
    <row r="61" spans="1:16" ht="25.5">
      <c r="A61" t="s">
        <v>48</v>
      </c>
      <c s="34" t="s">
        <v>115</v>
      </c>
      <c s="34" t="s">
        <v>1477</v>
      </c>
      <c s="35" t="s">
        <v>5</v>
      </c>
      <c s="6" t="s">
        <v>1478</v>
      </c>
      <c s="36" t="s">
        <v>178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169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02">
      <c r="A64" t="s">
        <v>58</v>
      </c>
      <c r="E64" s="39" t="s">
        <v>1394</v>
      </c>
    </row>
    <row r="65" spans="1:16" ht="12.75">
      <c r="A65" t="s">
        <v>48</v>
      </c>
      <c s="34" t="s">
        <v>209</v>
      </c>
      <c s="34" t="s">
        <v>1479</v>
      </c>
      <c s="35" t="s">
        <v>5</v>
      </c>
      <c s="6" t="s">
        <v>1480</v>
      </c>
      <c s="36" t="s">
        <v>183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169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1481</v>
      </c>
    </row>
    <row r="68" spans="1:5" ht="89.25">
      <c r="A68" t="s">
        <v>58</v>
      </c>
      <c r="E68" s="39" t="s">
        <v>1391</v>
      </c>
    </row>
    <row r="69" spans="1:16" ht="25.5">
      <c r="A69" t="s">
        <v>48</v>
      </c>
      <c s="34" t="s">
        <v>213</v>
      </c>
      <c s="34" t="s">
        <v>1482</v>
      </c>
      <c s="35" t="s">
        <v>5</v>
      </c>
      <c s="6" t="s">
        <v>1483</v>
      </c>
      <c s="36" t="s">
        <v>178</v>
      </c>
      <c s="37">
        <v>12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169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58</v>
      </c>
      <c r="E72" s="39" t="s">
        <v>1394</v>
      </c>
    </row>
    <row r="73" spans="1:16" ht="25.5">
      <c r="A73" t="s">
        <v>48</v>
      </c>
      <c s="34" t="s">
        <v>217</v>
      </c>
      <c s="34" t="s">
        <v>1484</v>
      </c>
      <c s="35" t="s">
        <v>5</v>
      </c>
      <c s="6" t="s">
        <v>1485</v>
      </c>
      <c s="36" t="s">
        <v>178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169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58</v>
      </c>
      <c r="E76" s="39" t="s">
        <v>1394</v>
      </c>
    </row>
    <row r="77" spans="1:16" ht="25.5">
      <c r="A77" t="s">
        <v>48</v>
      </c>
      <c s="34" t="s">
        <v>221</v>
      </c>
      <c s="34" t="s">
        <v>1486</v>
      </c>
      <c s="35" t="s">
        <v>5</v>
      </c>
      <c s="6" t="s">
        <v>1487</v>
      </c>
      <c s="36" t="s">
        <v>178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169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02">
      <c r="A80" t="s">
        <v>58</v>
      </c>
      <c r="E80" s="39" t="s">
        <v>1394</v>
      </c>
    </row>
    <row r="81" spans="1:16" ht="12.75">
      <c r="A81" t="s">
        <v>48</v>
      </c>
      <c s="34" t="s">
        <v>225</v>
      </c>
      <c s="34" t="s">
        <v>1488</v>
      </c>
      <c s="35" t="s">
        <v>5</v>
      </c>
      <c s="6" t="s">
        <v>1489</v>
      </c>
      <c s="36" t="s">
        <v>183</v>
      </c>
      <c s="37">
        <v>390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169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1490</v>
      </c>
    </row>
    <row r="84" spans="1:5" ht="76.5">
      <c r="A84" t="s">
        <v>58</v>
      </c>
      <c r="E84" s="39" t="s">
        <v>1491</v>
      </c>
    </row>
    <row r="85" spans="1:16" ht="12.75">
      <c r="A85" t="s">
        <v>48</v>
      </c>
      <c s="34" t="s">
        <v>229</v>
      </c>
      <c s="34" t="s">
        <v>1492</v>
      </c>
      <c s="35" t="s">
        <v>5</v>
      </c>
      <c s="6" t="s">
        <v>1493</v>
      </c>
      <c s="36" t="s">
        <v>178</v>
      </c>
      <c s="37">
        <v>12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169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58</v>
      </c>
      <c r="E88" s="39" t="s">
        <v>1494</v>
      </c>
    </row>
    <row r="89" spans="1:16" ht="12.75">
      <c r="A89" t="s">
        <v>48</v>
      </c>
      <c s="34" t="s">
        <v>233</v>
      </c>
      <c s="34" t="s">
        <v>1495</v>
      </c>
      <c s="35" t="s">
        <v>5</v>
      </c>
      <c s="6" t="s">
        <v>1496</v>
      </c>
      <c s="36" t="s">
        <v>178</v>
      </c>
      <c s="37">
        <v>100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169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58</v>
      </c>
      <c r="E92" s="39" t="s">
        <v>1494</v>
      </c>
    </row>
    <row r="93" spans="1:16" ht="12.75">
      <c r="A93" t="s">
        <v>48</v>
      </c>
      <c s="34" t="s">
        <v>237</v>
      </c>
      <c s="34" t="s">
        <v>1395</v>
      </c>
      <c s="35" t="s">
        <v>5</v>
      </c>
      <c s="6" t="s">
        <v>1396</v>
      </c>
      <c s="36" t="s">
        <v>183</v>
      </c>
      <c s="37">
        <v>90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169</v>
      </c>
      <c>
        <f>(M93*21)/100</f>
      </c>
      <c t="s">
        <v>26</v>
      </c>
    </row>
    <row r="94" spans="1:5" ht="12.75">
      <c r="A94" s="35" t="s">
        <v>55</v>
      </c>
      <c r="E94" s="39" t="s">
        <v>1497</v>
      </c>
    </row>
    <row r="95" spans="1:5" ht="12.75">
      <c r="A95" s="35" t="s">
        <v>56</v>
      </c>
      <c r="E95" s="40" t="s">
        <v>5</v>
      </c>
    </row>
    <row r="96" spans="1:5" ht="114.75">
      <c r="A96" t="s">
        <v>58</v>
      </c>
      <c r="E96" s="39" t="s">
        <v>1397</v>
      </c>
    </row>
    <row r="97" spans="1:16" ht="12.75">
      <c r="A97" t="s">
        <v>48</v>
      </c>
      <c s="34" t="s">
        <v>242</v>
      </c>
      <c s="34" t="s">
        <v>1498</v>
      </c>
      <c s="35" t="s">
        <v>5</v>
      </c>
      <c s="6" t="s">
        <v>1499</v>
      </c>
      <c s="36" t="s">
        <v>183</v>
      </c>
      <c s="37">
        <v>130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169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114.75">
      <c r="A100" t="s">
        <v>58</v>
      </c>
      <c r="E100" s="39" t="s">
        <v>1397</v>
      </c>
    </row>
    <row r="101" spans="1:16" ht="12.75">
      <c r="A101" t="s">
        <v>48</v>
      </c>
      <c s="34" t="s">
        <v>246</v>
      </c>
      <c s="34" t="s">
        <v>1500</v>
      </c>
      <c s="35" t="s">
        <v>5</v>
      </c>
      <c s="6" t="s">
        <v>1501</v>
      </c>
      <c s="36" t="s">
        <v>183</v>
      </c>
      <c s="37">
        <v>90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1091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5</v>
      </c>
    </row>
    <row r="105" spans="1:16" ht="25.5">
      <c r="A105" t="s">
        <v>48</v>
      </c>
      <c s="34" t="s">
        <v>250</v>
      </c>
      <c s="34" t="s">
        <v>1502</v>
      </c>
      <c s="35" t="s">
        <v>5</v>
      </c>
      <c s="6" t="s">
        <v>1503</v>
      </c>
      <c s="36" t="s">
        <v>178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169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14.75">
      <c r="A108" t="s">
        <v>58</v>
      </c>
      <c r="E108" s="39" t="s">
        <v>1418</v>
      </c>
    </row>
    <row r="109" spans="1:16" ht="12.75">
      <c r="A109" t="s">
        <v>48</v>
      </c>
      <c s="34" t="s">
        <v>254</v>
      </c>
      <c s="34" t="s">
        <v>1504</v>
      </c>
      <c s="35" t="s">
        <v>5</v>
      </c>
      <c s="6" t="s">
        <v>1505</v>
      </c>
      <c s="36" t="s">
        <v>178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169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76.5">
      <c r="A112" t="s">
        <v>58</v>
      </c>
      <c r="E112" s="39" t="s">
        <v>1506</v>
      </c>
    </row>
    <row r="113" spans="1:16" ht="12.75">
      <c r="A113" t="s">
        <v>48</v>
      </c>
      <c s="34" t="s">
        <v>258</v>
      </c>
      <c s="34" t="s">
        <v>1422</v>
      </c>
      <c s="35" t="s">
        <v>5</v>
      </c>
      <c s="6" t="s">
        <v>1423</v>
      </c>
      <c s="36" t="s">
        <v>289</v>
      </c>
      <c s="37">
        <v>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169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89.25">
      <c r="A116" t="s">
        <v>58</v>
      </c>
      <c r="E116" s="39" t="s">
        <v>1424</v>
      </c>
    </row>
    <row r="117" spans="1:16" ht="12.75">
      <c r="A117" t="s">
        <v>48</v>
      </c>
      <c s="34" t="s">
        <v>262</v>
      </c>
      <c s="34" t="s">
        <v>1507</v>
      </c>
      <c s="35" t="s">
        <v>5</v>
      </c>
      <c s="6" t="s">
        <v>1508</v>
      </c>
      <c s="36" t="s">
        <v>178</v>
      </c>
      <c s="37">
        <v>34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169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78.5">
      <c r="A120" t="s">
        <v>58</v>
      </c>
      <c r="E120" s="39" t="s">
        <v>1509</v>
      </c>
    </row>
    <row r="121" spans="1:13" ht="12.75">
      <c r="A121" t="s">
        <v>45</v>
      </c>
      <c r="C121" s="31" t="s">
        <v>90</v>
      </c>
      <c r="E121" s="33" t="s">
        <v>558</v>
      </c>
      <c r="J121" s="32">
        <f>0</f>
      </c>
      <c s="32">
        <f>0</f>
      </c>
      <c s="32">
        <f>0+L122+L126+L130</f>
      </c>
      <c s="32">
        <f>0+M122+M126+M130</f>
      </c>
    </row>
    <row r="122" spans="1:16" ht="12.75">
      <c r="A122" t="s">
        <v>48</v>
      </c>
      <c s="34" t="s">
        <v>266</v>
      </c>
      <c s="34" t="s">
        <v>1440</v>
      </c>
      <c s="35" t="s">
        <v>5</v>
      </c>
      <c s="6" t="s">
        <v>1441</v>
      </c>
      <c s="36" t="s">
        <v>183</v>
      </c>
      <c s="37">
        <v>90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169</v>
      </c>
      <c>
        <f>(M122*21)/100</f>
      </c>
      <c t="s">
        <v>26</v>
      </c>
    </row>
    <row r="123" spans="1:5" ht="12.75">
      <c r="A123" s="35" t="s">
        <v>55</v>
      </c>
      <c r="E123" s="39" t="s">
        <v>1510</v>
      </c>
    </row>
    <row r="124" spans="1:5" ht="12.75">
      <c r="A124" s="35" t="s">
        <v>56</v>
      </c>
      <c r="E124" s="40" t="s">
        <v>5</v>
      </c>
    </row>
    <row r="125" spans="1:5" ht="242.25">
      <c r="A125" t="s">
        <v>58</v>
      </c>
      <c r="E125" s="39" t="s">
        <v>1443</v>
      </c>
    </row>
    <row r="126" spans="1:16" ht="12.75">
      <c r="A126" t="s">
        <v>48</v>
      </c>
      <c s="34" t="s">
        <v>270</v>
      </c>
      <c s="34" t="s">
        <v>1511</v>
      </c>
      <c s="35" t="s">
        <v>5</v>
      </c>
      <c s="6" t="s">
        <v>1512</v>
      </c>
      <c s="36" t="s">
        <v>183</v>
      </c>
      <c s="37">
        <v>122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169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242.25">
      <c r="A129" t="s">
        <v>58</v>
      </c>
      <c r="E129" s="39" t="s">
        <v>1443</v>
      </c>
    </row>
    <row r="130" spans="1:16" ht="12.75">
      <c r="A130" t="s">
        <v>48</v>
      </c>
      <c s="34" t="s">
        <v>274</v>
      </c>
      <c s="34" t="s">
        <v>1513</v>
      </c>
      <c s="35" t="s">
        <v>5</v>
      </c>
      <c s="6" t="s">
        <v>1514</v>
      </c>
      <c s="36" t="s">
        <v>183</v>
      </c>
      <c s="37">
        <v>178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169</v>
      </c>
      <c>
        <f>(M130*21)/100</f>
      </c>
      <c t="s">
        <v>26</v>
      </c>
    </row>
    <row r="131" spans="1:5" ht="12.75">
      <c r="A131" s="35" t="s">
        <v>55</v>
      </c>
      <c r="E131" s="39" t="s">
        <v>1515</v>
      </c>
    </row>
    <row r="132" spans="1:5" ht="12.75">
      <c r="A132" s="35" t="s">
        <v>56</v>
      </c>
      <c r="E132" s="40" t="s">
        <v>5</v>
      </c>
    </row>
    <row r="133" spans="1:5" ht="242.25">
      <c r="A133" t="s">
        <v>58</v>
      </c>
      <c r="E133" s="39" t="s">
        <v>1516</v>
      </c>
    </row>
    <row r="134" spans="1:13" ht="12.75">
      <c r="A134" t="s">
        <v>45</v>
      </c>
      <c r="C134" s="31" t="s">
        <v>46</v>
      </c>
      <c r="E134" s="33" t="s">
        <v>47</v>
      </c>
      <c r="J134" s="32">
        <f>0</f>
      </c>
      <c s="32">
        <f>0</f>
      </c>
      <c s="32">
        <f>0+L135+L139</f>
      </c>
      <c s="32">
        <f>0+M135+M139</f>
      </c>
    </row>
    <row r="135" spans="1:16" ht="25.5">
      <c r="A135" t="s">
        <v>48</v>
      </c>
      <c s="34" t="s">
        <v>278</v>
      </c>
      <c s="34" t="s">
        <v>50</v>
      </c>
      <c s="35" t="s">
        <v>51</v>
      </c>
      <c s="6" t="s">
        <v>1517</v>
      </c>
      <c s="36" t="s">
        <v>53</v>
      </c>
      <c s="37">
        <v>13.6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12.75">
      <c r="A136" s="35" t="s">
        <v>55</v>
      </c>
      <c r="E136" s="39" t="s">
        <v>1445</v>
      </c>
    </row>
    <row r="137" spans="1:5" ht="25.5">
      <c r="A137" s="35" t="s">
        <v>56</v>
      </c>
      <c r="E137" s="40" t="s">
        <v>1518</v>
      </c>
    </row>
    <row r="138" spans="1:5" ht="25.5">
      <c r="A138" t="s">
        <v>58</v>
      </c>
      <c r="E138" s="39" t="s">
        <v>311</v>
      </c>
    </row>
    <row r="139" spans="1:16" ht="38.25">
      <c r="A139" t="s">
        <v>48</v>
      </c>
      <c s="34" t="s">
        <v>282</v>
      </c>
      <c s="34" t="s">
        <v>96</v>
      </c>
      <c s="35" t="s">
        <v>97</v>
      </c>
      <c s="6" t="s">
        <v>98</v>
      </c>
      <c s="36" t="s">
        <v>53</v>
      </c>
      <c s="37">
        <v>1.944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26</v>
      </c>
    </row>
    <row r="140" spans="1:5" ht="12.75">
      <c r="A140" s="35" t="s">
        <v>55</v>
      </c>
      <c r="E140" s="39" t="s">
        <v>1445</v>
      </c>
    </row>
    <row r="141" spans="1:5" ht="51">
      <c r="A141" s="35" t="s">
        <v>56</v>
      </c>
      <c r="E141" s="40" t="s">
        <v>1519</v>
      </c>
    </row>
    <row r="142" spans="1:5" ht="25.5">
      <c r="A142" t="s">
        <v>58</v>
      </c>
      <c r="E142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1520</v>
      </c>
      <c s="41">
        <f>Rekapitulace!C32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1520</v>
      </c>
      <c r="E4" s="26" t="s">
        <v>1521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12.75">
      <c r="A8" t="s">
        <v>43</v>
      </c>
      <c r="C8" s="28" t="s">
        <v>1523</v>
      </c>
      <c r="E8" s="30" t="s">
        <v>1521</v>
      </c>
      <c r="J8" s="29">
        <f>0+J9+J62</f>
      </c>
      <c s="29">
        <f>0+K9+K62</f>
      </c>
      <c s="29">
        <f>0+L9+L62</f>
      </c>
      <c s="29">
        <f>0+M9+M62</f>
      </c>
    </row>
    <row r="9" spans="1:13" ht="12.75">
      <c r="A9" t="s">
        <v>45</v>
      </c>
      <c r="C9" s="31" t="s">
        <v>85</v>
      </c>
      <c r="E9" s="33" t="s">
        <v>175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1524</v>
      </c>
      <c s="35" t="s">
        <v>5</v>
      </c>
      <c s="6" t="s">
        <v>1525</v>
      </c>
      <c s="36" t="s">
        <v>178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1526</v>
      </c>
    </row>
    <row r="13" spans="1:5" ht="114.75">
      <c r="A13" t="s">
        <v>58</v>
      </c>
      <c r="E13" s="39" t="s">
        <v>1527</v>
      </c>
    </row>
    <row r="14" spans="1:16" ht="25.5">
      <c r="A14" t="s">
        <v>48</v>
      </c>
      <c s="34" t="s">
        <v>26</v>
      </c>
      <c s="34" t="s">
        <v>1528</v>
      </c>
      <c s="35" t="s">
        <v>5</v>
      </c>
      <c s="6" t="s">
        <v>1529</v>
      </c>
      <c s="36" t="s">
        <v>178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1530</v>
      </c>
    </row>
    <row r="17" spans="1:5" ht="114.75">
      <c r="A17" t="s">
        <v>58</v>
      </c>
      <c r="E17" s="39" t="s">
        <v>1527</v>
      </c>
    </row>
    <row r="18" spans="1:16" ht="25.5">
      <c r="A18" t="s">
        <v>48</v>
      </c>
      <c s="34" t="s">
        <v>25</v>
      </c>
      <c s="34" t="s">
        <v>1531</v>
      </c>
      <c s="35" t="s">
        <v>5</v>
      </c>
      <c s="6" t="s">
        <v>1532</v>
      </c>
      <c s="36" t="s">
        <v>178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1533</v>
      </c>
    </row>
    <row r="21" spans="1:5" ht="114.75">
      <c r="A21" t="s">
        <v>58</v>
      </c>
      <c r="E21" s="39" t="s">
        <v>1527</v>
      </c>
    </row>
    <row r="22" spans="1:16" ht="25.5">
      <c r="A22" t="s">
        <v>48</v>
      </c>
      <c s="34" t="s">
        <v>68</v>
      </c>
      <c s="34" t="s">
        <v>1534</v>
      </c>
      <c s="35" t="s">
        <v>5</v>
      </c>
      <c s="6" t="s">
        <v>1535</v>
      </c>
      <c s="36" t="s">
        <v>178</v>
      </c>
      <c s="37">
        <v>13.99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169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1536</v>
      </c>
    </row>
    <row r="25" spans="1:5" ht="76.5">
      <c r="A25" t="s">
        <v>58</v>
      </c>
      <c r="E25" s="39" t="s">
        <v>1537</v>
      </c>
    </row>
    <row r="26" spans="1:16" ht="25.5">
      <c r="A26" t="s">
        <v>48</v>
      </c>
      <c s="34" t="s">
        <v>74</v>
      </c>
      <c s="34" t="s">
        <v>1538</v>
      </c>
      <c s="35" t="s">
        <v>5</v>
      </c>
      <c s="6" t="s">
        <v>1539</v>
      </c>
      <c s="36" t="s">
        <v>178</v>
      </c>
      <c s="37">
        <v>13.99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169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1536</v>
      </c>
    </row>
    <row r="29" spans="1:5" ht="89.25">
      <c r="A29" t="s">
        <v>58</v>
      </c>
      <c r="E29" s="39" t="s">
        <v>1540</v>
      </c>
    </row>
    <row r="30" spans="1:16" ht="12.75">
      <c r="A30" t="s">
        <v>48</v>
      </c>
      <c s="34" t="s">
        <v>79</v>
      </c>
      <c s="34" t="s">
        <v>1541</v>
      </c>
      <c s="35" t="s">
        <v>5</v>
      </c>
      <c s="6" t="s">
        <v>1542</v>
      </c>
      <c s="36" t="s">
        <v>178</v>
      </c>
      <c s="37">
        <v>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169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1278</v>
      </c>
    </row>
    <row r="33" spans="1:5" ht="89.25">
      <c r="A33" t="s">
        <v>58</v>
      </c>
      <c r="E33" s="39" t="s">
        <v>1543</v>
      </c>
    </row>
    <row r="34" spans="1:16" ht="12.75">
      <c r="A34" t="s">
        <v>48</v>
      </c>
      <c s="34" t="s">
        <v>85</v>
      </c>
      <c s="34" t="s">
        <v>1299</v>
      </c>
      <c s="35" t="s">
        <v>5</v>
      </c>
      <c s="6" t="s">
        <v>1300</v>
      </c>
      <c s="36" t="s">
        <v>178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169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1301</v>
      </c>
    </row>
    <row r="37" spans="1:5" ht="89.25">
      <c r="A37" t="s">
        <v>58</v>
      </c>
      <c r="E37" s="39" t="s">
        <v>1544</v>
      </c>
    </row>
    <row r="38" spans="1:16" ht="12.75">
      <c r="A38" t="s">
        <v>48</v>
      </c>
      <c s="34" t="s">
        <v>90</v>
      </c>
      <c s="34" t="s">
        <v>1303</v>
      </c>
      <c s="35" t="s">
        <v>5</v>
      </c>
      <c s="6" t="s">
        <v>1304</v>
      </c>
      <c s="36" t="s">
        <v>178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169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1301</v>
      </c>
    </row>
    <row r="41" spans="1:5" ht="89.25">
      <c r="A41" t="s">
        <v>58</v>
      </c>
      <c r="E41" s="39" t="s">
        <v>1545</v>
      </c>
    </row>
    <row r="42" spans="1:16" ht="12.75">
      <c r="A42" t="s">
        <v>48</v>
      </c>
      <c s="34" t="s">
        <v>95</v>
      </c>
      <c s="34" t="s">
        <v>1306</v>
      </c>
      <c s="35" t="s">
        <v>5</v>
      </c>
      <c s="6" t="s">
        <v>1307</v>
      </c>
      <c s="36" t="s">
        <v>178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169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1301</v>
      </c>
    </row>
    <row r="45" spans="1:5" ht="89.25">
      <c r="A45" t="s">
        <v>58</v>
      </c>
      <c r="E45" s="39" t="s">
        <v>1546</v>
      </c>
    </row>
    <row r="46" spans="1:16" ht="12.75">
      <c r="A46" t="s">
        <v>48</v>
      </c>
      <c s="34" t="s">
        <v>100</v>
      </c>
      <c s="34" t="s">
        <v>1309</v>
      </c>
      <c s="35" t="s">
        <v>5</v>
      </c>
      <c s="6" t="s">
        <v>1310</v>
      </c>
      <c s="36" t="s">
        <v>289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169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1547</v>
      </c>
    </row>
    <row r="49" spans="1:5" ht="89.25">
      <c r="A49" t="s">
        <v>58</v>
      </c>
      <c r="E49" s="39" t="s">
        <v>1548</v>
      </c>
    </row>
    <row r="50" spans="1:16" ht="12.75">
      <c r="A50" t="s">
        <v>48</v>
      </c>
      <c s="34" t="s">
        <v>105</v>
      </c>
      <c s="34" t="s">
        <v>1313</v>
      </c>
      <c s="35" t="s">
        <v>5</v>
      </c>
      <c s="6" t="s">
        <v>1314</v>
      </c>
      <c s="36" t="s">
        <v>289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169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1547</v>
      </c>
    </row>
    <row r="53" spans="1:5" ht="89.25">
      <c r="A53" t="s">
        <v>58</v>
      </c>
      <c r="E53" s="39" t="s">
        <v>1549</v>
      </c>
    </row>
    <row r="54" spans="1:16" ht="25.5">
      <c r="A54" t="s">
        <v>48</v>
      </c>
      <c s="34" t="s">
        <v>110</v>
      </c>
      <c s="34" t="s">
        <v>1550</v>
      </c>
      <c s="35" t="s">
        <v>5</v>
      </c>
      <c s="6" t="s">
        <v>1551</v>
      </c>
      <c s="36" t="s">
        <v>178</v>
      </c>
      <c s="37">
        <v>17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169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1552</v>
      </c>
    </row>
    <row r="57" spans="1:5" ht="114.75">
      <c r="A57" t="s">
        <v>58</v>
      </c>
      <c r="E57" s="39" t="s">
        <v>1553</v>
      </c>
    </row>
    <row r="58" spans="1:16" ht="12.75">
      <c r="A58" t="s">
        <v>48</v>
      </c>
      <c s="34" t="s">
        <v>115</v>
      </c>
      <c s="34" t="s">
        <v>1359</v>
      </c>
      <c s="35" t="s">
        <v>5</v>
      </c>
      <c s="6" t="s">
        <v>1360</v>
      </c>
      <c s="36" t="s">
        <v>451</v>
      </c>
      <c s="37">
        <v>1.8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169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1554</v>
      </c>
    </row>
    <row r="61" spans="1:5" ht="127.5">
      <c r="A61" t="s">
        <v>58</v>
      </c>
      <c r="E61" s="39" t="s">
        <v>1362</v>
      </c>
    </row>
    <row r="62" spans="1:13" ht="12.75">
      <c r="A62" t="s">
        <v>45</v>
      </c>
      <c r="C62" s="31" t="s">
        <v>46</v>
      </c>
      <c r="E62" s="33" t="s">
        <v>47</v>
      </c>
      <c r="J62" s="32">
        <f>0</f>
      </c>
      <c s="32">
        <f>0</f>
      </c>
      <c s="32">
        <f>0+L63</f>
      </c>
      <c s="32">
        <f>0+M63</f>
      </c>
    </row>
    <row r="63" spans="1:16" ht="38.25">
      <c r="A63" t="s">
        <v>48</v>
      </c>
      <c s="34" t="s">
        <v>209</v>
      </c>
      <c s="34" t="s">
        <v>96</v>
      </c>
      <c s="35" t="s">
        <v>97</v>
      </c>
      <c s="6" t="s">
        <v>98</v>
      </c>
      <c s="36" t="s">
        <v>53</v>
      </c>
      <c s="37">
        <v>0.03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1555</v>
      </c>
    </row>
    <row r="66" spans="1:5" ht="25.5">
      <c r="A66" t="s">
        <v>58</v>
      </c>
      <c r="E66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3302.668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57</v>
      </c>
    </row>
    <row r="13" spans="1:5" ht="165.75">
      <c r="A13" t="s">
        <v>58</v>
      </c>
      <c r="E13" s="39" t="s">
        <v>59</v>
      </c>
    </row>
    <row r="14" spans="1:16" ht="25.5">
      <c r="A14" t="s">
        <v>48</v>
      </c>
      <c s="34" t="s">
        <v>26</v>
      </c>
      <c s="34" t="s">
        <v>60</v>
      </c>
      <c s="35" t="s">
        <v>61</v>
      </c>
      <c s="6" t="s">
        <v>62</v>
      </c>
      <c s="36" t="s">
        <v>53</v>
      </c>
      <c s="37">
        <v>452.117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63</v>
      </c>
    </row>
    <row r="17" spans="1:5" ht="165.75">
      <c r="A17" t="s">
        <v>58</v>
      </c>
      <c r="E17" s="39" t="s">
        <v>59</v>
      </c>
    </row>
    <row r="18" spans="1:16" ht="25.5">
      <c r="A18" t="s">
        <v>48</v>
      </c>
      <c s="34" t="s">
        <v>25</v>
      </c>
      <c s="34" t="s">
        <v>64</v>
      </c>
      <c s="35" t="s">
        <v>65</v>
      </c>
      <c s="6" t="s">
        <v>66</v>
      </c>
      <c s="36" t="s">
        <v>53</v>
      </c>
      <c s="37">
        <v>1590.228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67</v>
      </c>
    </row>
    <row r="21" spans="1:5" ht="165.75">
      <c r="A21" t="s">
        <v>58</v>
      </c>
      <c r="E21" s="39" t="s">
        <v>59</v>
      </c>
    </row>
    <row r="22" spans="1:16" ht="25.5">
      <c r="A22" t="s">
        <v>48</v>
      </c>
      <c s="34" t="s">
        <v>68</v>
      </c>
      <c s="34" t="s">
        <v>69</v>
      </c>
      <c s="35" t="s">
        <v>70</v>
      </c>
      <c s="6" t="s">
        <v>71</v>
      </c>
      <c s="36" t="s">
        <v>53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72</v>
      </c>
    </row>
    <row r="25" spans="1:5" ht="140.25">
      <c r="A25" t="s">
        <v>58</v>
      </c>
      <c r="E25" s="39" t="s">
        <v>73</v>
      </c>
    </row>
    <row r="26" spans="1:16" ht="25.5">
      <c r="A26" t="s">
        <v>48</v>
      </c>
      <c s="34" t="s">
        <v>74</v>
      </c>
      <c s="34" t="s">
        <v>75</v>
      </c>
      <c s="35" t="s">
        <v>76</v>
      </c>
      <c s="6" t="s">
        <v>77</v>
      </c>
      <c s="36" t="s">
        <v>53</v>
      </c>
      <c s="37">
        <v>0.314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78</v>
      </c>
    </row>
    <row r="29" spans="1:5" ht="165.75">
      <c r="A29" t="s">
        <v>58</v>
      </c>
      <c r="E29" s="39" t="s">
        <v>59</v>
      </c>
    </row>
    <row r="30" spans="1:16" ht="25.5">
      <c r="A30" t="s">
        <v>48</v>
      </c>
      <c s="34" t="s">
        <v>79</v>
      </c>
      <c s="34" t="s">
        <v>80</v>
      </c>
      <c s="35" t="s">
        <v>81</v>
      </c>
      <c s="6" t="s">
        <v>82</v>
      </c>
      <c s="36" t="s">
        <v>53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83</v>
      </c>
    </row>
    <row r="33" spans="1:5" ht="153">
      <c r="A33" t="s">
        <v>58</v>
      </c>
      <c r="E33" s="39" t="s">
        <v>84</v>
      </c>
    </row>
    <row r="34" spans="1:16" ht="25.5">
      <c r="A34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0.038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89</v>
      </c>
    </row>
    <row r="37" spans="1:5" ht="165.75">
      <c r="A37" t="s">
        <v>58</v>
      </c>
      <c r="E37" s="39" t="s">
        <v>59</v>
      </c>
    </row>
    <row r="38" spans="1:16" ht="25.5">
      <c r="A38" t="s">
        <v>48</v>
      </c>
      <c s="34" t="s">
        <v>90</v>
      </c>
      <c s="34" t="s">
        <v>91</v>
      </c>
      <c s="35" t="s">
        <v>92</v>
      </c>
      <c s="6" t="s">
        <v>93</v>
      </c>
      <c s="36" t="s">
        <v>53</v>
      </c>
      <c s="37">
        <v>0.149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94</v>
      </c>
    </row>
    <row r="41" spans="1:5" ht="165.75">
      <c r="A41" t="s">
        <v>58</v>
      </c>
      <c r="E41" s="39" t="s">
        <v>59</v>
      </c>
    </row>
    <row r="42" spans="1:16" ht="38.25">
      <c r="A42" t="s">
        <v>48</v>
      </c>
      <c s="34" t="s">
        <v>95</v>
      </c>
      <c s="34" t="s">
        <v>96</v>
      </c>
      <c s="35" t="s">
        <v>97</v>
      </c>
      <c s="6" t="s">
        <v>98</v>
      </c>
      <c s="36" t="s">
        <v>53</v>
      </c>
      <c s="37">
        <v>4.846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63.75">
      <c r="A44" s="35" t="s">
        <v>56</v>
      </c>
      <c r="E44" s="40" t="s">
        <v>99</v>
      </c>
    </row>
    <row r="45" spans="1:5" ht="165.75">
      <c r="A45" t="s">
        <v>58</v>
      </c>
      <c r="E45" s="39" t="s">
        <v>59</v>
      </c>
    </row>
    <row r="46" spans="1:16" ht="25.5">
      <c r="A46" t="s">
        <v>48</v>
      </c>
      <c s="34" t="s">
        <v>100</v>
      </c>
      <c s="34" t="s">
        <v>101</v>
      </c>
      <c s="35" t="s">
        <v>102</v>
      </c>
      <c s="6" t="s">
        <v>103</v>
      </c>
      <c s="36" t="s">
        <v>53</v>
      </c>
      <c s="37">
        <v>0.707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104</v>
      </c>
    </row>
    <row r="49" spans="1:5" ht="165.75">
      <c r="A49" t="s">
        <v>58</v>
      </c>
      <c r="E49" s="39" t="s">
        <v>59</v>
      </c>
    </row>
    <row r="50" spans="1:16" ht="25.5">
      <c r="A50" t="s">
        <v>48</v>
      </c>
      <c s="34" t="s">
        <v>105</v>
      </c>
      <c s="34" t="s">
        <v>106</v>
      </c>
      <c s="35" t="s">
        <v>107</v>
      </c>
      <c s="6" t="s">
        <v>108</v>
      </c>
      <c s="36" t="s">
        <v>53</v>
      </c>
      <c s="37">
        <v>137.25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109</v>
      </c>
    </row>
    <row r="53" spans="1:5" ht="165.75">
      <c r="A53" t="s">
        <v>58</v>
      </c>
      <c r="E53" s="39" t="s">
        <v>59</v>
      </c>
    </row>
    <row r="54" spans="1:16" ht="25.5">
      <c r="A54" t="s">
        <v>48</v>
      </c>
      <c s="34" t="s">
        <v>110</v>
      </c>
      <c s="34" t="s">
        <v>111</v>
      </c>
      <c s="35" t="s">
        <v>112</v>
      </c>
      <c s="6" t="s">
        <v>113</v>
      </c>
      <c s="36" t="s">
        <v>53</v>
      </c>
      <c s="37">
        <v>18.466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114</v>
      </c>
    </row>
    <row r="57" spans="1:5" ht="165.75">
      <c r="A57" t="s">
        <v>58</v>
      </c>
      <c r="E57" s="39" t="s">
        <v>59</v>
      </c>
    </row>
    <row r="58" spans="1:16" ht="25.5">
      <c r="A58" t="s">
        <v>48</v>
      </c>
      <c s="34" t="s">
        <v>115</v>
      </c>
      <c s="34" t="s">
        <v>116</v>
      </c>
      <c s="35" t="s">
        <v>117</v>
      </c>
      <c s="6" t="s">
        <v>118</v>
      </c>
      <c s="36" t="s">
        <v>53</v>
      </c>
      <c s="37">
        <v>1.2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119</v>
      </c>
    </row>
    <row r="61" spans="1:5" ht="165.75">
      <c r="A61" t="s">
        <v>58</v>
      </c>
      <c r="E61" s="39" t="s">
        <v>120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121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121</v>
      </c>
      <c r="E4" s="26" t="s">
        <v>122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124</v>
      </c>
      <c r="E8" s="30" t="s">
        <v>122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125</v>
      </c>
      <c r="E9" s="33" t="s">
        <v>126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127</v>
      </c>
      <c s="35" t="s">
        <v>5</v>
      </c>
      <c s="6" t="s">
        <v>128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130</v>
      </c>
    </row>
    <row r="13" spans="1:5" ht="89.25">
      <c r="A13" t="s">
        <v>58</v>
      </c>
      <c r="E13" s="39" t="s">
        <v>131</v>
      </c>
    </row>
    <row r="14" spans="1:16" ht="12.75">
      <c r="A14" t="s">
        <v>48</v>
      </c>
      <c s="34" t="s">
        <v>26</v>
      </c>
      <c s="34" t="s">
        <v>132</v>
      </c>
      <c s="35" t="s">
        <v>5</v>
      </c>
      <c s="6" t="s">
        <v>133</v>
      </c>
      <c s="36" t="s">
        <v>129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130</v>
      </c>
    </row>
    <row r="17" spans="1:5" ht="102">
      <c r="A17" t="s">
        <v>58</v>
      </c>
      <c r="E17" s="39" t="s">
        <v>134</v>
      </c>
    </row>
    <row r="18" spans="1:16" ht="12.75">
      <c r="A18" t="s">
        <v>48</v>
      </c>
      <c s="34" t="s">
        <v>25</v>
      </c>
      <c s="34" t="s">
        <v>135</v>
      </c>
      <c s="35" t="s">
        <v>5</v>
      </c>
      <c s="6" t="s">
        <v>136</v>
      </c>
      <c s="36" t="s">
        <v>129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130</v>
      </c>
    </row>
    <row r="21" spans="1:5" ht="38.25">
      <c r="A21" t="s">
        <v>58</v>
      </c>
      <c r="E21" s="39" t="s">
        <v>137</v>
      </c>
    </row>
    <row r="22" spans="1:16" ht="12.75">
      <c r="A22" t="s">
        <v>48</v>
      </c>
      <c s="34" t="s">
        <v>68</v>
      </c>
      <c s="34" t="s">
        <v>138</v>
      </c>
      <c s="35" t="s">
        <v>5</v>
      </c>
      <c s="6" t="s">
        <v>139</v>
      </c>
      <c s="36" t="s">
        <v>129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130</v>
      </c>
    </row>
    <row r="25" spans="1:5" ht="89.25">
      <c r="A25" t="s">
        <v>58</v>
      </c>
      <c r="E25" s="39" t="s">
        <v>140</v>
      </c>
    </row>
    <row r="26" spans="1:16" ht="12.75">
      <c r="A26" t="s">
        <v>48</v>
      </c>
      <c s="34" t="s">
        <v>74</v>
      </c>
      <c s="34" t="s">
        <v>141</v>
      </c>
      <c s="35" t="s">
        <v>5</v>
      </c>
      <c s="6" t="s">
        <v>142</v>
      </c>
      <c s="36" t="s">
        <v>129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130</v>
      </c>
    </row>
    <row r="29" spans="1:5" ht="76.5">
      <c r="A29" t="s">
        <v>58</v>
      </c>
      <c r="E29" s="39" t="s">
        <v>143</v>
      </c>
    </row>
    <row r="30" spans="1:16" ht="12.75">
      <c r="A30" t="s">
        <v>48</v>
      </c>
      <c s="34" t="s">
        <v>79</v>
      </c>
      <c s="34" t="s">
        <v>144</v>
      </c>
      <c s="35" t="s">
        <v>5</v>
      </c>
      <c s="6" t="s">
        <v>145</v>
      </c>
      <c s="36" t="s">
        <v>129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146</v>
      </c>
    </row>
    <row r="33" spans="1:5" ht="25.5">
      <c r="A33" t="s">
        <v>58</v>
      </c>
      <c r="E33" s="39" t="s">
        <v>147</v>
      </c>
    </row>
    <row r="34" spans="1:16" ht="12.75">
      <c r="A34" t="s">
        <v>48</v>
      </c>
      <c s="34" t="s">
        <v>85</v>
      </c>
      <c s="34" t="s">
        <v>148</v>
      </c>
      <c s="35" t="s">
        <v>5</v>
      </c>
      <c s="6" t="s">
        <v>149</v>
      </c>
      <c s="36" t="s">
        <v>129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150</v>
      </c>
    </row>
    <row r="37" spans="1:5" ht="12.75">
      <c r="A37" t="s">
        <v>58</v>
      </c>
      <c r="E37" s="39" t="s">
        <v>151</v>
      </c>
    </row>
    <row r="38" spans="1:16" ht="12.75">
      <c r="A38" t="s">
        <v>48</v>
      </c>
      <c s="34" t="s">
        <v>90</v>
      </c>
      <c s="34" t="s">
        <v>152</v>
      </c>
      <c s="35" t="s">
        <v>5</v>
      </c>
      <c s="6" t="s">
        <v>153</v>
      </c>
      <c s="36" t="s">
        <v>129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154</v>
      </c>
    </row>
    <row r="41" spans="1:5" ht="25.5">
      <c r="A41" t="s">
        <v>58</v>
      </c>
      <c r="E41" s="39" t="s">
        <v>155</v>
      </c>
    </row>
    <row r="42" spans="1:16" ht="12.75">
      <c r="A42" t="s">
        <v>48</v>
      </c>
      <c s="34" t="s">
        <v>95</v>
      </c>
      <c s="34" t="s">
        <v>156</v>
      </c>
      <c s="35" t="s">
        <v>5</v>
      </c>
      <c s="6" t="s">
        <v>157</v>
      </c>
      <c s="36" t="s">
        <v>129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158</v>
      </c>
    </row>
    <row r="45" spans="1:5" ht="38.25">
      <c r="A45" t="s">
        <v>58</v>
      </c>
      <c r="E45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</v>
      </c>
      <c r="E4" s="26" t="s">
        <v>161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COUNTIFS(L8:L156,"=0",A8:A156,"P")+COUNTIFS(L8:L156,"",A8:A156,"P")+SUM(Q8:Q156)</f>
      </c>
    </row>
    <row r="8" spans="1:13" ht="12.75">
      <c r="A8" t="s">
        <v>43</v>
      </c>
      <c r="C8" s="28" t="s">
        <v>164</v>
      </c>
      <c r="E8" s="30" t="s">
        <v>163</v>
      </c>
      <c r="J8" s="29">
        <f>0+J9+J18+J147</f>
      </c>
      <c s="29">
        <f>0+K9+K18+K147</f>
      </c>
      <c s="29">
        <f>0+L9+L18+L147</f>
      </c>
      <c s="29">
        <f>0+M9+M18+M147</f>
      </c>
    </row>
    <row r="9" spans="1:13" ht="12.75">
      <c r="A9" t="s">
        <v>45</v>
      </c>
      <c r="C9" s="31" t="s">
        <v>49</v>
      </c>
      <c r="E9" s="33" t="s">
        <v>165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68</v>
      </c>
      <c s="34" t="s">
        <v>166</v>
      </c>
      <c s="35" t="s">
        <v>5</v>
      </c>
      <c s="6" t="s">
        <v>167</v>
      </c>
      <c s="36" t="s">
        <v>168</v>
      </c>
      <c s="37">
        <v>0.03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170</v>
      </c>
    </row>
    <row r="13" spans="1:5" ht="318.75">
      <c r="A13" t="s">
        <v>58</v>
      </c>
      <c r="E13" s="39" t="s">
        <v>171</v>
      </c>
    </row>
    <row r="14" spans="1:16" ht="12.75">
      <c r="A14" t="s">
        <v>48</v>
      </c>
      <c s="34" t="s">
        <v>74</v>
      </c>
      <c s="34" t="s">
        <v>172</v>
      </c>
      <c s="35" t="s">
        <v>5</v>
      </c>
      <c s="6" t="s">
        <v>173</v>
      </c>
      <c s="36" t="s">
        <v>168</v>
      </c>
      <c s="37">
        <v>0.03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170</v>
      </c>
    </row>
    <row r="17" spans="1:5" ht="229.5">
      <c r="A17" t="s">
        <v>58</v>
      </c>
      <c r="E17" s="39" t="s">
        <v>174</v>
      </c>
    </row>
    <row r="18" spans="1:13" ht="12.75">
      <c r="A18" t="s">
        <v>45</v>
      </c>
      <c r="C18" s="31" t="s">
        <v>85</v>
      </c>
      <c r="E18" s="33" t="s">
        <v>175</v>
      </c>
      <c r="J18" s="32">
        <f>0</f>
      </c>
      <c s="32">
        <f>0</f>
      </c>
      <c s="32">
        <f>0+L19+L23+L27+L31+L35+L39+L43+L47+L51+L55+L59+L63+L67+L71+L75+L79+L83+L87+L91+L95+L99+L103+L107+L111+L115+L119+L123+L127+L131+L135+L139+L143</f>
      </c>
      <c s="32">
        <f>0+M19+M23+M27+M31+M35+M39+M43+M47+M51+M55+M59+M63+M67+M71+M75+M79+M83+M87+M91+M95+M99+M103+M107+M111+M115+M119+M123+M127+M131+M135+M139+M143</f>
      </c>
    </row>
    <row r="19" spans="1:16" ht="12.75">
      <c r="A19" t="s">
        <v>48</v>
      </c>
      <c s="34" t="s">
        <v>79</v>
      </c>
      <c s="34" t="s">
        <v>176</v>
      </c>
      <c s="35" t="s">
        <v>5</v>
      </c>
      <c s="6" t="s">
        <v>177</v>
      </c>
      <c s="36" t="s">
        <v>178</v>
      </c>
      <c s="37">
        <v>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169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179</v>
      </c>
    </row>
    <row r="22" spans="1:5" ht="102">
      <c r="A22" t="s">
        <v>58</v>
      </c>
      <c r="E22" s="39" t="s">
        <v>180</v>
      </c>
    </row>
    <row r="23" spans="1:16" ht="12.75">
      <c r="A23" t="s">
        <v>48</v>
      </c>
      <c s="34" t="s">
        <v>85</v>
      </c>
      <c s="34" t="s">
        <v>181</v>
      </c>
      <c s="35" t="s">
        <v>5</v>
      </c>
      <c s="6" t="s">
        <v>182</v>
      </c>
      <c s="36" t="s">
        <v>183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184</v>
      </c>
    </row>
    <row r="26" spans="1:5" ht="102">
      <c r="A26" t="s">
        <v>58</v>
      </c>
      <c r="E26" s="39" t="s">
        <v>185</v>
      </c>
    </row>
    <row r="27" spans="1:16" ht="12.75">
      <c r="A27" t="s">
        <v>48</v>
      </c>
      <c s="34" t="s">
        <v>90</v>
      </c>
      <c s="34" t="s">
        <v>186</v>
      </c>
      <c s="35" t="s">
        <v>5</v>
      </c>
      <c s="6" t="s">
        <v>187</v>
      </c>
      <c s="36" t="s">
        <v>183</v>
      </c>
      <c s="37">
        <v>65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169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188</v>
      </c>
    </row>
    <row r="30" spans="1:5" ht="140.25">
      <c r="A30" t="s">
        <v>58</v>
      </c>
      <c r="E30" s="39" t="s">
        <v>189</v>
      </c>
    </row>
    <row r="31" spans="1:16" ht="25.5">
      <c r="A31" t="s">
        <v>48</v>
      </c>
      <c s="34" t="s">
        <v>95</v>
      </c>
      <c s="34" t="s">
        <v>190</v>
      </c>
      <c s="35" t="s">
        <v>5</v>
      </c>
      <c s="6" t="s">
        <v>191</v>
      </c>
      <c s="36" t="s">
        <v>178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169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192</v>
      </c>
    </row>
    <row r="34" spans="1:5" ht="102">
      <c r="A34" t="s">
        <v>58</v>
      </c>
      <c r="E34" s="39" t="s">
        <v>193</v>
      </c>
    </row>
    <row r="35" spans="1:16" ht="12.75">
      <c r="A35" t="s">
        <v>48</v>
      </c>
      <c s="34" t="s">
        <v>100</v>
      </c>
      <c s="34" t="s">
        <v>194</v>
      </c>
      <c s="35" t="s">
        <v>5</v>
      </c>
      <c s="6" t="s">
        <v>195</v>
      </c>
      <c s="36" t="s">
        <v>196</v>
      </c>
      <c s="37">
        <v>1.36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169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197</v>
      </c>
    </row>
    <row r="38" spans="1:5" ht="76.5">
      <c r="A38" t="s">
        <v>58</v>
      </c>
      <c r="E38" s="39" t="s">
        <v>198</v>
      </c>
    </row>
    <row r="39" spans="1:16" ht="12.75">
      <c r="A39" t="s">
        <v>48</v>
      </c>
      <c s="34" t="s">
        <v>105</v>
      </c>
      <c s="34" t="s">
        <v>199</v>
      </c>
      <c s="35" t="s">
        <v>5</v>
      </c>
      <c s="6" t="s">
        <v>200</v>
      </c>
      <c s="36" t="s">
        <v>196</v>
      </c>
      <c s="37">
        <v>1.36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169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197</v>
      </c>
    </row>
    <row r="42" spans="1:5" ht="204">
      <c r="A42" t="s">
        <v>58</v>
      </c>
      <c r="E42" s="39" t="s">
        <v>201</v>
      </c>
    </row>
    <row r="43" spans="1:16" ht="25.5">
      <c r="A43" t="s">
        <v>48</v>
      </c>
      <c s="34" t="s">
        <v>110</v>
      </c>
      <c s="34" t="s">
        <v>202</v>
      </c>
      <c s="35" t="s">
        <v>5</v>
      </c>
      <c s="6" t="s">
        <v>203</v>
      </c>
      <c s="36" t="s">
        <v>178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169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192</v>
      </c>
    </row>
    <row r="46" spans="1:5" ht="140.25">
      <c r="A46" t="s">
        <v>58</v>
      </c>
      <c r="E46" s="39" t="s">
        <v>204</v>
      </c>
    </row>
    <row r="47" spans="1:16" ht="12.75">
      <c r="A47" t="s">
        <v>48</v>
      </c>
      <c s="34" t="s">
        <v>115</v>
      </c>
      <c s="34" t="s">
        <v>205</v>
      </c>
      <c s="35" t="s">
        <v>5</v>
      </c>
      <c s="6" t="s">
        <v>206</v>
      </c>
      <c s="36" t="s">
        <v>178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169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207</v>
      </c>
    </row>
    <row r="50" spans="1:5" ht="114.75">
      <c r="A50" t="s">
        <v>58</v>
      </c>
      <c r="E50" s="39" t="s">
        <v>208</v>
      </c>
    </row>
    <row r="51" spans="1:16" ht="12.75">
      <c r="A51" t="s">
        <v>48</v>
      </c>
      <c s="34" t="s">
        <v>209</v>
      </c>
      <c s="34" t="s">
        <v>210</v>
      </c>
      <c s="35" t="s">
        <v>5</v>
      </c>
      <c s="6" t="s">
        <v>211</v>
      </c>
      <c s="36" t="s">
        <v>178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169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207</v>
      </c>
    </row>
    <row r="54" spans="1:5" ht="140.25">
      <c r="A54" t="s">
        <v>58</v>
      </c>
      <c r="E54" s="39" t="s">
        <v>212</v>
      </c>
    </row>
    <row r="55" spans="1:16" ht="12.75">
      <c r="A55" t="s">
        <v>48</v>
      </c>
      <c s="34" t="s">
        <v>213</v>
      </c>
      <c s="34" t="s">
        <v>214</v>
      </c>
      <c s="35" t="s">
        <v>5</v>
      </c>
      <c s="6" t="s">
        <v>215</v>
      </c>
      <c s="36" t="s">
        <v>178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169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207</v>
      </c>
    </row>
    <row r="58" spans="1:5" ht="114.75">
      <c r="A58" t="s">
        <v>58</v>
      </c>
      <c r="E58" s="39" t="s">
        <v>216</v>
      </c>
    </row>
    <row r="59" spans="1:16" ht="12.75">
      <c r="A59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178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169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207</v>
      </c>
    </row>
    <row r="62" spans="1:5" ht="140.25">
      <c r="A62" t="s">
        <v>58</v>
      </c>
      <c r="E62" s="39" t="s">
        <v>220</v>
      </c>
    </row>
    <row r="63" spans="1:16" ht="12.75">
      <c r="A63" t="s">
        <v>48</v>
      </c>
      <c s="34" t="s">
        <v>221</v>
      </c>
      <c s="34" t="s">
        <v>222</v>
      </c>
      <c s="35" t="s">
        <v>5</v>
      </c>
      <c s="6" t="s">
        <v>223</v>
      </c>
      <c s="36" t="s">
        <v>178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169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207</v>
      </c>
    </row>
    <row r="66" spans="1:5" ht="140.25">
      <c r="A66" t="s">
        <v>58</v>
      </c>
      <c r="E66" s="39" t="s">
        <v>224</v>
      </c>
    </row>
    <row r="67" spans="1:16" ht="12.75">
      <c r="A67" t="s">
        <v>48</v>
      </c>
      <c s="34" t="s">
        <v>225</v>
      </c>
      <c s="34" t="s">
        <v>226</v>
      </c>
      <c s="35" t="s">
        <v>5</v>
      </c>
      <c s="6" t="s">
        <v>227</v>
      </c>
      <c s="36" t="s">
        <v>178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169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179</v>
      </c>
    </row>
    <row r="70" spans="1:5" ht="114.75">
      <c r="A70" t="s">
        <v>58</v>
      </c>
      <c r="E70" s="39" t="s">
        <v>228</v>
      </c>
    </row>
    <row r="71" spans="1:16" ht="12.75">
      <c r="A71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178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169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179</v>
      </c>
    </row>
    <row r="74" spans="1:5" ht="165.75">
      <c r="A74" t="s">
        <v>58</v>
      </c>
      <c r="E74" s="39" t="s">
        <v>232</v>
      </c>
    </row>
    <row r="75" spans="1:16" ht="12.75">
      <c r="A75" t="s">
        <v>48</v>
      </c>
      <c s="34" t="s">
        <v>233</v>
      </c>
      <c s="34" t="s">
        <v>234</v>
      </c>
      <c s="35" t="s">
        <v>5</v>
      </c>
      <c s="6" t="s">
        <v>235</v>
      </c>
      <c s="36" t="s">
        <v>178</v>
      </c>
      <c s="37">
        <v>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169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179</v>
      </c>
    </row>
    <row r="78" spans="1:5" ht="153">
      <c r="A78" t="s">
        <v>58</v>
      </c>
      <c r="E78" s="39" t="s">
        <v>236</v>
      </c>
    </row>
    <row r="79" spans="1:16" ht="12.75">
      <c r="A79" t="s">
        <v>48</v>
      </c>
      <c s="34" t="s">
        <v>237</v>
      </c>
      <c s="34" t="s">
        <v>238</v>
      </c>
      <c s="35" t="s">
        <v>5</v>
      </c>
      <c s="6" t="s">
        <v>239</v>
      </c>
      <c s="36" t="s">
        <v>178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169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240</v>
      </c>
    </row>
    <row r="82" spans="1:5" ht="114.75">
      <c r="A82" t="s">
        <v>58</v>
      </c>
      <c r="E82" s="39" t="s">
        <v>241</v>
      </c>
    </row>
    <row r="83" spans="1:16" ht="25.5">
      <c r="A83" t="s">
        <v>48</v>
      </c>
      <c s="34" t="s">
        <v>242</v>
      </c>
      <c s="34" t="s">
        <v>243</v>
      </c>
      <c s="35" t="s">
        <v>5</v>
      </c>
      <c s="6" t="s">
        <v>244</v>
      </c>
      <c s="36" t="s">
        <v>178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169</v>
      </c>
      <c>
        <f>(M83*21)/100</f>
      </c>
      <c t="s">
        <v>26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240</v>
      </c>
    </row>
    <row r="86" spans="1:5" ht="140.25">
      <c r="A86" t="s">
        <v>58</v>
      </c>
      <c r="E86" s="39" t="s">
        <v>245</v>
      </c>
    </row>
    <row r="87" spans="1:16" ht="25.5">
      <c r="A87" t="s">
        <v>48</v>
      </c>
      <c s="34" t="s">
        <v>246</v>
      </c>
      <c s="34" t="s">
        <v>247</v>
      </c>
      <c s="35" t="s">
        <v>5</v>
      </c>
      <c s="6" t="s">
        <v>248</v>
      </c>
      <c s="36" t="s">
        <v>178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169</v>
      </c>
      <c>
        <f>(M87*21)/100</f>
      </c>
      <c t="s">
        <v>26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240</v>
      </c>
    </row>
    <row r="90" spans="1:5" ht="153">
      <c r="A90" t="s">
        <v>58</v>
      </c>
      <c r="E90" s="39" t="s">
        <v>249</v>
      </c>
    </row>
    <row r="91" spans="1:16" ht="25.5">
      <c r="A91" t="s">
        <v>48</v>
      </c>
      <c s="34" t="s">
        <v>250</v>
      </c>
      <c s="34" t="s">
        <v>251</v>
      </c>
      <c s="35" t="s">
        <v>5</v>
      </c>
      <c s="6" t="s">
        <v>252</v>
      </c>
      <c s="36" t="s">
        <v>178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169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192</v>
      </c>
    </row>
    <row r="94" spans="1:5" ht="114.75">
      <c r="A94" t="s">
        <v>58</v>
      </c>
      <c r="E94" s="39" t="s">
        <v>253</v>
      </c>
    </row>
    <row r="95" spans="1:16" ht="25.5">
      <c r="A95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178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169</v>
      </c>
      <c>
        <f>(M95*21)/100</f>
      </c>
      <c t="s">
        <v>26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192</v>
      </c>
    </row>
    <row r="98" spans="1:5" ht="140.25">
      <c r="A98" t="s">
        <v>58</v>
      </c>
      <c r="E98" s="39" t="s">
        <v>257</v>
      </c>
    </row>
    <row r="99" spans="1:16" ht="25.5">
      <c r="A99" t="s">
        <v>48</v>
      </c>
      <c s="34" t="s">
        <v>258</v>
      </c>
      <c s="34" t="s">
        <v>259</v>
      </c>
      <c s="35" t="s">
        <v>5</v>
      </c>
      <c s="6" t="s">
        <v>260</v>
      </c>
      <c s="36" t="s">
        <v>178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169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192</v>
      </c>
    </row>
    <row r="102" spans="1:5" ht="165.75">
      <c r="A102" t="s">
        <v>58</v>
      </c>
      <c r="E102" s="39" t="s">
        <v>261</v>
      </c>
    </row>
    <row r="103" spans="1:16" ht="25.5">
      <c r="A103" t="s">
        <v>48</v>
      </c>
      <c s="34" t="s">
        <v>262</v>
      </c>
      <c s="34" t="s">
        <v>263</v>
      </c>
      <c s="35" t="s">
        <v>5</v>
      </c>
      <c s="6" t="s">
        <v>264</v>
      </c>
      <c s="36" t="s">
        <v>178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169</v>
      </c>
      <c>
        <f>(M103*21)/100</f>
      </c>
      <c t="s">
        <v>26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192</v>
      </c>
    </row>
    <row r="106" spans="1:5" ht="140.25">
      <c r="A106" t="s">
        <v>58</v>
      </c>
      <c r="E106" s="39" t="s">
        <v>265</v>
      </c>
    </row>
    <row r="107" spans="1:16" ht="25.5">
      <c r="A107" t="s">
        <v>48</v>
      </c>
      <c s="34" t="s">
        <v>266</v>
      </c>
      <c s="34" t="s">
        <v>267</v>
      </c>
      <c s="35" t="s">
        <v>5</v>
      </c>
      <c s="6" t="s">
        <v>268</v>
      </c>
      <c s="36" t="s">
        <v>178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169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192</v>
      </c>
    </row>
    <row r="110" spans="1:5" ht="140.25">
      <c r="A110" t="s">
        <v>58</v>
      </c>
      <c r="E110" s="39" t="s">
        <v>269</v>
      </c>
    </row>
    <row r="111" spans="1:16" ht="25.5">
      <c r="A111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178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169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192</v>
      </c>
    </row>
    <row r="114" spans="1:5" ht="165.75">
      <c r="A114" t="s">
        <v>58</v>
      </c>
      <c r="E114" s="39" t="s">
        <v>273</v>
      </c>
    </row>
    <row r="115" spans="1:16" ht="12.75">
      <c r="A115" t="s">
        <v>48</v>
      </c>
      <c s="34" t="s">
        <v>274</v>
      </c>
      <c s="34" t="s">
        <v>275</v>
      </c>
      <c s="35" t="s">
        <v>5</v>
      </c>
      <c s="6" t="s">
        <v>276</v>
      </c>
      <c s="36" t="s">
        <v>178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169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207</v>
      </c>
    </row>
    <row r="118" spans="1:5" ht="114.75">
      <c r="A118" t="s">
        <v>58</v>
      </c>
      <c r="E118" s="39" t="s">
        <v>277</v>
      </c>
    </row>
    <row r="119" spans="1:16" ht="12.75">
      <c r="A119" t="s">
        <v>48</v>
      </c>
      <c s="34" t="s">
        <v>278</v>
      </c>
      <c s="34" t="s">
        <v>279</v>
      </c>
      <c s="35" t="s">
        <v>5</v>
      </c>
      <c s="6" t="s">
        <v>280</v>
      </c>
      <c s="36" t="s">
        <v>178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169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207</v>
      </c>
    </row>
    <row r="122" spans="1:5" ht="127.5">
      <c r="A122" t="s">
        <v>58</v>
      </c>
      <c r="E122" s="39" t="s">
        <v>281</v>
      </c>
    </row>
    <row r="123" spans="1:16" ht="12.75">
      <c r="A123" t="s">
        <v>48</v>
      </c>
      <c s="34" t="s">
        <v>282</v>
      </c>
      <c s="34" t="s">
        <v>283</v>
      </c>
      <c s="35" t="s">
        <v>5</v>
      </c>
      <c s="6" t="s">
        <v>284</v>
      </c>
      <c s="36" t="s">
        <v>178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169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207</v>
      </c>
    </row>
    <row r="126" spans="1:5" ht="140.25">
      <c r="A126" t="s">
        <v>58</v>
      </c>
      <c r="E126" s="39" t="s">
        <v>285</v>
      </c>
    </row>
    <row r="127" spans="1:16" ht="12.75">
      <c r="A127" t="s">
        <v>48</v>
      </c>
      <c s="34" t="s">
        <v>286</v>
      </c>
      <c s="34" t="s">
        <v>287</v>
      </c>
      <c s="35" t="s">
        <v>5</v>
      </c>
      <c s="6" t="s">
        <v>288</v>
      </c>
      <c s="36" t="s">
        <v>289</v>
      </c>
      <c s="37">
        <v>40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169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14.75">
      <c r="A130" t="s">
        <v>58</v>
      </c>
      <c r="E130" s="39" t="s">
        <v>290</v>
      </c>
    </row>
    <row r="131" spans="1:16" ht="12.75">
      <c r="A131" t="s">
        <v>48</v>
      </c>
      <c s="34" t="s">
        <v>291</v>
      </c>
      <c s="34" t="s">
        <v>292</v>
      </c>
      <c s="35" t="s">
        <v>5</v>
      </c>
      <c s="6" t="s">
        <v>293</v>
      </c>
      <c s="36" t="s">
        <v>289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169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02">
      <c r="A134" t="s">
        <v>58</v>
      </c>
      <c r="E134" s="39" t="s">
        <v>294</v>
      </c>
    </row>
    <row r="135" spans="1:16" ht="12.75">
      <c r="A135" t="s">
        <v>48</v>
      </c>
      <c s="34" t="s">
        <v>295</v>
      </c>
      <c s="34" t="s">
        <v>296</v>
      </c>
      <c s="35" t="s">
        <v>5</v>
      </c>
      <c s="6" t="s">
        <v>297</v>
      </c>
      <c s="36" t="s">
        <v>178</v>
      </c>
      <c s="37">
        <v>18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169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298</v>
      </c>
    </row>
    <row r="138" spans="1:5" ht="140.25">
      <c r="A138" t="s">
        <v>58</v>
      </c>
      <c r="E138" s="39" t="s">
        <v>299</v>
      </c>
    </row>
    <row r="139" spans="1:16" ht="12.75">
      <c r="A139" t="s">
        <v>48</v>
      </c>
      <c s="34" t="s">
        <v>300</v>
      </c>
      <c s="34" t="s">
        <v>301</v>
      </c>
      <c s="35" t="s">
        <v>5</v>
      </c>
      <c s="6" t="s">
        <v>302</v>
      </c>
      <c s="36" t="s">
        <v>178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169</v>
      </c>
      <c>
        <f>(M139*21)/100</f>
      </c>
      <c t="s">
        <v>26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179</v>
      </c>
    </row>
    <row r="142" spans="1:5" ht="114.75">
      <c r="A142" t="s">
        <v>58</v>
      </c>
      <c r="E142" s="39" t="s">
        <v>303</v>
      </c>
    </row>
    <row r="143" spans="1:16" ht="12.75">
      <c r="A143" t="s">
        <v>48</v>
      </c>
      <c s="34" t="s">
        <v>304</v>
      </c>
      <c s="34" t="s">
        <v>305</v>
      </c>
      <c s="35" t="s">
        <v>5</v>
      </c>
      <c s="6" t="s">
        <v>306</v>
      </c>
      <c s="36" t="s">
        <v>289</v>
      </c>
      <c s="37">
        <v>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169</v>
      </c>
      <c>
        <f>(M143*21)/100</f>
      </c>
      <c t="s">
        <v>26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307</v>
      </c>
    </row>
    <row r="146" spans="1:5" ht="114.75">
      <c r="A146" t="s">
        <v>58</v>
      </c>
      <c r="E146" s="39" t="s">
        <v>308</v>
      </c>
    </row>
    <row r="147" spans="1:13" ht="12.75">
      <c r="A147" t="s">
        <v>45</v>
      </c>
      <c r="C147" s="31" t="s">
        <v>46</v>
      </c>
      <c r="E147" s="33" t="s">
        <v>47</v>
      </c>
      <c r="J147" s="32">
        <f>0</f>
      </c>
      <c s="32">
        <f>0</f>
      </c>
      <c s="32">
        <f>0+L148+L152+L156</f>
      </c>
      <c s="32">
        <f>0+M148+M152+M156</f>
      </c>
    </row>
    <row r="148" spans="1:16" ht="25.5">
      <c r="A148" t="s">
        <v>48</v>
      </c>
      <c s="34" t="s">
        <v>49</v>
      </c>
      <c s="34" t="s">
        <v>60</v>
      </c>
      <c s="35" t="s">
        <v>61</v>
      </c>
      <c s="6" t="s">
        <v>309</v>
      </c>
      <c s="36" t="s">
        <v>53</v>
      </c>
      <c s="37">
        <v>6.75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310</v>
      </c>
    </row>
    <row r="151" spans="1:5" ht="25.5">
      <c r="A151" t="s">
        <v>58</v>
      </c>
      <c r="E151" s="39" t="s">
        <v>311</v>
      </c>
    </row>
    <row r="152" spans="1:16" ht="38.25">
      <c r="A152" t="s">
        <v>48</v>
      </c>
      <c s="34" t="s">
        <v>26</v>
      </c>
      <c s="34" t="s">
        <v>96</v>
      </c>
      <c s="35" t="s">
        <v>97</v>
      </c>
      <c s="6" t="s">
        <v>312</v>
      </c>
      <c s="36" t="s">
        <v>53</v>
      </c>
      <c s="37">
        <v>0.68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313</v>
      </c>
    </row>
    <row r="155" spans="1:5" ht="25.5">
      <c r="A155" t="s">
        <v>58</v>
      </c>
      <c r="E155" s="39" t="s">
        <v>311</v>
      </c>
    </row>
    <row r="156" spans="1:16" ht="25.5">
      <c r="A156" t="s">
        <v>48</v>
      </c>
      <c s="34" t="s">
        <v>25</v>
      </c>
      <c s="34" t="s">
        <v>116</v>
      </c>
      <c s="35" t="s">
        <v>117</v>
      </c>
      <c s="6" t="s">
        <v>118</v>
      </c>
      <c s="36" t="s">
        <v>53</v>
      </c>
      <c s="37">
        <v>1.2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314</v>
      </c>
    </row>
    <row r="159" spans="1:5" ht="25.5">
      <c r="A159" t="s">
        <v>58</v>
      </c>
      <c r="E159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315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315</v>
      </c>
      <c r="E4" s="26" t="s">
        <v>316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319</v>
      </c>
      <c r="E8" s="30" t="s">
        <v>318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125</v>
      </c>
      <c r="E9" s="33" t="s">
        <v>126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320</v>
      </c>
      <c s="35" t="s">
        <v>5</v>
      </c>
      <c s="6" t="s">
        <v>321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322</v>
      </c>
    </row>
    <row r="13" spans="1:5" ht="12.75">
      <c r="A13" t="s">
        <v>58</v>
      </c>
      <c r="E13" s="39" t="s">
        <v>323</v>
      </c>
    </row>
    <row r="14" spans="1:13" ht="12.75">
      <c r="A14" t="s">
        <v>45</v>
      </c>
      <c r="C14" s="31" t="s">
        <v>85</v>
      </c>
      <c r="E14" s="33" t="s">
        <v>175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324</v>
      </c>
      <c s="35" t="s">
        <v>5</v>
      </c>
      <c s="6" t="s">
        <v>325</v>
      </c>
      <c s="36" t="s">
        <v>183</v>
      </c>
      <c s="37">
        <v>380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169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326</v>
      </c>
    </row>
    <row r="18" spans="1:5" ht="114.75">
      <c r="A18" t="s">
        <v>58</v>
      </c>
      <c r="E18" s="39" t="s">
        <v>327</v>
      </c>
    </row>
    <row r="19" spans="1:16" ht="12.75">
      <c r="A19" t="s">
        <v>48</v>
      </c>
      <c s="34" t="s">
        <v>25</v>
      </c>
      <c s="34" t="s">
        <v>328</v>
      </c>
      <c s="35" t="s">
        <v>5</v>
      </c>
      <c s="6" t="s">
        <v>329</v>
      </c>
      <c s="36" t="s">
        <v>183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169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330</v>
      </c>
    </row>
    <row r="22" spans="1:5" ht="76.5">
      <c r="A22" t="s">
        <v>58</v>
      </c>
      <c r="E22" s="39" t="s">
        <v>331</v>
      </c>
    </row>
    <row r="23" spans="1:16" ht="12.75">
      <c r="A23" t="s">
        <v>48</v>
      </c>
      <c s="34" t="s">
        <v>68</v>
      </c>
      <c s="34" t="s">
        <v>332</v>
      </c>
      <c s="35" t="s">
        <v>5</v>
      </c>
      <c s="6" t="s">
        <v>333</v>
      </c>
      <c s="36" t="s">
        <v>183</v>
      </c>
      <c s="37">
        <v>214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334</v>
      </c>
    </row>
    <row r="26" spans="1:5" ht="76.5">
      <c r="A26" t="s">
        <v>58</v>
      </c>
      <c r="E26" s="39" t="s">
        <v>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336</v>
      </c>
      <c s="41">
        <f>Rekapitulace!C18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336</v>
      </c>
      <c r="E4" s="26" t="s">
        <v>337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COUNTIFS(L8:L160,"=0",A8:A160,"P")+COUNTIFS(L8:L160,"",A8:A160,"P")+SUM(Q8:Q160)</f>
      </c>
    </row>
    <row r="8" spans="1:13" ht="12.75">
      <c r="A8" t="s">
        <v>43</v>
      </c>
      <c r="C8" s="28" t="s">
        <v>339</v>
      </c>
      <c r="E8" s="30" t="s">
        <v>337</v>
      </c>
      <c r="J8" s="29">
        <f>0+J9+J86+J139</f>
      </c>
      <c s="29">
        <f>0+K9+K86+K139</f>
      </c>
      <c s="29">
        <f>0+L9+L86+L139</f>
      </c>
      <c s="29">
        <f>0+M9+M86+M139</f>
      </c>
    </row>
    <row r="9" spans="1:13" ht="12.75">
      <c r="A9" t="s">
        <v>45</v>
      </c>
      <c r="C9" s="31" t="s">
        <v>74</v>
      </c>
      <c r="E9" s="33" t="s">
        <v>340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25.5">
      <c r="A10" t="s">
        <v>48</v>
      </c>
      <c s="34" t="s">
        <v>49</v>
      </c>
      <c s="34" t="s">
        <v>341</v>
      </c>
      <c s="35" t="s">
        <v>5</v>
      </c>
      <c s="6" t="s">
        <v>342</v>
      </c>
      <c s="36" t="s">
        <v>183</v>
      </c>
      <c s="37">
        <v>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169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89.25">
      <c r="A12" s="35" t="s">
        <v>56</v>
      </c>
      <c r="E12" s="40" t="s">
        <v>343</v>
      </c>
    </row>
    <row r="13" spans="1:5" ht="306">
      <c r="A13" t="s">
        <v>58</v>
      </c>
      <c r="E13" s="39" t="s">
        <v>344</v>
      </c>
    </row>
    <row r="14" spans="1:16" ht="25.5">
      <c r="A14" t="s">
        <v>48</v>
      </c>
      <c s="34" t="s">
        <v>26</v>
      </c>
      <c s="34" t="s">
        <v>345</v>
      </c>
      <c s="35" t="s">
        <v>5</v>
      </c>
      <c s="6" t="s">
        <v>346</v>
      </c>
      <c s="36" t="s">
        <v>183</v>
      </c>
      <c s="37">
        <v>3.6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169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347</v>
      </c>
    </row>
    <row r="17" spans="1:5" ht="306">
      <c r="A17" t="s">
        <v>58</v>
      </c>
      <c r="E17" s="39" t="s">
        <v>348</v>
      </c>
    </row>
    <row r="18" spans="1:16" ht="12.75">
      <c r="A18" t="s">
        <v>48</v>
      </c>
      <c s="34" t="s">
        <v>25</v>
      </c>
      <c s="34" t="s">
        <v>349</v>
      </c>
      <c s="35" t="s">
        <v>5</v>
      </c>
      <c s="6" t="s">
        <v>350</v>
      </c>
      <c s="36" t="s">
        <v>178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169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351</v>
      </c>
    </row>
    <row r="21" spans="1:5" ht="409.5">
      <c r="A21" t="s">
        <v>58</v>
      </c>
      <c r="E21" s="39" t="s">
        <v>352</v>
      </c>
    </row>
    <row r="22" spans="1:16" ht="12.75">
      <c r="A22" t="s">
        <v>48</v>
      </c>
      <c s="34" t="s">
        <v>68</v>
      </c>
      <c s="34" t="s">
        <v>353</v>
      </c>
      <c s="35" t="s">
        <v>5</v>
      </c>
      <c s="6" t="s">
        <v>354</v>
      </c>
      <c s="36" t="s">
        <v>178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169</v>
      </c>
      <c>
        <f>(M22*21)/100</f>
      </c>
      <c t="s">
        <v>26</v>
      </c>
    </row>
    <row r="23" spans="1:5" ht="25.5">
      <c r="A23" s="35" t="s">
        <v>55</v>
      </c>
      <c r="E23" s="39" t="s">
        <v>355</v>
      </c>
    </row>
    <row r="24" spans="1:5" ht="12.75">
      <c r="A24" s="35" t="s">
        <v>56</v>
      </c>
      <c r="E24" s="40" t="s">
        <v>356</v>
      </c>
    </row>
    <row r="25" spans="1:5" ht="165.75">
      <c r="A25" t="s">
        <v>58</v>
      </c>
      <c r="E25" s="39" t="s">
        <v>357</v>
      </c>
    </row>
    <row r="26" spans="1:16" ht="25.5">
      <c r="A26" t="s">
        <v>48</v>
      </c>
      <c s="34" t="s">
        <v>110</v>
      </c>
      <c s="34" t="s">
        <v>358</v>
      </c>
      <c s="35" t="s">
        <v>5</v>
      </c>
      <c s="6" t="s">
        <v>359</v>
      </c>
      <c s="36" t="s">
        <v>183</v>
      </c>
      <c s="37">
        <v>619.311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169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76.5">
      <c r="A28" s="35" t="s">
        <v>56</v>
      </c>
      <c r="E28" s="40" t="s">
        <v>360</v>
      </c>
    </row>
    <row r="29" spans="1:5" ht="102">
      <c r="A29" t="s">
        <v>58</v>
      </c>
      <c r="E29" s="39" t="s">
        <v>361</v>
      </c>
    </row>
    <row r="30" spans="1:16" ht="12.75">
      <c r="A30" t="s">
        <v>48</v>
      </c>
      <c s="34" t="s">
        <v>115</v>
      </c>
      <c s="34" t="s">
        <v>362</v>
      </c>
      <c s="35" t="s">
        <v>5</v>
      </c>
      <c s="6" t="s">
        <v>363</v>
      </c>
      <c s="36" t="s">
        <v>168</v>
      </c>
      <c s="37">
        <v>44.87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169</v>
      </c>
      <c>
        <f>(M30*21)/100</f>
      </c>
      <c t="s">
        <v>26</v>
      </c>
    </row>
    <row r="31" spans="1:5" ht="25.5">
      <c r="A31" s="35" t="s">
        <v>55</v>
      </c>
      <c r="E31" s="39" t="s">
        <v>364</v>
      </c>
    </row>
    <row r="32" spans="1:5" ht="25.5">
      <c r="A32" s="35" t="s">
        <v>56</v>
      </c>
      <c r="E32" s="40" t="s">
        <v>365</v>
      </c>
    </row>
    <row r="33" spans="1:5" ht="89.25">
      <c r="A33" t="s">
        <v>58</v>
      </c>
      <c r="E33" s="39" t="s">
        <v>366</v>
      </c>
    </row>
    <row r="34" spans="1:16" ht="25.5">
      <c r="A34" t="s">
        <v>48</v>
      </c>
      <c s="34" t="s">
        <v>115</v>
      </c>
      <c s="34" t="s">
        <v>367</v>
      </c>
      <c s="35" t="s">
        <v>5</v>
      </c>
      <c s="6" t="s">
        <v>368</v>
      </c>
      <c s="36" t="s">
        <v>183</v>
      </c>
      <c s="37">
        <v>63.004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169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63.75">
      <c r="A36" s="35" t="s">
        <v>56</v>
      </c>
      <c r="E36" s="40" t="s">
        <v>369</v>
      </c>
    </row>
    <row r="37" spans="1:5" ht="102">
      <c r="A37" t="s">
        <v>58</v>
      </c>
      <c r="E37" s="39" t="s">
        <v>361</v>
      </c>
    </row>
    <row r="38" spans="1:16" ht="12.75">
      <c r="A38" t="s">
        <v>48</v>
      </c>
      <c s="34" t="s">
        <v>209</v>
      </c>
      <c s="34" t="s">
        <v>370</v>
      </c>
      <c s="35" t="s">
        <v>5</v>
      </c>
      <c s="6" t="s">
        <v>371</v>
      </c>
      <c s="36" t="s">
        <v>168</v>
      </c>
      <c s="37">
        <v>1485.131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169</v>
      </c>
      <c>
        <f>(M38*21)/100</f>
      </c>
      <c t="s">
        <v>26</v>
      </c>
    </row>
    <row r="39" spans="1:5" ht="12.75">
      <c r="A39" s="35" t="s">
        <v>55</v>
      </c>
      <c r="E39" s="39" t="s">
        <v>372</v>
      </c>
    </row>
    <row r="40" spans="1:5" ht="25.5">
      <c r="A40" s="35" t="s">
        <v>56</v>
      </c>
      <c r="E40" s="40" t="s">
        <v>373</v>
      </c>
    </row>
    <row r="41" spans="1:5" ht="89.25">
      <c r="A41" t="s">
        <v>58</v>
      </c>
      <c r="E41" s="39" t="s">
        <v>366</v>
      </c>
    </row>
    <row r="42" spans="1:16" ht="25.5">
      <c r="A42" t="s">
        <v>48</v>
      </c>
      <c s="34" t="s">
        <v>209</v>
      </c>
      <c s="34" t="s">
        <v>374</v>
      </c>
      <c s="35" t="s">
        <v>5</v>
      </c>
      <c s="6" t="s">
        <v>375</v>
      </c>
      <c s="36" t="s">
        <v>183</v>
      </c>
      <c s="37">
        <v>6.957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169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376</v>
      </c>
    </row>
    <row r="45" spans="1:5" ht="102">
      <c r="A45" t="s">
        <v>58</v>
      </c>
      <c r="E45" s="39" t="s">
        <v>361</v>
      </c>
    </row>
    <row r="46" spans="1:16" ht="25.5">
      <c r="A46" t="s">
        <v>48</v>
      </c>
      <c s="34" t="s">
        <v>217</v>
      </c>
      <c s="34" t="s">
        <v>377</v>
      </c>
      <c s="35" t="s">
        <v>5</v>
      </c>
      <c s="6" t="s">
        <v>378</v>
      </c>
      <c s="36" t="s">
        <v>183</v>
      </c>
      <c s="37">
        <v>234.539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169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63.75">
      <c r="A48" s="35" t="s">
        <v>56</v>
      </c>
      <c r="E48" s="40" t="s">
        <v>379</v>
      </c>
    </row>
    <row r="49" spans="1:5" ht="306">
      <c r="A49" t="s">
        <v>58</v>
      </c>
      <c r="E49" s="39" t="s">
        <v>344</v>
      </c>
    </row>
    <row r="50" spans="1:16" ht="12.75">
      <c r="A50" t="s">
        <v>48</v>
      </c>
      <c s="34" t="s">
        <v>221</v>
      </c>
      <c s="34" t="s">
        <v>380</v>
      </c>
      <c s="35" t="s">
        <v>5</v>
      </c>
      <c s="6" t="s">
        <v>381</v>
      </c>
      <c s="36" t="s">
        <v>183</v>
      </c>
      <c s="37">
        <v>173.113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169</v>
      </c>
      <c>
        <f>(M50*21)/100</f>
      </c>
      <c t="s">
        <v>26</v>
      </c>
    </row>
    <row r="51" spans="1:5" ht="25.5">
      <c r="A51" s="35" t="s">
        <v>55</v>
      </c>
      <c r="E51" s="39" t="s">
        <v>382</v>
      </c>
    </row>
    <row r="52" spans="1:5" ht="25.5">
      <c r="A52" s="35" t="s">
        <v>56</v>
      </c>
      <c r="E52" s="40" t="s">
        <v>383</v>
      </c>
    </row>
    <row r="53" spans="1:5" ht="280.5">
      <c r="A53" t="s">
        <v>58</v>
      </c>
      <c r="E53" s="39" t="s">
        <v>384</v>
      </c>
    </row>
    <row r="54" spans="1:16" ht="25.5">
      <c r="A54" t="s">
        <v>48</v>
      </c>
      <c s="34" t="s">
        <v>270</v>
      </c>
      <c s="34" t="s">
        <v>385</v>
      </c>
      <c s="35" t="s">
        <v>5</v>
      </c>
      <c s="6" t="s">
        <v>386</v>
      </c>
      <c s="36" t="s">
        <v>183</v>
      </c>
      <c s="37">
        <v>126.008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169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387</v>
      </c>
    </row>
    <row r="57" spans="1:5" ht="114.75">
      <c r="A57" t="s">
        <v>58</v>
      </c>
      <c r="E57" s="39" t="s">
        <v>388</v>
      </c>
    </row>
    <row r="58" spans="1:16" ht="25.5">
      <c r="A58" t="s">
        <v>48</v>
      </c>
      <c s="34" t="s">
        <v>274</v>
      </c>
      <c s="34" t="s">
        <v>389</v>
      </c>
      <c s="35" t="s">
        <v>5</v>
      </c>
      <c s="6" t="s">
        <v>390</v>
      </c>
      <c s="36" t="s">
        <v>183</v>
      </c>
      <c s="37">
        <v>1238.622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169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391</v>
      </c>
    </row>
    <row r="61" spans="1:5" ht="114.75">
      <c r="A61" t="s">
        <v>58</v>
      </c>
      <c r="E61" s="39" t="s">
        <v>388</v>
      </c>
    </row>
    <row r="62" spans="1:16" ht="25.5">
      <c r="A62" t="s">
        <v>48</v>
      </c>
      <c s="34" t="s">
        <v>278</v>
      </c>
      <c s="34" t="s">
        <v>392</v>
      </c>
      <c s="35" t="s">
        <v>5</v>
      </c>
      <c s="6" t="s">
        <v>393</v>
      </c>
      <c s="36" t="s">
        <v>183</v>
      </c>
      <c s="37">
        <v>13.914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169</v>
      </c>
      <c>
        <f>(M62*21)/100</f>
      </c>
      <c t="s">
        <v>26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394</v>
      </c>
    </row>
    <row r="65" spans="1:5" ht="114.75">
      <c r="A65" t="s">
        <v>58</v>
      </c>
      <c r="E65" s="39" t="s">
        <v>388</v>
      </c>
    </row>
    <row r="66" spans="1:16" ht="12.75">
      <c r="A66" t="s">
        <v>48</v>
      </c>
      <c s="34" t="s">
        <v>282</v>
      </c>
      <c s="34" t="s">
        <v>395</v>
      </c>
      <c s="35" t="s">
        <v>5</v>
      </c>
      <c s="6" t="s">
        <v>396</v>
      </c>
      <c s="36" t="s">
        <v>178</v>
      </c>
      <c s="37">
        <v>44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169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76.5">
      <c r="A68" s="35" t="s">
        <v>56</v>
      </c>
      <c r="E68" s="40" t="s">
        <v>397</v>
      </c>
    </row>
    <row r="69" spans="1:5" ht="255">
      <c r="A69" t="s">
        <v>58</v>
      </c>
      <c r="E69" s="39" t="s">
        <v>398</v>
      </c>
    </row>
    <row r="70" spans="1:16" ht="25.5">
      <c r="A70" t="s">
        <v>48</v>
      </c>
      <c s="34" t="s">
        <v>286</v>
      </c>
      <c s="34" t="s">
        <v>399</v>
      </c>
      <c s="35" t="s">
        <v>5</v>
      </c>
      <c s="6" t="s">
        <v>400</v>
      </c>
      <c s="36" t="s">
        <v>183</v>
      </c>
      <c s="37">
        <v>33.61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169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401</v>
      </c>
    </row>
    <row r="73" spans="1:5" ht="178.5">
      <c r="A73" t="s">
        <v>58</v>
      </c>
      <c r="E73" s="39" t="s">
        <v>402</v>
      </c>
    </row>
    <row r="74" spans="1:16" ht="25.5">
      <c r="A74" t="s">
        <v>48</v>
      </c>
      <c s="34" t="s">
        <v>291</v>
      </c>
      <c s="34" t="s">
        <v>403</v>
      </c>
      <c s="35" t="s">
        <v>5</v>
      </c>
      <c s="6" t="s">
        <v>404</v>
      </c>
      <c s="36" t="s">
        <v>183</v>
      </c>
      <c s="37">
        <v>115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169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76.5">
      <c r="A76" s="35" t="s">
        <v>56</v>
      </c>
      <c r="E76" s="40" t="s">
        <v>405</v>
      </c>
    </row>
    <row r="77" spans="1:5" ht="178.5">
      <c r="A77" t="s">
        <v>58</v>
      </c>
      <c r="E77" s="39" t="s">
        <v>402</v>
      </c>
    </row>
    <row r="78" spans="1:16" ht="12.75">
      <c r="A78" t="s">
        <v>48</v>
      </c>
      <c s="34" t="s">
        <v>406</v>
      </c>
      <c s="34" t="s">
        <v>407</v>
      </c>
      <c s="35" t="s">
        <v>5</v>
      </c>
      <c s="6" t="s">
        <v>408</v>
      </c>
      <c s="36" t="s">
        <v>183</v>
      </c>
      <c s="37">
        <v>173.113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169</v>
      </c>
      <c>
        <f>(M78*21)/100</f>
      </c>
      <c t="s">
        <v>26</v>
      </c>
    </row>
    <row r="79" spans="1:5" ht="25.5">
      <c r="A79" s="35" t="s">
        <v>55</v>
      </c>
      <c r="E79" s="39" t="s">
        <v>409</v>
      </c>
    </row>
    <row r="80" spans="1:5" ht="25.5">
      <c r="A80" s="35" t="s">
        <v>56</v>
      </c>
      <c r="E80" s="40" t="s">
        <v>410</v>
      </c>
    </row>
    <row r="81" spans="1:5" ht="165.75">
      <c r="A81" t="s">
        <v>58</v>
      </c>
      <c r="E81" s="39" t="s">
        <v>411</v>
      </c>
    </row>
    <row r="82" spans="1:16" ht="25.5">
      <c r="A82" t="s">
        <v>48</v>
      </c>
      <c s="34" t="s">
        <v>412</v>
      </c>
      <c s="34" t="s">
        <v>413</v>
      </c>
      <c s="35" t="s">
        <v>5</v>
      </c>
      <c s="6" t="s">
        <v>414</v>
      </c>
      <c s="36" t="s">
        <v>178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169</v>
      </c>
      <c>
        <f>(M82*21)/100</f>
      </c>
      <c t="s">
        <v>26</v>
      </c>
    </row>
    <row r="83" spans="1:5" ht="12.75">
      <c r="A83" s="35" t="s">
        <v>55</v>
      </c>
      <c r="E83" s="39" t="s">
        <v>415</v>
      </c>
    </row>
    <row r="84" spans="1:5" ht="76.5">
      <c r="A84" s="35" t="s">
        <v>56</v>
      </c>
      <c r="E84" s="40" t="s">
        <v>416</v>
      </c>
    </row>
    <row r="85" spans="1:5" ht="204">
      <c r="A85" t="s">
        <v>58</v>
      </c>
      <c r="E85" s="39" t="s">
        <v>417</v>
      </c>
    </row>
    <row r="86" spans="1:13" ht="12.75">
      <c r="A86" t="s">
        <v>45</v>
      </c>
      <c r="C86" s="31" t="s">
        <v>95</v>
      </c>
      <c r="E86" s="33" t="s">
        <v>418</v>
      </c>
      <c r="J86" s="32">
        <f>0</f>
      </c>
      <c s="32">
        <f>0</f>
      </c>
      <c s="32">
        <f>0+L87+L91+L95+L99+L103+L107+L111+L115+L119+L123+L127+L131+L135</f>
      </c>
      <c s="32">
        <f>0+M87+M91+M95+M99+M103+M107+M111+M115+M119+M123+M127+M131+M135</f>
      </c>
    </row>
    <row r="87" spans="1:16" ht="12.75">
      <c r="A87" t="s">
        <v>48</v>
      </c>
      <c s="34" t="s">
        <v>79</v>
      </c>
      <c s="34" t="s">
        <v>419</v>
      </c>
      <c s="35" t="s">
        <v>5</v>
      </c>
      <c s="6" t="s">
        <v>420</v>
      </c>
      <c s="36" t="s">
        <v>168</v>
      </c>
      <c s="37">
        <v>959.71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169</v>
      </c>
      <c>
        <f>(M87*21)/100</f>
      </c>
      <c t="s">
        <v>26</v>
      </c>
    </row>
    <row r="88" spans="1:5" ht="25.5">
      <c r="A88" s="35" t="s">
        <v>55</v>
      </c>
      <c r="E88" s="39" t="s">
        <v>421</v>
      </c>
    </row>
    <row r="89" spans="1:5" ht="25.5">
      <c r="A89" s="35" t="s">
        <v>56</v>
      </c>
      <c r="E89" s="40" t="s">
        <v>422</v>
      </c>
    </row>
    <row r="90" spans="1:5" ht="140.25">
      <c r="A90" t="s">
        <v>58</v>
      </c>
      <c r="E90" s="39" t="s">
        <v>423</v>
      </c>
    </row>
    <row r="91" spans="1:16" ht="38.25">
      <c r="A91" t="s">
        <v>48</v>
      </c>
      <c s="34" t="s">
        <v>85</v>
      </c>
      <c s="34" t="s">
        <v>424</v>
      </c>
      <c s="35" t="s">
        <v>5</v>
      </c>
      <c s="6" t="s">
        <v>425</v>
      </c>
      <c s="36" t="s">
        <v>183</v>
      </c>
      <c s="37">
        <v>49.93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169</v>
      </c>
      <c>
        <f>(M91*21)/100</f>
      </c>
      <c t="s">
        <v>26</v>
      </c>
    </row>
    <row r="92" spans="1:5" ht="25.5">
      <c r="A92" s="35" t="s">
        <v>55</v>
      </c>
      <c r="E92" s="39" t="s">
        <v>426</v>
      </c>
    </row>
    <row r="93" spans="1:5" ht="25.5">
      <c r="A93" s="35" t="s">
        <v>56</v>
      </c>
      <c r="E93" s="40" t="s">
        <v>427</v>
      </c>
    </row>
    <row r="94" spans="1:5" ht="216.75">
      <c r="A94" t="s">
        <v>58</v>
      </c>
      <c r="E94" s="39" t="s">
        <v>428</v>
      </c>
    </row>
    <row r="95" spans="1:16" ht="12.75">
      <c r="A95" t="s">
        <v>48</v>
      </c>
      <c s="34" t="s">
        <v>90</v>
      </c>
      <c s="34" t="s">
        <v>429</v>
      </c>
      <c s="35" t="s">
        <v>5</v>
      </c>
      <c s="6" t="s">
        <v>430</v>
      </c>
      <c s="36" t="s">
        <v>183</v>
      </c>
      <c s="37">
        <v>173.113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169</v>
      </c>
      <c>
        <f>(M95*21)/100</f>
      </c>
      <c t="s">
        <v>26</v>
      </c>
    </row>
    <row r="96" spans="1:5" ht="25.5">
      <c r="A96" s="35" t="s">
        <v>55</v>
      </c>
      <c r="E96" s="39" t="s">
        <v>431</v>
      </c>
    </row>
    <row r="97" spans="1:5" ht="25.5">
      <c r="A97" s="35" t="s">
        <v>56</v>
      </c>
      <c r="E97" s="40" t="s">
        <v>432</v>
      </c>
    </row>
    <row r="98" spans="1:5" ht="204">
      <c r="A98" t="s">
        <v>58</v>
      </c>
      <c r="E98" s="39" t="s">
        <v>433</v>
      </c>
    </row>
    <row r="99" spans="1:16" ht="25.5">
      <c r="A99" t="s">
        <v>48</v>
      </c>
      <c s="34" t="s">
        <v>95</v>
      </c>
      <c s="34" t="s">
        <v>434</v>
      </c>
      <c s="35" t="s">
        <v>5</v>
      </c>
      <c s="6" t="s">
        <v>435</v>
      </c>
      <c s="36" t="s">
        <v>183</v>
      </c>
      <c s="37">
        <v>206.401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169</v>
      </c>
      <c>
        <f>(M99*21)/100</f>
      </c>
      <c t="s">
        <v>26</v>
      </c>
    </row>
    <row r="100" spans="1:5" ht="25.5">
      <c r="A100" s="35" t="s">
        <v>55</v>
      </c>
      <c r="E100" s="39" t="s">
        <v>436</v>
      </c>
    </row>
    <row r="101" spans="1:5" ht="63.75">
      <c r="A101" s="35" t="s">
        <v>56</v>
      </c>
      <c r="E101" s="40" t="s">
        <v>437</v>
      </c>
    </row>
    <row r="102" spans="1:5" ht="204">
      <c r="A102" t="s">
        <v>58</v>
      </c>
      <c r="E102" s="39" t="s">
        <v>438</v>
      </c>
    </row>
    <row r="103" spans="1:16" ht="25.5">
      <c r="A103" t="s">
        <v>48</v>
      </c>
      <c s="34" t="s">
        <v>100</v>
      </c>
      <c s="34" t="s">
        <v>439</v>
      </c>
      <c s="35" t="s">
        <v>5</v>
      </c>
      <c s="6" t="s">
        <v>440</v>
      </c>
      <c s="36" t="s">
        <v>183</v>
      </c>
      <c s="37">
        <v>22.496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169</v>
      </c>
      <c>
        <f>(M103*21)/100</f>
      </c>
      <c t="s">
        <v>26</v>
      </c>
    </row>
    <row r="104" spans="1:5" ht="25.5">
      <c r="A104" s="35" t="s">
        <v>55</v>
      </c>
      <c r="E104" s="39" t="s">
        <v>441</v>
      </c>
    </row>
    <row r="105" spans="1:5" ht="63.75">
      <c r="A105" s="35" t="s">
        <v>56</v>
      </c>
      <c r="E105" s="40" t="s">
        <v>442</v>
      </c>
    </row>
    <row r="106" spans="1:5" ht="204">
      <c r="A106" t="s">
        <v>58</v>
      </c>
      <c r="E106" s="39" t="s">
        <v>443</v>
      </c>
    </row>
    <row r="107" spans="1:16" ht="25.5">
      <c r="A107" t="s">
        <v>48</v>
      </c>
      <c s="34" t="s">
        <v>105</v>
      </c>
      <c s="34" t="s">
        <v>444</v>
      </c>
      <c s="35" t="s">
        <v>5</v>
      </c>
      <c s="6" t="s">
        <v>445</v>
      </c>
      <c s="36" t="s">
        <v>183</v>
      </c>
      <c s="37">
        <v>54.33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26</v>
      </c>
    </row>
    <row r="108" spans="1:5" ht="25.5">
      <c r="A108" s="35" t="s">
        <v>55</v>
      </c>
      <c r="E108" s="39" t="s">
        <v>446</v>
      </c>
    </row>
    <row r="109" spans="1:5" ht="25.5">
      <c r="A109" s="35" t="s">
        <v>56</v>
      </c>
      <c r="E109" s="40" t="s">
        <v>447</v>
      </c>
    </row>
    <row r="110" spans="1:5" ht="204">
      <c r="A110" t="s">
        <v>58</v>
      </c>
      <c r="E110" s="39" t="s">
        <v>448</v>
      </c>
    </row>
    <row r="111" spans="1:16" ht="25.5">
      <c r="A111" t="s">
        <v>48</v>
      </c>
      <c s="34" t="s">
        <v>110</v>
      </c>
      <c s="34" t="s">
        <v>449</v>
      </c>
      <c s="35" t="s">
        <v>5</v>
      </c>
      <c s="6" t="s">
        <v>450</v>
      </c>
      <c s="36" t="s">
        <v>451</v>
      </c>
      <c s="37">
        <v>7.068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26</v>
      </c>
    </row>
    <row r="112" spans="1:5" ht="25.5">
      <c r="A112" s="35" t="s">
        <v>55</v>
      </c>
      <c r="E112" s="39" t="s">
        <v>452</v>
      </c>
    </row>
    <row r="113" spans="1:5" ht="51">
      <c r="A113" s="35" t="s">
        <v>56</v>
      </c>
      <c r="E113" s="40" t="s">
        <v>453</v>
      </c>
    </row>
    <row r="114" spans="1:5" ht="127.5">
      <c r="A114" t="s">
        <v>58</v>
      </c>
      <c r="E114" s="39" t="s">
        <v>454</v>
      </c>
    </row>
    <row r="115" spans="1:16" ht="12.75">
      <c r="A115" t="s">
        <v>48</v>
      </c>
      <c s="34" t="s">
        <v>233</v>
      </c>
      <c s="34" t="s">
        <v>455</v>
      </c>
      <c s="35" t="s">
        <v>5</v>
      </c>
      <c s="6" t="s">
        <v>456</v>
      </c>
      <c s="36" t="s">
        <v>178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169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457</v>
      </c>
    </row>
    <row r="118" spans="1:5" ht="127.5">
      <c r="A118" t="s">
        <v>58</v>
      </c>
      <c r="E118" s="39" t="s">
        <v>458</v>
      </c>
    </row>
    <row r="119" spans="1:16" ht="12.75">
      <c r="A119" t="s">
        <v>48</v>
      </c>
      <c s="34" t="s">
        <v>295</v>
      </c>
      <c s="34" t="s">
        <v>459</v>
      </c>
      <c s="35" t="s">
        <v>5</v>
      </c>
      <c s="6" t="s">
        <v>460</v>
      </c>
      <c s="36" t="s">
        <v>178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169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63.75">
      <c r="A121" s="35" t="s">
        <v>56</v>
      </c>
      <c r="E121" s="40" t="s">
        <v>461</v>
      </c>
    </row>
    <row r="122" spans="1:5" ht="127.5">
      <c r="A122" t="s">
        <v>58</v>
      </c>
      <c r="E122" s="39" t="s">
        <v>458</v>
      </c>
    </row>
    <row r="123" spans="1:16" ht="12.75">
      <c r="A123" t="s">
        <v>48</v>
      </c>
      <c s="34" t="s">
        <v>300</v>
      </c>
      <c s="34" t="s">
        <v>462</v>
      </c>
      <c s="35" t="s">
        <v>5</v>
      </c>
      <c s="6" t="s">
        <v>463</v>
      </c>
      <c s="36" t="s">
        <v>178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169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464</v>
      </c>
    </row>
    <row r="126" spans="1:5" ht="89.25">
      <c r="A126" t="s">
        <v>58</v>
      </c>
      <c r="E126" s="39" t="s">
        <v>465</v>
      </c>
    </row>
    <row r="127" spans="1:16" ht="12.75">
      <c r="A127" t="s">
        <v>48</v>
      </c>
      <c s="34" t="s">
        <v>304</v>
      </c>
      <c s="34" t="s">
        <v>466</v>
      </c>
      <c s="35" t="s">
        <v>5</v>
      </c>
      <c s="6" t="s">
        <v>467</v>
      </c>
      <c s="36" t="s">
        <v>178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169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468</v>
      </c>
    </row>
    <row r="130" spans="1:5" ht="153">
      <c r="A130" t="s">
        <v>58</v>
      </c>
      <c r="E130" s="39" t="s">
        <v>469</v>
      </c>
    </row>
    <row r="131" spans="1:16" ht="12.75">
      <c r="A131" t="s">
        <v>48</v>
      </c>
      <c s="34" t="s">
        <v>470</v>
      </c>
      <c s="34" t="s">
        <v>471</v>
      </c>
      <c s="35" t="s">
        <v>5</v>
      </c>
      <c s="6" t="s">
        <v>472</v>
      </c>
      <c s="36" t="s">
        <v>178</v>
      </c>
      <c s="37">
        <v>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63.75">
      <c r="A133" s="35" t="s">
        <v>56</v>
      </c>
      <c r="E133" s="40" t="s">
        <v>461</v>
      </c>
    </row>
    <row r="134" spans="1:5" ht="140.25">
      <c r="A134" t="s">
        <v>58</v>
      </c>
      <c r="E134" s="39" t="s">
        <v>473</v>
      </c>
    </row>
    <row r="135" spans="1:16" ht="12.75">
      <c r="A135" t="s">
        <v>48</v>
      </c>
      <c s="34" t="s">
        <v>474</v>
      </c>
      <c s="34" t="s">
        <v>475</v>
      </c>
      <c s="35" t="s">
        <v>5</v>
      </c>
      <c s="6" t="s">
        <v>476</v>
      </c>
      <c s="36" t="s">
        <v>477</v>
      </c>
      <c s="37">
        <v>1100.885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26</v>
      </c>
    </row>
    <row r="136" spans="1:5" ht="38.25">
      <c r="A136" s="35" t="s">
        <v>55</v>
      </c>
      <c r="E136" s="39" t="s">
        <v>478</v>
      </c>
    </row>
    <row r="137" spans="1:5" ht="25.5">
      <c r="A137" s="35" t="s">
        <v>56</v>
      </c>
      <c r="E137" s="40" t="s">
        <v>479</v>
      </c>
    </row>
    <row r="138" spans="1:5" ht="153">
      <c r="A138" t="s">
        <v>58</v>
      </c>
      <c r="E138" s="39" t="s">
        <v>480</v>
      </c>
    </row>
    <row r="139" spans="1:13" ht="12.75">
      <c r="A139" t="s">
        <v>45</v>
      </c>
      <c r="C139" s="31" t="s">
        <v>46</v>
      </c>
      <c r="E139" s="33" t="s">
        <v>47</v>
      </c>
      <c r="J139" s="32">
        <f>0</f>
      </c>
      <c s="32">
        <f>0</f>
      </c>
      <c s="32">
        <f>0+L140+L144+L148+L152+L156+L160</f>
      </c>
      <c s="32">
        <f>0+M140+M144+M148+M152+M156+M160</f>
      </c>
    </row>
    <row r="140" spans="1:16" ht="25.5">
      <c r="A140" t="s">
        <v>48</v>
      </c>
      <c s="34" t="s">
        <v>242</v>
      </c>
      <c s="34" t="s">
        <v>111</v>
      </c>
      <c s="35" t="s">
        <v>112</v>
      </c>
      <c s="6" t="s">
        <v>113</v>
      </c>
      <c s="36" t="s">
        <v>53</v>
      </c>
      <c s="37">
        <v>9.521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76.5">
      <c r="A142" s="35" t="s">
        <v>56</v>
      </c>
      <c r="E142" s="40" t="s">
        <v>481</v>
      </c>
    </row>
    <row r="143" spans="1:5" ht="25.5">
      <c r="A143" t="s">
        <v>58</v>
      </c>
      <c r="E143" s="39" t="s">
        <v>311</v>
      </c>
    </row>
    <row r="144" spans="1:16" ht="25.5">
      <c r="A144" t="s">
        <v>48</v>
      </c>
      <c s="34" t="s">
        <v>250</v>
      </c>
      <c s="34" t="s">
        <v>64</v>
      </c>
      <c s="35" t="s">
        <v>65</v>
      </c>
      <c s="6" t="s">
        <v>66</v>
      </c>
      <c s="36" t="s">
        <v>53</v>
      </c>
      <c s="37">
        <v>1590.228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26</v>
      </c>
    </row>
    <row r="145" spans="1:5" ht="25.5">
      <c r="A145" s="35" t="s">
        <v>55</v>
      </c>
      <c r="E145" s="39" t="s">
        <v>482</v>
      </c>
    </row>
    <row r="146" spans="1:5" ht="51">
      <c r="A146" s="35" t="s">
        <v>56</v>
      </c>
      <c r="E146" s="40" t="s">
        <v>483</v>
      </c>
    </row>
    <row r="147" spans="1:5" ht="25.5">
      <c r="A147" t="s">
        <v>58</v>
      </c>
      <c r="E147" s="39" t="s">
        <v>311</v>
      </c>
    </row>
    <row r="148" spans="1:16" ht="25.5">
      <c r="A148" t="s">
        <v>48</v>
      </c>
      <c s="34" t="s">
        <v>254</v>
      </c>
      <c s="34" t="s">
        <v>75</v>
      </c>
      <c s="35" t="s">
        <v>76</v>
      </c>
      <c s="6" t="s">
        <v>77</v>
      </c>
      <c s="36" t="s">
        <v>53</v>
      </c>
      <c s="37">
        <v>0.314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484</v>
      </c>
    </row>
    <row r="151" spans="1:5" ht="25.5">
      <c r="A151" t="s">
        <v>58</v>
      </c>
      <c r="E151" s="39" t="s">
        <v>311</v>
      </c>
    </row>
    <row r="152" spans="1:16" ht="25.5">
      <c r="A152" t="s">
        <v>48</v>
      </c>
      <c s="34" t="s">
        <v>258</v>
      </c>
      <c s="34" t="s">
        <v>86</v>
      </c>
      <c s="35" t="s">
        <v>87</v>
      </c>
      <c s="6" t="s">
        <v>88</v>
      </c>
      <c s="36" t="s">
        <v>53</v>
      </c>
      <c s="37">
        <v>0.038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485</v>
      </c>
    </row>
    <row r="155" spans="1:5" ht="25.5">
      <c r="A155" t="s">
        <v>58</v>
      </c>
      <c r="E155" s="39" t="s">
        <v>311</v>
      </c>
    </row>
    <row r="156" spans="1:16" ht="25.5">
      <c r="A156" t="s">
        <v>48</v>
      </c>
      <c s="34" t="s">
        <v>262</v>
      </c>
      <c s="34" t="s">
        <v>91</v>
      </c>
      <c s="35" t="s">
        <v>92</v>
      </c>
      <c s="6" t="s">
        <v>93</v>
      </c>
      <c s="36" t="s">
        <v>53</v>
      </c>
      <c s="37">
        <v>0.149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76.5">
      <c r="A158" s="35" t="s">
        <v>56</v>
      </c>
      <c r="E158" s="40" t="s">
        <v>486</v>
      </c>
    </row>
    <row r="159" spans="1:5" ht="25.5">
      <c r="A159" t="s">
        <v>58</v>
      </c>
      <c r="E159" s="39" t="s">
        <v>311</v>
      </c>
    </row>
    <row r="160" spans="1:16" ht="25.5">
      <c r="A160" t="s">
        <v>48</v>
      </c>
      <c s="34" t="s">
        <v>266</v>
      </c>
      <c s="34" t="s">
        <v>106</v>
      </c>
      <c s="35" t="s">
        <v>107</v>
      </c>
      <c s="6" t="s">
        <v>108</v>
      </c>
      <c s="36" t="s">
        <v>53</v>
      </c>
      <c s="37">
        <v>137.25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51">
      <c r="A162" s="35" t="s">
        <v>56</v>
      </c>
      <c r="E162" s="40" t="s">
        <v>487</v>
      </c>
    </row>
    <row r="163" spans="1:5" ht="25.5">
      <c r="A163" t="s">
        <v>58</v>
      </c>
      <c r="E163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488</v>
      </c>
      <c s="41">
        <f>Rekapitulace!C20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488</v>
      </c>
      <c r="E4" s="26" t="s">
        <v>489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491</v>
      </c>
      <c r="E8" s="30" t="s">
        <v>489</v>
      </c>
      <c r="J8" s="29">
        <f>0+J9+J14+J39+J60+J73+J86+J91</f>
      </c>
      <c s="29">
        <f>0+K9+K14+K39+K60+K73+K86+K91</f>
      </c>
      <c s="29">
        <f>0+L9+L14+L39+L60+L73+L86+L91</f>
      </c>
      <c s="29">
        <f>0+M9+M14+M39+M60+M73+M86+M91</f>
      </c>
    </row>
    <row r="9" spans="1:13" ht="12.75">
      <c r="A9" t="s">
        <v>45</v>
      </c>
      <c r="C9" s="31" t="s">
        <v>125</v>
      </c>
      <c r="E9" s="33" t="s">
        <v>126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221</v>
      </c>
      <c s="34" t="s">
        <v>492</v>
      </c>
      <c s="35" t="s">
        <v>5</v>
      </c>
      <c s="6" t="s">
        <v>321</v>
      </c>
      <c s="36" t="s">
        <v>129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493</v>
      </c>
    </row>
    <row r="12" spans="1:5" ht="25.5">
      <c r="A12" s="35" t="s">
        <v>56</v>
      </c>
      <c r="E12" s="40" t="s">
        <v>494</v>
      </c>
    </row>
    <row r="13" spans="1:5" ht="12.75">
      <c r="A13" t="s">
        <v>58</v>
      </c>
      <c r="E13" s="39" t="s">
        <v>323</v>
      </c>
    </row>
    <row r="14" spans="1:13" ht="12.75">
      <c r="A14" t="s">
        <v>45</v>
      </c>
      <c r="C14" s="31" t="s">
        <v>49</v>
      </c>
      <c r="E14" s="33" t="s">
        <v>165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48</v>
      </c>
      <c s="34" t="s">
        <v>79</v>
      </c>
      <c s="34" t="s">
        <v>495</v>
      </c>
      <c s="35" t="s">
        <v>5</v>
      </c>
      <c s="6" t="s">
        <v>496</v>
      </c>
      <c s="36" t="s">
        <v>168</v>
      </c>
      <c s="37">
        <v>7.952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169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02">
      <c r="A17" s="35" t="s">
        <v>56</v>
      </c>
      <c r="E17" s="40" t="s">
        <v>497</v>
      </c>
    </row>
    <row r="18" spans="1:5" ht="318.75">
      <c r="A18" t="s">
        <v>58</v>
      </c>
      <c r="E18" s="39" t="s">
        <v>498</v>
      </c>
    </row>
    <row r="19" spans="1:16" ht="12.75">
      <c r="A19" t="s">
        <v>48</v>
      </c>
      <c s="34" t="s">
        <v>85</v>
      </c>
      <c s="34" t="s">
        <v>499</v>
      </c>
      <c s="35" t="s">
        <v>5</v>
      </c>
      <c s="6" t="s">
        <v>500</v>
      </c>
      <c s="36" t="s">
        <v>168</v>
      </c>
      <c s="37">
        <v>7.288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169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14.75">
      <c r="A21" s="35" t="s">
        <v>56</v>
      </c>
      <c r="E21" s="40" t="s">
        <v>501</v>
      </c>
    </row>
    <row r="22" spans="1:5" ht="267.75">
      <c r="A22" t="s">
        <v>58</v>
      </c>
      <c r="E22" s="39" t="s">
        <v>502</v>
      </c>
    </row>
    <row r="23" spans="1:16" ht="12.75">
      <c r="A23" t="s">
        <v>48</v>
      </c>
      <c s="34" t="s">
        <v>90</v>
      </c>
      <c s="34" t="s">
        <v>503</v>
      </c>
      <c s="35" t="s">
        <v>5</v>
      </c>
      <c s="6" t="s">
        <v>504</v>
      </c>
      <c s="36" t="s">
        <v>168</v>
      </c>
      <c s="37">
        <v>3.224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505</v>
      </c>
    </row>
    <row r="26" spans="1:5" ht="318.75">
      <c r="A26" t="s">
        <v>58</v>
      </c>
      <c r="E26" s="39" t="s">
        <v>498</v>
      </c>
    </row>
    <row r="27" spans="1:16" ht="12.75">
      <c r="A27" t="s">
        <v>48</v>
      </c>
      <c s="34" t="s">
        <v>110</v>
      </c>
      <c s="34" t="s">
        <v>506</v>
      </c>
      <c s="35" t="s">
        <v>5</v>
      </c>
      <c s="6" t="s">
        <v>507</v>
      </c>
      <c s="36" t="s">
        <v>477</v>
      </c>
      <c s="37">
        <v>1919.709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169</v>
      </c>
      <c>
        <f>(M27*21)/100</f>
      </c>
      <c t="s">
        <v>26</v>
      </c>
    </row>
    <row r="28" spans="1:5" ht="12.75">
      <c r="A28" s="35" t="s">
        <v>55</v>
      </c>
      <c r="E28" s="39" t="s">
        <v>508</v>
      </c>
    </row>
    <row r="29" spans="1:5" ht="25.5">
      <c r="A29" s="35" t="s">
        <v>56</v>
      </c>
      <c r="E29" s="40" t="s">
        <v>509</v>
      </c>
    </row>
    <row r="30" spans="1:5" ht="25.5">
      <c r="A30" t="s">
        <v>58</v>
      </c>
      <c r="E30" s="39" t="s">
        <v>510</v>
      </c>
    </row>
    <row r="31" spans="1:16" ht="12.75">
      <c r="A31" t="s">
        <v>48</v>
      </c>
      <c s="34" t="s">
        <v>115</v>
      </c>
      <c s="34" t="s">
        <v>511</v>
      </c>
      <c s="35" t="s">
        <v>5</v>
      </c>
      <c s="6" t="s">
        <v>512</v>
      </c>
      <c s="36" t="s">
        <v>168</v>
      </c>
      <c s="37">
        <v>982.036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169</v>
      </c>
      <c>
        <f>(M31*21)/100</f>
      </c>
      <c t="s">
        <v>26</v>
      </c>
    </row>
    <row r="32" spans="1:5" ht="102">
      <c r="A32" s="35" t="s">
        <v>55</v>
      </c>
      <c r="E32" s="39" t="s">
        <v>513</v>
      </c>
    </row>
    <row r="33" spans="1:5" ht="25.5">
      <c r="A33" s="35" t="s">
        <v>56</v>
      </c>
      <c r="E33" s="40" t="s">
        <v>514</v>
      </c>
    </row>
    <row r="34" spans="1:5" ht="369.75">
      <c r="A34" t="s">
        <v>58</v>
      </c>
      <c r="E34" s="39" t="s">
        <v>515</v>
      </c>
    </row>
    <row r="35" spans="1:16" ht="12.75">
      <c r="A35" t="s">
        <v>48</v>
      </c>
      <c s="34" t="s">
        <v>209</v>
      </c>
      <c s="34" t="s">
        <v>516</v>
      </c>
      <c s="35" t="s">
        <v>5</v>
      </c>
      <c s="6" t="s">
        <v>517</v>
      </c>
      <c s="36" t="s">
        <v>183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169</v>
      </c>
      <c>
        <f>(M35*21)/100</f>
      </c>
      <c t="s">
        <v>26</v>
      </c>
    </row>
    <row r="36" spans="1:5" ht="12.75">
      <c r="A36" s="35" t="s">
        <v>55</v>
      </c>
      <c r="E36" s="39" t="s">
        <v>518</v>
      </c>
    </row>
    <row r="37" spans="1:5" ht="12.75">
      <c r="A37" s="35" t="s">
        <v>56</v>
      </c>
      <c r="E37" s="40" t="s">
        <v>519</v>
      </c>
    </row>
    <row r="38" spans="1:5" ht="63.75">
      <c r="A38" t="s">
        <v>58</v>
      </c>
      <c r="E38" s="39" t="s">
        <v>520</v>
      </c>
    </row>
    <row r="39" spans="1:13" ht="12.75">
      <c r="A39" t="s">
        <v>45</v>
      </c>
      <c r="C39" s="31" t="s">
        <v>26</v>
      </c>
      <c r="E39" s="33" t="s">
        <v>521</v>
      </c>
      <c r="J39" s="32">
        <f>0</f>
      </c>
      <c s="32">
        <f>0</f>
      </c>
      <c s="32">
        <f>0+L40+L44+L48+L52+L56</f>
      </c>
      <c s="32">
        <f>0+M40+M44+M48+M52+M56</f>
      </c>
    </row>
    <row r="40" spans="1:16" ht="12.75">
      <c r="A40" t="s">
        <v>48</v>
      </c>
      <c s="34" t="s">
        <v>26</v>
      </c>
      <c s="34" t="s">
        <v>522</v>
      </c>
      <c s="35" t="s">
        <v>5</v>
      </c>
      <c s="6" t="s">
        <v>523</v>
      </c>
      <c s="36" t="s">
        <v>183</v>
      </c>
      <c s="37">
        <v>112.1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169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524</v>
      </c>
    </row>
    <row r="43" spans="1:5" ht="165.75">
      <c r="A43" t="s">
        <v>58</v>
      </c>
      <c r="E43" s="39" t="s">
        <v>525</v>
      </c>
    </row>
    <row r="44" spans="1:16" ht="12.75">
      <c r="A44" t="s">
        <v>48</v>
      </c>
      <c s="34" t="s">
        <v>25</v>
      </c>
      <c s="34" t="s">
        <v>526</v>
      </c>
      <c s="35" t="s">
        <v>5</v>
      </c>
      <c s="6" t="s">
        <v>527</v>
      </c>
      <c s="36" t="s">
        <v>183</v>
      </c>
      <c s="37">
        <v>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528</v>
      </c>
    </row>
    <row r="47" spans="1:5" ht="153">
      <c r="A47" t="s">
        <v>58</v>
      </c>
      <c r="E47" s="39" t="s">
        <v>529</v>
      </c>
    </row>
    <row r="48" spans="1:16" ht="12.75">
      <c r="A48" t="s">
        <v>48</v>
      </c>
      <c s="34" t="s">
        <v>213</v>
      </c>
      <c s="34" t="s">
        <v>530</v>
      </c>
      <c s="35" t="s">
        <v>5</v>
      </c>
      <c s="6" t="s">
        <v>531</v>
      </c>
      <c s="36" t="s">
        <v>168</v>
      </c>
      <c s="37">
        <v>0.9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169</v>
      </c>
      <c>
        <f>(M48*21)/100</f>
      </c>
      <c t="s">
        <v>26</v>
      </c>
    </row>
    <row r="49" spans="1:5" ht="12.75">
      <c r="A49" s="35" t="s">
        <v>55</v>
      </c>
      <c r="E49" s="39" t="s">
        <v>532</v>
      </c>
    </row>
    <row r="50" spans="1:5" ht="25.5">
      <c r="A50" s="35" t="s">
        <v>56</v>
      </c>
      <c r="E50" s="40" t="s">
        <v>533</v>
      </c>
    </row>
    <row r="51" spans="1:5" ht="369.75">
      <c r="A51" t="s">
        <v>58</v>
      </c>
      <c r="E51" s="39" t="s">
        <v>534</v>
      </c>
    </row>
    <row r="52" spans="1:16" ht="12.75">
      <c r="A52" t="s">
        <v>48</v>
      </c>
      <c s="34" t="s">
        <v>217</v>
      </c>
      <c s="34" t="s">
        <v>535</v>
      </c>
      <c s="35" t="s">
        <v>5</v>
      </c>
      <c s="6" t="s">
        <v>536</v>
      </c>
      <c s="36" t="s">
        <v>168</v>
      </c>
      <c s="37">
        <v>0.529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169</v>
      </c>
      <c>
        <f>(M52*21)/100</f>
      </c>
      <c t="s">
        <v>26</v>
      </c>
    </row>
    <row r="53" spans="1:5" ht="12.75">
      <c r="A53" s="35" t="s">
        <v>55</v>
      </c>
      <c r="E53" s="39" t="s">
        <v>537</v>
      </c>
    </row>
    <row r="54" spans="1:5" ht="89.25">
      <c r="A54" s="35" t="s">
        <v>56</v>
      </c>
      <c r="E54" s="40" t="s">
        <v>538</v>
      </c>
    </row>
    <row r="55" spans="1:5" ht="38.25">
      <c r="A55" t="s">
        <v>58</v>
      </c>
      <c r="E55" s="39" t="s">
        <v>539</v>
      </c>
    </row>
    <row r="56" spans="1:16" ht="12.75">
      <c r="A56" t="s">
        <v>48</v>
      </c>
      <c s="34" t="s">
        <v>225</v>
      </c>
      <c s="34" t="s">
        <v>540</v>
      </c>
      <c s="35" t="s">
        <v>5</v>
      </c>
      <c s="6" t="s">
        <v>541</v>
      </c>
      <c s="36" t="s">
        <v>477</v>
      </c>
      <c s="37">
        <v>208.506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169</v>
      </c>
      <c>
        <f>(M56*21)/100</f>
      </c>
      <c t="s">
        <v>26</v>
      </c>
    </row>
    <row r="57" spans="1:5" ht="25.5">
      <c r="A57" s="35" t="s">
        <v>55</v>
      </c>
      <c r="E57" s="39" t="s">
        <v>542</v>
      </c>
    </row>
    <row r="58" spans="1:5" ht="51">
      <c r="A58" s="35" t="s">
        <v>56</v>
      </c>
      <c r="E58" s="40" t="s">
        <v>543</v>
      </c>
    </row>
    <row r="59" spans="1:5" ht="51">
      <c r="A59" t="s">
        <v>58</v>
      </c>
      <c r="E59" s="39" t="s">
        <v>544</v>
      </c>
    </row>
    <row r="60" spans="1:13" ht="12.75">
      <c r="A60" t="s">
        <v>45</v>
      </c>
      <c r="C60" s="31" t="s">
        <v>74</v>
      </c>
      <c r="E60" s="33" t="s">
        <v>340</v>
      </c>
      <c r="J60" s="32">
        <f>0</f>
      </c>
      <c s="32">
        <f>0</f>
      </c>
      <c s="32">
        <f>0+L61+L65+L69</f>
      </c>
      <c s="32">
        <f>0+M61+M65+M69</f>
      </c>
    </row>
    <row r="61" spans="1:16" ht="25.5">
      <c r="A61" t="s">
        <v>48</v>
      </c>
      <c s="34" t="s">
        <v>100</v>
      </c>
      <c s="34" t="s">
        <v>545</v>
      </c>
      <c s="35" t="s">
        <v>49</v>
      </c>
      <c s="6" t="s">
        <v>546</v>
      </c>
      <c s="36" t="s">
        <v>168</v>
      </c>
      <c s="37">
        <v>150.768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169</v>
      </c>
      <c>
        <f>(M61*21)/100</f>
      </c>
      <c t="s">
        <v>26</v>
      </c>
    </row>
    <row r="62" spans="1:5" ht="12.75">
      <c r="A62" s="35" t="s">
        <v>55</v>
      </c>
      <c r="E62" s="39" t="s">
        <v>547</v>
      </c>
    </row>
    <row r="63" spans="1:5" ht="25.5">
      <c r="A63" s="35" t="s">
        <v>56</v>
      </c>
      <c r="E63" s="40" t="s">
        <v>548</v>
      </c>
    </row>
    <row r="64" spans="1:5" ht="280.5">
      <c r="A64" t="s">
        <v>58</v>
      </c>
      <c r="E64" s="39" t="s">
        <v>549</v>
      </c>
    </row>
    <row r="65" spans="1:16" ht="25.5">
      <c r="A65" t="s">
        <v>48</v>
      </c>
      <c s="34" t="s">
        <v>105</v>
      </c>
      <c s="34" t="s">
        <v>545</v>
      </c>
      <c s="35" t="s">
        <v>26</v>
      </c>
      <c s="6" t="s">
        <v>550</v>
      </c>
      <c s="36" t="s">
        <v>168</v>
      </c>
      <c s="37">
        <v>199.839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169</v>
      </c>
      <c>
        <f>(M65*21)/100</f>
      </c>
      <c t="s">
        <v>26</v>
      </c>
    </row>
    <row r="66" spans="1:5" ht="12.75">
      <c r="A66" s="35" t="s">
        <v>55</v>
      </c>
      <c r="E66" s="39" t="s">
        <v>551</v>
      </c>
    </row>
    <row r="67" spans="1:5" ht="25.5">
      <c r="A67" s="35" t="s">
        <v>56</v>
      </c>
      <c r="E67" s="40" t="s">
        <v>552</v>
      </c>
    </row>
    <row r="68" spans="1:5" ht="280.5">
      <c r="A68" t="s">
        <v>58</v>
      </c>
      <c r="E68" s="39" t="s">
        <v>549</v>
      </c>
    </row>
    <row r="69" spans="1:16" ht="25.5">
      <c r="A69" t="s">
        <v>48</v>
      </c>
      <c s="34" t="s">
        <v>233</v>
      </c>
      <c s="34" t="s">
        <v>553</v>
      </c>
      <c s="35" t="s">
        <v>5</v>
      </c>
      <c s="6" t="s">
        <v>554</v>
      </c>
      <c s="36" t="s">
        <v>477</v>
      </c>
      <c s="37">
        <v>323.793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169</v>
      </c>
      <c>
        <f>(M69*21)/100</f>
      </c>
      <c t="s">
        <v>26</v>
      </c>
    </row>
    <row r="70" spans="1:5" ht="12.75">
      <c r="A70" s="35" t="s">
        <v>55</v>
      </c>
      <c r="E70" s="39" t="s">
        <v>555</v>
      </c>
    </row>
    <row r="71" spans="1:5" ht="63.75">
      <c r="A71" s="35" t="s">
        <v>56</v>
      </c>
      <c r="E71" s="40" t="s">
        <v>556</v>
      </c>
    </row>
    <row r="72" spans="1:5" ht="178.5">
      <c r="A72" t="s">
        <v>58</v>
      </c>
      <c r="E72" s="39" t="s">
        <v>557</v>
      </c>
    </row>
    <row r="73" spans="1:13" ht="12.75">
      <c r="A73" t="s">
        <v>45</v>
      </c>
      <c r="C73" s="31" t="s">
        <v>90</v>
      </c>
      <c r="E73" s="33" t="s">
        <v>558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48</v>
      </c>
      <c s="34" t="s">
        <v>49</v>
      </c>
      <c s="34" t="s">
        <v>559</v>
      </c>
      <c s="35" t="s">
        <v>5</v>
      </c>
      <c s="6" t="s">
        <v>560</v>
      </c>
      <c s="36" t="s">
        <v>178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169</v>
      </c>
      <c>
        <f>(M74*21)/100</f>
      </c>
      <c t="s">
        <v>26</v>
      </c>
    </row>
    <row r="75" spans="1:5" ht="12.75">
      <c r="A75" s="35" t="s">
        <v>55</v>
      </c>
      <c r="E75" s="39" t="s">
        <v>561</v>
      </c>
    </row>
    <row r="76" spans="1:5" ht="25.5">
      <c r="A76" s="35" t="s">
        <v>56</v>
      </c>
      <c r="E76" s="40" t="s">
        <v>562</v>
      </c>
    </row>
    <row r="77" spans="1:5" ht="153">
      <c r="A77" t="s">
        <v>58</v>
      </c>
      <c r="E77" s="39" t="s">
        <v>563</v>
      </c>
    </row>
    <row r="78" spans="1:16" ht="12.75">
      <c r="A78" t="s">
        <v>48</v>
      </c>
      <c s="34" t="s">
        <v>74</v>
      </c>
      <c s="34" t="s">
        <v>564</v>
      </c>
      <c s="35" t="s">
        <v>5</v>
      </c>
      <c s="6" t="s">
        <v>565</v>
      </c>
      <c s="36" t="s">
        <v>178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169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566</v>
      </c>
    </row>
    <row r="81" spans="1:5" ht="89.25">
      <c r="A81" t="s">
        <v>58</v>
      </c>
      <c r="E81" s="39" t="s">
        <v>567</v>
      </c>
    </row>
    <row r="82" spans="1:16" ht="12.75">
      <c r="A82" t="s">
        <v>48</v>
      </c>
      <c s="34" t="s">
        <v>229</v>
      </c>
      <c s="34" t="s">
        <v>568</v>
      </c>
      <c s="35" t="s">
        <v>5</v>
      </c>
      <c s="6" t="s">
        <v>569</v>
      </c>
      <c s="36" t="s">
        <v>178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169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570</v>
      </c>
    </row>
    <row r="85" spans="1:5" ht="89.25">
      <c r="A85" t="s">
        <v>58</v>
      </c>
      <c r="E85" s="39" t="s">
        <v>567</v>
      </c>
    </row>
    <row r="86" spans="1:13" ht="12.75">
      <c r="A86" t="s">
        <v>45</v>
      </c>
      <c r="C86" s="31" t="s">
        <v>95</v>
      </c>
      <c r="E86" s="33" t="s">
        <v>418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68</v>
      </c>
      <c s="34" t="s">
        <v>571</v>
      </c>
      <c s="35" t="s">
        <v>5</v>
      </c>
      <c s="6" t="s">
        <v>572</v>
      </c>
      <c s="36" t="s">
        <v>183</v>
      </c>
      <c s="37">
        <v>4.5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169</v>
      </c>
      <c>
        <f>(M87*21)/100</f>
      </c>
      <c t="s">
        <v>26</v>
      </c>
    </row>
    <row r="88" spans="1:5" ht="12.75">
      <c r="A88" s="35" t="s">
        <v>55</v>
      </c>
      <c r="E88" s="39" t="s">
        <v>573</v>
      </c>
    </row>
    <row r="89" spans="1:5" ht="12.75">
      <c r="A89" s="35" t="s">
        <v>56</v>
      </c>
      <c r="E89" s="40" t="s">
        <v>574</v>
      </c>
    </row>
    <row r="90" spans="1:5" ht="89.25">
      <c r="A90" t="s">
        <v>58</v>
      </c>
      <c r="E90" s="39" t="s">
        <v>575</v>
      </c>
    </row>
    <row r="91" spans="1:13" ht="12.75">
      <c r="A91" t="s">
        <v>45</v>
      </c>
      <c r="C91" s="31" t="s">
        <v>46</v>
      </c>
      <c r="E91" s="33" t="s">
        <v>47</v>
      </c>
      <c r="J91" s="32">
        <f>0</f>
      </c>
      <c s="32">
        <f>0</f>
      </c>
      <c s="32">
        <f>0+L92</f>
      </c>
      <c s="32">
        <f>0+M92</f>
      </c>
    </row>
    <row r="92" spans="1:16" ht="25.5">
      <c r="A92" t="s">
        <v>48</v>
      </c>
      <c s="34" t="s">
        <v>95</v>
      </c>
      <c s="34" t="s">
        <v>50</v>
      </c>
      <c s="35" t="s">
        <v>51</v>
      </c>
      <c s="6" t="s">
        <v>52</v>
      </c>
      <c s="36" t="s">
        <v>53</v>
      </c>
      <c s="37">
        <v>1775.243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38.25">
      <c r="A93" s="35" t="s">
        <v>55</v>
      </c>
      <c r="E93" s="39" t="s">
        <v>576</v>
      </c>
    </row>
    <row r="94" spans="1:5" ht="178.5">
      <c r="A94" s="35" t="s">
        <v>56</v>
      </c>
      <c r="E94" s="40" t="s">
        <v>577</v>
      </c>
    </row>
    <row r="95" spans="1:5" ht="25.5">
      <c r="A95" t="s">
        <v>58</v>
      </c>
      <c r="E95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578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578</v>
      </c>
      <c r="E4" s="26" t="s">
        <v>579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COUNTIFS(L8:L456,"=0",A8:A456,"P")+COUNTIFS(L8:L456,"",A8:A456,"P")+SUM(Q8:Q456)</f>
      </c>
    </row>
    <row r="8" spans="1:13" ht="12.75">
      <c r="A8" t="s">
        <v>43</v>
      </c>
      <c r="C8" s="28" t="s">
        <v>582</v>
      </c>
      <c r="E8" s="30" t="s">
        <v>581</v>
      </c>
      <c r="J8" s="29">
        <f>0+J9+J22+J43+J80+J117+J206+J215+J252+J301+J318+J443</f>
      </c>
      <c s="29">
        <f>0+K9+K22+K43+K80+K117+K206+K215+K252+K301+K318+K443</f>
      </c>
      <c s="29">
        <f>0+L9+L22+L43+L80+L117+L206+L215+L252+L301+L318+L443</f>
      </c>
      <c s="29">
        <f>0+M9+M22+M43+M80+M117+M206+M215+M252+M301+M318+M443</f>
      </c>
    </row>
    <row r="9" spans="1:13" ht="12.75">
      <c r="A9" t="s">
        <v>45</v>
      </c>
      <c r="C9" s="31" t="s">
        <v>125</v>
      </c>
      <c r="E9" s="33" t="s">
        <v>126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583</v>
      </c>
      <c s="35" t="s">
        <v>5</v>
      </c>
      <c s="6" t="s">
        <v>584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585</v>
      </c>
    </row>
    <row r="13" spans="1:5" ht="12.75">
      <c r="A13" t="s">
        <v>58</v>
      </c>
      <c r="E13" s="39" t="s">
        <v>586</v>
      </c>
    </row>
    <row r="14" spans="1:16" ht="12.75">
      <c r="A14" t="s">
        <v>48</v>
      </c>
      <c s="34" t="s">
        <v>26</v>
      </c>
      <c s="34" t="s">
        <v>587</v>
      </c>
      <c s="35" t="s">
        <v>5</v>
      </c>
      <c s="6" t="s">
        <v>588</v>
      </c>
      <c s="36" t="s">
        <v>129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589</v>
      </c>
    </row>
    <row r="17" spans="1:5" ht="12.75">
      <c r="A17" t="s">
        <v>58</v>
      </c>
      <c r="E17" s="39" t="s">
        <v>586</v>
      </c>
    </row>
    <row r="18" spans="1:16" ht="12.75">
      <c r="A18" t="s">
        <v>48</v>
      </c>
      <c s="34" t="s">
        <v>25</v>
      </c>
      <c s="34" t="s">
        <v>590</v>
      </c>
      <c s="35" t="s">
        <v>5</v>
      </c>
      <c s="6" t="s">
        <v>591</v>
      </c>
      <c s="36" t="s">
        <v>129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592</v>
      </c>
    </row>
    <row r="21" spans="1:5" ht="12.75">
      <c r="A21" t="s">
        <v>58</v>
      </c>
      <c r="E21" s="39" t="s">
        <v>586</v>
      </c>
    </row>
    <row r="22" spans="1:13" ht="12.75">
      <c r="A22" t="s">
        <v>45</v>
      </c>
      <c r="C22" s="31" t="s">
        <v>49</v>
      </c>
      <c r="E22" s="33" t="s">
        <v>165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68</v>
      </c>
      <c s="34" t="s">
        <v>593</v>
      </c>
      <c s="35" t="s">
        <v>5</v>
      </c>
      <c s="6" t="s">
        <v>594</v>
      </c>
      <c s="36" t="s">
        <v>168</v>
      </c>
      <c s="37">
        <v>640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169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595</v>
      </c>
    </row>
    <row r="26" spans="1:5" ht="369.75">
      <c r="A26" t="s">
        <v>58</v>
      </c>
      <c r="E26" s="39" t="s">
        <v>596</v>
      </c>
    </row>
    <row r="27" spans="1:16" ht="12.75">
      <c r="A27" t="s">
        <v>48</v>
      </c>
      <c s="34" t="s">
        <v>74</v>
      </c>
      <c s="34" t="s">
        <v>597</v>
      </c>
      <c s="35" t="s">
        <v>5</v>
      </c>
      <c s="6" t="s">
        <v>598</v>
      </c>
      <c s="36" t="s">
        <v>168</v>
      </c>
      <c s="37">
        <v>641.07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169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599</v>
      </c>
    </row>
    <row r="30" spans="1:5" ht="191.25">
      <c r="A30" t="s">
        <v>58</v>
      </c>
      <c r="E30" s="39" t="s">
        <v>600</v>
      </c>
    </row>
    <row r="31" spans="1:16" ht="12.75">
      <c r="A31" t="s">
        <v>48</v>
      </c>
      <c s="34" t="s">
        <v>79</v>
      </c>
      <c s="34" t="s">
        <v>601</v>
      </c>
      <c s="35" t="s">
        <v>5</v>
      </c>
      <c s="6" t="s">
        <v>602</v>
      </c>
      <c s="36" t="s">
        <v>168</v>
      </c>
      <c s="37">
        <v>383.449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169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603</v>
      </c>
    </row>
    <row r="34" spans="1:5" ht="229.5">
      <c r="A34" t="s">
        <v>58</v>
      </c>
      <c r="E34" s="39" t="s">
        <v>604</v>
      </c>
    </row>
    <row r="35" spans="1:16" ht="12.75">
      <c r="A35" t="s">
        <v>48</v>
      </c>
      <c s="34" t="s">
        <v>85</v>
      </c>
      <c s="34" t="s">
        <v>605</v>
      </c>
      <c s="35" t="s">
        <v>5</v>
      </c>
      <c s="6" t="s">
        <v>606</v>
      </c>
      <c s="36" t="s">
        <v>168</v>
      </c>
      <c s="37">
        <v>2.684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169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607</v>
      </c>
    </row>
    <row r="38" spans="1:5" ht="293.25">
      <c r="A38" t="s">
        <v>58</v>
      </c>
      <c r="E38" s="39" t="s">
        <v>608</v>
      </c>
    </row>
    <row r="39" spans="1:16" ht="12.75">
      <c r="A39" t="s">
        <v>48</v>
      </c>
      <c s="34" t="s">
        <v>90</v>
      </c>
      <c s="34" t="s">
        <v>609</v>
      </c>
      <c s="35" t="s">
        <v>5</v>
      </c>
      <c s="6" t="s">
        <v>610</v>
      </c>
      <c s="36" t="s">
        <v>477</v>
      </c>
      <c s="37">
        <v>232.558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169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611</v>
      </c>
    </row>
    <row r="42" spans="1:5" ht="25.5">
      <c r="A42" t="s">
        <v>58</v>
      </c>
      <c r="E42" s="39" t="s">
        <v>612</v>
      </c>
    </row>
    <row r="43" spans="1:13" ht="12.75">
      <c r="A43" t="s">
        <v>45</v>
      </c>
      <c r="C43" s="31" t="s">
        <v>26</v>
      </c>
      <c r="E43" s="33" t="s">
        <v>521</v>
      </c>
      <c r="J43" s="32">
        <f>0</f>
      </c>
      <c s="32">
        <f>0</f>
      </c>
      <c s="32">
        <f>0+L44+L48+L52+L56+L60+L64+L68+L72+L76</f>
      </c>
      <c s="32">
        <f>0+M44+M48+M52+M56+M60+M64+M68+M72+M76</f>
      </c>
    </row>
    <row r="44" spans="1:16" ht="12.75">
      <c r="A44" t="s">
        <v>48</v>
      </c>
      <c s="34" t="s">
        <v>95</v>
      </c>
      <c s="34" t="s">
        <v>613</v>
      </c>
      <c s="35" t="s">
        <v>5</v>
      </c>
      <c s="6" t="s">
        <v>614</v>
      </c>
      <c s="36" t="s">
        <v>477</v>
      </c>
      <c s="37">
        <v>13.903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169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615</v>
      </c>
    </row>
    <row r="47" spans="1:5" ht="25.5">
      <c r="A47" t="s">
        <v>58</v>
      </c>
      <c r="E47" s="39" t="s">
        <v>616</v>
      </c>
    </row>
    <row r="48" spans="1:16" ht="12.75">
      <c r="A48" t="s">
        <v>48</v>
      </c>
      <c s="34" t="s">
        <v>100</v>
      </c>
      <c s="34" t="s">
        <v>617</v>
      </c>
      <c s="35" t="s">
        <v>5</v>
      </c>
      <c s="6" t="s">
        <v>618</v>
      </c>
      <c s="36" t="s">
        <v>183</v>
      </c>
      <c s="37">
        <v>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169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619</v>
      </c>
    </row>
    <row r="51" spans="1:5" ht="63.75">
      <c r="A51" t="s">
        <v>58</v>
      </c>
      <c r="E51" s="39" t="s">
        <v>620</v>
      </c>
    </row>
    <row r="52" spans="1:16" ht="12.75">
      <c r="A52" t="s">
        <v>48</v>
      </c>
      <c s="34" t="s">
        <v>105</v>
      </c>
      <c s="34" t="s">
        <v>621</v>
      </c>
      <c s="35" t="s">
        <v>5</v>
      </c>
      <c s="6" t="s">
        <v>622</v>
      </c>
      <c s="36" t="s">
        <v>183</v>
      </c>
      <c s="37">
        <v>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169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623</v>
      </c>
    </row>
    <row r="55" spans="1:5" ht="63.75">
      <c r="A55" t="s">
        <v>58</v>
      </c>
      <c r="E55" s="39" t="s">
        <v>620</v>
      </c>
    </row>
    <row r="56" spans="1:16" ht="12.75">
      <c r="A56" t="s">
        <v>48</v>
      </c>
      <c s="34" t="s">
        <v>110</v>
      </c>
      <c s="34" t="s">
        <v>624</v>
      </c>
      <c s="35" t="s">
        <v>5</v>
      </c>
      <c s="6" t="s">
        <v>625</v>
      </c>
      <c s="36" t="s">
        <v>168</v>
      </c>
      <c s="37">
        <v>4.524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169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626</v>
      </c>
    </row>
    <row r="59" spans="1:5" ht="76.5">
      <c r="A59" t="s">
        <v>58</v>
      </c>
      <c r="E59" s="39" t="s">
        <v>627</v>
      </c>
    </row>
    <row r="60" spans="1:16" ht="12.75">
      <c r="A60" t="s">
        <v>48</v>
      </c>
      <c s="34" t="s">
        <v>115</v>
      </c>
      <c s="34" t="s">
        <v>628</v>
      </c>
      <c s="35" t="s">
        <v>5</v>
      </c>
      <c s="6" t="s">
        <v>629</v>
      </c>
      <c s="36" t="s">
        <v>178</v>
      </c>
      <c s="37">
        <v>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169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630</v>
      </c>
    </row>
    <row r="63" spans="1:5" ht="38.25">
      <c r="A63" t="s">
        <v>58</v>
      </c>
      <c r="E63" s="39" t="s">
        <v>631</v>
      </c>
    </row>
    <row r="64" spans="1:16" ht="12.75">
      <c r="A64" t="s">
        <v>48</v>
      </c>
      <c s="34" t="s">
        <v>209</v>
      </c>
      <c s="34" t="s">
        <v>632</v>
      </c>
      <c s="35" t="s">
        <v>5</v>
      </c>
      <c s="6" t="s">
        <v>633</v>
      </c>
      <c s="36" t="s">
        <v>178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634</v>
      </c>
    </row>
    <row r="67" spans="1:5" ht="76.5">
      <c r="A67" t="s">
        <v>58</v>
      </c>
      <c r="E67" s="39" t="s">
        <v>635</v>
      </c>
    </row>
    <row r="68" spans="1:16" ht="25.5">
      <c r="A68" t="s">
        <v>48</v>
      </c>
      <c s="34" t="s">
        <v>213</v>
      </c>
      <c s="34" t="s">
        <v>636</v>
      </c>
      <c s="35" t="s">
        <v>5</v>
      </c>
      <c s="6" t="s">
        <v>637</v>
      </c>
      <c s="36" t="s">
        <v>178</v>
      </c>
      <c s="37">
        <v>908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169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638</v>
      </c>
    </row>
    <row r="71" spans="1:5" ht="63.75">
      <c r="A71" t="s">
        <v>58</v>
      </c>
      <c r="E71" s="39" t="s">
        <v>639</v>
      </c>
    </row>
    <row r="72" spans="1:16" ht="25.5">
      <c r="A72" t="s">
        <v>48</v>
      </c>
      <c s="34" t="s">
        <v>217</v>
      </c>
      <c s="34" t="s">
        <v>640</v>
      </c>
      <c s="35" t="s">
        <v>5</v>
      </c>
      <c s="6" t="s">
        <v>641</v>
      </c>
      <c s="36" t="s">
        <v>178</v>
      </c>
      <c s="37">
        <v>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642</v>
      </c>
    </row>
    <row r="75" spans="1:5" ht="63.75">
      <c r="A75" t="s">
        <v>58</v>
      </c>
      <c r="E75" s="39" t="s">
        <v>643</v>
      </c>
    </row>
    <row r="76" spans="1:16" ht="12.75">
      <c r="A76" t="s">
        <v>48</v>
      </c>
      <c s="34" t="s">
        <v>221</v>
      </c>
      <c s="34" t="s">
        <v>644</v>
      </c>
      <c s="35" t="s">
        <v>5</v>
      </c>
      <c s="6" t="s">
        <v>645</v>
      </c>
      <c s="36" t="s">
        <v>168</v>
      </c>
      <c s="37">
        <v>155.232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169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646</v>
      </c>
    </row>
    <row r="79" spans="1:5" ht="38.25">
      <c r="A79" t="s">
        <v>58</v>
      </c>
      <c r="E79" s="39" t="s">
        <v>647</v>
      </c>
    </row>
    <row r="80" spans="1:13" ht="12.75">
      <c r="A80" t="s">
        <v>45</v>
      </c>
      <c r="C80" s="31" t="s">
        <v>25</v>
      </c>
      <c r="E80" s="33" t="s">
        <v>648</v>
      </c>
      <c r="J80" s="32">
        <f>0</f>
      </c>
      <c s="32">
        <f>0</f>
      </c>
      <c s="32">
        <f>0+L81+L85+L89+L93+L97+L101+L105+L109+L113</f>
      </c>
      <c s="32">
        <f>0+M81+M85+M89+M93+M97+M101+M105+M109+M113</f>
      </c>
    </row>
    <row r="81" spans="1:16" ht="12.75">
      <c r="A81" t="s">
        <v>48</v>
      </c>
      <c s="34" t="s">
        <v>225</v>
      </c>
      <c s="34" t="s">
        <v>649</v>
      </c>
      <c s="35" t="s">
        <v>5</v>
      </c>
      <c s="6" t="s">
        <v>650</v>
      </c>
      <c s="36" t="s">
        <v>651</v>
      </c>
      <c s="37">
        <v>128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652</v>
      </c>
    </row>
    <row r="84" spans="1:5" ht="25.5">
      <c r="A84" t="s">
        <v>58</v>
      </c>
      <c r="E84" s="39" t="s">
        <v>653</v>
      </c>
    </row>
    <row r="85" spans="1:16" ht="12.75">
      <c r="A85" t="s">
        <v>48</v>
      </c>
      <c s="34" t="s">
        <v>229</v>
      </c>
      <c s="34" t="s">
        <v>654</v>
      </c>
      <c s="35" t="s">
        <v>5</v>
      </c>
      <c s="6" t="s">
        <v>655</v>
      </c>
      <c s="36" t="s">
        <v>168</v>
      </c>
      <c s="37">
        <v>35.042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169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89.25">
      <c r="A87" s="35" t="s">
        <v>56</v>
      </c>
      <c r="E87" s="40" t="s">
        <v>656</v>
      </c>
    </row>
    <row r="88" spans="1:5" ht="382.5">
      <c r="A88" t="s">
        <v>58</v>
      </c>
      <c r="E88" s="39" t="s">
        <v>657</v>
      </c>
    </row>
    <row r="89" spans="1:16" ht="12.75">
      <c r="A89" t="s">
        <v>48</v>
      </c>
      <c s="34" t="s">
        <v>233</v>
      </c>
      <c s="34" t="s">
        <v>658</v>
      </c>
      <c s="35" t="s">
        <v>5</v>
      </c>
      <c s="6" t="s">
        <v>659</v>
      </c>
      <c s="36" t="s">
        <v>53</v>
      </c>
      <c s="37">
        <v>4.668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169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660</v>
      </c>
    </row>
    <row r="92" spans="1:5" ht="242.25">
      <c r="A92" t="s">
        <v>58</v>
      </c>
      <c r="E92" s="39" t="s">
        <v>661</v>
      </c>
    </row>
    <row r="93" spans="1:16" ht="12.75">
      <c r="A93" t="s">
        <v>48</v>
      </c>
      <c s="34" t="s">
        <v>237</v>
      </c>
      <c s="34" t="s">
        <v>662</v>
      </c>
      <c s="35" t="s">
        <v>5</v>
      </c>
      <c s="6" t="s">
        <v>663</v>
      </c>
      <c s="36" t="s">
        <v>168</v>
      </c>
      <c s="37">
        <v>97.31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169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664</v>
      </c>
    </row>
    <row r="96" spans="1:5" ht="369.75">
      <c r="A96" t="s">
        <v>58</v>
      </c>
      <c r="E96" s="39" t="s">
        <v>665</v>
      </c>
    </row>
    <row r="97" spans="1:16" ht="12.75">
      <c r="A97" t="s">
        <v>48</v>
      </c>
      <c s="34" t="s">
        <v>242</v>
      </c>
      <c s="34" t="s">
        <v>666</v>
      </c>
      <c s="35" t="s">
        <v>5</v>
      </c>
      <c s="6" t="s">
        <v>667</v>
      </c>
      <c s="36" t="s">
        <v>53</v>
      </c>
      <c s="37">
        <v>10.515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169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668</v>
      </c>
    </row>
    <row r="100" spans="1:5" ht="267.75">
      <c r="A100" t="s">
        <v>58</v>
      </c>
      <c r="E100" s="39" t="s">
        <v>669</v>
      </c>
    </row>
    <row r="101" spans="1:16" ht="12.75">
      <c r="A101" t="s">
        <v>48</v>
      </c>
      <c s="34" t="s">
        <v>246</v>
      </c>
      <c s="34" t="s">
        <v>670</v>
      </c>
      <c s="35" t="s">
        <v>5</v>
      </c>
      <c s="6" t="s">
        <v>671</v>
      </c>
      <c s="36" t="s">
        <v>168</v>
      </c>
      <c s="37">
        <v>1.121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169</v>
      </c>
      <c>
        <f>(M101*21)/100</f>
      </c>
      <c t="s">
        <v>26</v>
      </c>
    </row>
    <row r="102" spans="1:5" ht="12.75">
      <c r="A102" s="35" t="s">
        <v>55</v>
      </c>
      <c r="E102" s="39" t="s">
        <v>5</v>
      </c>
    </row>
    <row r="103" spans="1:5" ht="51">
      <c r="A103" s="35" t="s">
        <v>56</v>
      </c>
      <c r="E103" s="40" t="s">
        <v>672</v>
      </c>
    </row>
    <row r="104" spans="1:5" ht="369.75">
      <c r="A104" t="s">
        <v>58</v>
      </c>
      <c r="E104" s="39" t="s">
        <v>665</v>
      </c>
    </row>
    <row r="105" spans="1:16" ht="12.75">
      <c r="A105" t="s">
        <v>48</v>
      </c>
      <c s="34" t="s">
        <v>250</v>
      </c>
      <c s="34" t="s">
        <v>673</v>
      </c>
      <c s="35" t="s">
        <v>5</v>
      </c>
      <c s="6" t="s">
        <v>674</v>
      </c>
      <c s="36" t="s">
        <v>168</v>
      </c>
      <c s="37">
        <v>47.708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169</v>
      </c>
      <c>
        <f>(M105*21)/100</f>
      </c>
      <c t="s">
        <v>26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675</v>
      </c>
    </row>
    <row r="108" spans="1:5" ht="369.75">
      <c r="A108" t="s">
        <v>58</v>
      </c>
      <c r="E108" s="39" t="s">
        <v>665</v>
      </c>
    </row>
    <row r="109" spans="1:16" ht="12.75">
      <c r="A109" t="s">
        <v>48</v>
      </c>
      <c s="34" t="s">
        <v>254</v>
      </c>
      <c s="34" t="s">
        <v>676</v>
      </c>
      <c s="35" t="s">
        <v>5</v>
      </c>
      <c s="6" t="s">
        <v>677</v>
      </c>
      <c s="36" t="s">
        <v>53</v>
      </c>
      <c s="37">
        <v>5.997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169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678</v>
      </c>
    </row>
    <row r="112" spans="1:5" ht="267.75">
      <c r="A112" t="s">
        <v>58</v>
      </c>
      <c r="E112" s="39" t="s">
        <v>669</v>
      </c>
    </row>
    <row r="113" spans="1:16" ht="12.75">
      <c r="A113" t="s">
        <v>48</v>
      </c>
      <c s="34" t="s">
        <v>258</v>
      </c>
      <c s="34" t="s">
        <v>679</v>
      </c>
      <c s="35" t="s">
        <v>5</v>
      </c>
      <c s="6" t="s">
        <v>680</v>
      </c>
      <c s="36" t="s">
        <v>651</v>
      </c>
      <c s="37">
        <v>4845.532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169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681</v>
      </c>
    </row>
    <row r="116" spans="1:5" ht="293.25">
      <c r="A116" t="s">
        <v>58</v>
      </c>
      <c r="E116" s="39" t="s">
        <v>682</v>
      </c>
    </row>
    <row r="117" spans="1:13" ht="12.75">
      <c r="A117" t="s">
        <v>45</v>
      </c>
      <c r="C117" s="31" t="s">
        <v>68</v>
      </c>
      <c r="E117" s="33" t="s">
        <v>683</v>
      </c>
      <c r="J117" s="32">
        <f>0</f>
      </c>
      <c s="32">
        <f>0</f>
      </c>
      <c s="32">
        <f>0+L118+L122+L126+L130+L134+L138+L142+L146+L150+L154+L158+L162+L166+L170+L174+L178+L182+L186+L190+L194+L198+L202</f>
      </c>
      <c s="32">
        <f>0+M118+M122+M126+M130+M134+M138+M142+M146+M150+M154+M158+M162+M166+M170+M174+M178+M182+M186+M190+M194+M198+M202</f>
      </c>
    </row>
    <row r="118" spans="1:16" ht="12.75">
      <c r="A118" t="s">
        <v>48</v>
      </c>
      <c s="34" t="s">
        <v>262</v>
      </c>
      <c s="34" t="s">
        <v>684</v>
      </c>
      <c s="35" t="s">
        <v>5</v>
      </c>
      <c s="6" t="s">
        <v>685</v>
      </c>
      <c s="36" t="s">
        <v>168</v>
      </c>
      <c s="37">
        <v>110.713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169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51">
      <c r="A120" s="35" t="s">
        <v>56</v>
      </c>
      <c r="E120" s="40" t="s">
        <v>686</v>
      </c>
    </row>
    <row r="121" spans="1:5" ht="369.75">
      <c r="A121" t="s">
        <v>58</v>
      </c>
      <c r="E121" s="39" t="s">
        <v>665</v>
      </c>
    </row>
    <row r="122" spans="1:16" ht="12.75">
      <c r="A122" t="s">
        <v>48</v>
      </c>
      <c s="34" t="s">
        <v>266</v>
      </c>
      <c s="34" t="s">
        <v>687</v>
      </c>
      <c s="35" t="s">
        <v>5</v>
      </c>
      <c s="6" t="s">
        <v>688</v>
      </c>
      <c s="36" t="s">
        <v>53</v>
      </c>
      <c s="37">
        <v>47.015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169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689</v>
      </c>
    </row>
    <row r="125" spans="1:5" ht="267.75">
      <c r="A125" t="s">
        <v>58</v>
      </c>
      <c r="E125" s="39" t="s">
        <v>690</v>
      </c>
    </row>
    <row r="126" spans="1:16" ht="12.75">
      <c r="A126" t="s">
        <v>48</v>
      </c>
      <c s="34" t="s">
        <v>270</v>
      </c>
      <c s="34" t="s">
        <v>691</v>
      </c>
      <c s="35" t="s">
        <v>5</v>
      </c>
      <c s="6" t="s">
        <v>692</v>
      </c>
      <c s="36" t="s">
        <v>53</v>
      </c>
      <c s="37">
        <v>6.397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169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63.75">
      <c r="A128" s="35" t="s">
        <v>56</v>
      </c>
      <c r="E128" s="40" t="s">
        <v>693</v>
      </c>
    </row>
    <row r="129" spans="1:5" ht="293.25">
      <c r="A129" t="s">
        <v>58</v>
      </c>
      <c r="E129" s="39" t="s">
        <v>682</v>
      </c>
    </row>
    <row r="130" spans="1:16" ht="12.75">
      <c r="A130" t="s">
        <v>48</v>
      </c>
      <c s="34" t="s">
        <v>274</v>
      </c>
      <c s="34" t="s">
        <v>694</v>
      </c>
      <c s="35" t="s">
        <v>5</v>
      </c>
      <c s="6" t="s">
        <v>695</v>
      </c>
      <c s="36" t="s">
        <v>53</v>
      </c>
      <c s="37">
        <v>97.736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169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63.75">
      <c r="A132" s="35" t="s">
        <v>56</v>
      </c>
      <c r="E132" s="40" t="s">
        <v>696</v>
      </c>
    </row>
    <row r="133" spans="1:5" ht="293.25">
      <c r="A133" t="s">
        <v>58</v>
      </c>
      <c r="E133" s="39" t="s">
        <v>682</v>
      </c>
    </row>
    <row r="134" spans="1:16" ht="12.75">
      <c r="A134" t="s">
        <v>48</v>
      </c>
      <c s="34" t="s">
        <v>278</v>
      </c>
      <c s="34" t="s">
        <v>697</v>
      </c>
      <c s="35" t="s">
        <v>5</v>
      </c>
      <c s="6" t="s">
        <v>698</v>
      </c>
      <c s="36" t="s">
        <v>183</v>
      </c>
      <c s="37">
        <v>15.6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169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63.75">
      <c r="A136" s="35" t="s">
        <v>56</v>
      </c>
      <c r="E136" s="40" t="s">
        <v>699</v>
      </c>
    </row>
    <row r="137" spans="1:5" ht="165.75">
      <c r="A137" t="s">
        <v>58</v>
      </c>
      <c r="E137" s="39" t="s">
        <v>700</v>
      </c>
    </row>
    <row r="138" spans="1:16" ht="12.75">
      <c r="A138" t="s">
        <v>48</v>
      </c>
      <c s="34" t="s">
        <v>282</v>
      </c>
      <c s="34" t="s">
        <v>701</v>
      </c>
      <c s="35" t="s">
        <v>5</v>
      </c>
      <c s="6" t="s">
        <v>702</v>
      </c>
      <c s="36" t="s">
        <v>178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169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703</v>
      </c>
    </row>
    <row r="141" spans="1:5" ht="229.5">
      <c r="A141" t="s">
        <v>58</v>
      </c>
      <c r="E141" s="39" t="s">
        <v>704</v>
      </c>
    </row>
    <row r="142" spans="1:16" ht="12.75">
      <c r="A142" t="s">
        <v>48</v>
      </c>
      <c s="34" t="s">
        <v>286</v>
      </c>
      <c s="34" t="s">
        <v>705</v>
      </c>
      <c s="35" t="s">
        <v>5</v>
      </c>
      <c s="6" t="s">
        <v>706</v>
      </c>
      <c s="36" t="s">
        <v>178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169</v>
      </c>
      <c>
        <f>(M142*21)/100</f>
      </c>
      <c t="s">
        <v>26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707</v>
      </c>
    </row>
    <row r="145" spans="1:5" ht="229.5">
      <c r="A145" t="s">
        <v>58</v>
      </c>
      <c r="E145" s="39" t="s">
        <v>704</v>
      </c>
    </row>
    <row r="146" spans="1:16" ht="12.75">
      <c r="A146" t="s">
        <v>48</v>
      </c>
      <c s="34" t="s">
        <v>291</v>
      </c>
      <c s="34" t="s">
        <v>708</v>
      </c>
      <c s="35" t="s">
        <v>5</v>
      </c>
      <c s="6" t="s">
        <v>709</v>
      </c>
      <c s="36" t="s">
        <v>178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169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710</v>
      </c>
    </row>
    <row r="149" spans="1:5" ht="229.5">
      <c r="A149" t="s">
        <v>58</v>
      </c>
      <c r="E149" s="39" t="s">
        <v>704</v>
      </c>
    </row>
    <row r="150" spans="1:16" ht="12.75">
      <c r="A150" t="s">
        <v>48</v>
      </c>
      <c s="34" t="s">
        <v>295</v>
      </c>
      <c s="34" t="s">
        <v>711</v>
      </c>
      <c s="35" t="s">
        <v>5</v>
      </c>
      <c s="6" t="s">
        <v>712</v>
      </c>
      <c s="36" t="s">
        <v>178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169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713</v>
      </c>
    </row>
    <row r="153" spans="1:5" ht="229.5">
      <c r="A153" t="s">
        <v>58</v>
      </c>
      <c r="E153" s="39" t="s">
        <v>704</v>
      </c>
    </row>
    <row r="154" spans="1:16" ht="12.75">
      <c r="A154" t="s">
        <v>48</v>
      </c>
      <c s="34" t="s">
        <v>300</v>
      </c>
      <c s="34" t="s">
        <v>714</v>
      </c>
      <c s="35" t="s">
        <v>5</v>
      </c>
      <c s="6" t="s">
        <v>715</v>
      </c>
      <c s="36" t="s">
        <v>178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169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716</v>
      </c>
    </row>
    <row r="157" spans="1:5" ht="229.5">
      <c r="A157" t="s">
        <v>58</v>
      </c>
      <c r="E157" s="39" t="s">
        <v>704</v>
      </c>
    </row>
    <row r="158" spans="1:16" ht="12.75">
      <c r="A158" t="s">
        <v>48</v>
      </c>
      <c s="34" t="s">
        <v>304</v>
      </c>
      <c s="34" t="s">
        <v>717</v>
      </c>
      <c s="35" t="s">
        <v>5</v>
      </c>
      <c s="6" t="s">
        <v>718</v>
      </c>
      <c s="36" t="s">
        <v>178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169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719</v>
      </c>
    </row>
    <row r="161" spans="1:5" ht="229.5">
      <c r="A161" t="s">
        <v>58</v>
      </c>
      <c r="E161" s="39" t="s">
        <v>704</v>
      </c>
    </row>
    <row r="162" spans="1:16" ht="12.75">
      <c r="A162" t="s">
        <v>48</v>
      </c>
      <c s="34" t="s">
        <v>470</v>
      </c>
      <c s="34" t="s">
        <v>720</v>
      </c>
      <c s="35" t="s">
        <v>5</v>
      </c>
      <c s="6" t="s">
        <v>721</v>
      </c>
      <c s="36" t="s">
        <v>53</v>
      </c>
      <c s="37">
        <v>1.367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169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722</v>
      </c>
    </row>
    <row r="165" spans="1:5" ht="293.25">
      <c r="A165" t="s">
        <v>58</v>
      </c>
      <c r="E165" s="39" t="s">
        <v>682</v>
      </c>
    </row>
    <row r="166" spans="1:16" ht="12.75">
      <c r="A166" t="s">
        <v>48</v>
      </c>
      <c s="34" t="s">
        <v>406</v>
      </c>
      <c s="34" t="s">
        <v>723</v>
      </c>
      <c s="35" t="s">
        <v>5</v>
      </c>
      <c s="6" t="s">
        <v>724</v>
      </c>
      <c s="36" t="s">
        <v>168</v>
      </c>
      <c s="37">
        <v>2.768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169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725</v>
      </c>
    </row>
    <row r="169" spans="1:5" ht="229.5">
      <c r="A169" t="s">
        <v>58</v>
      </c>
      <c r="E169" s="39" t="s">
        <v>726</v>
      </c>
    </row>
    <row r="170" spans="1:16" ht="12.75">
      <c r="A170" t="s">
        <v>48</v>
      </c>
      <c s="34" t="s">
        <v>727</v>
      </c>
      <c s="34" t="s">
        <v>728</v>
      </c>
      <c s="35" t="s">
        <v>5</v>
      </c>
      <c s="6" t="s">
        <v>729</v>
      </c>
      <c s="36" t="s">
        <v>168</v>
      </c>
      <c s="37">
        <v>54.118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169</v>
      </c>
      <c>
        <f>(M170*21)/100</f>
      </c>
      <c t="s">
        <v>26</v>
      </c>
    </row>
    <row r="171" spans="1:5" ht="12.75">
      <c r="A171" s="35" t="s">
        <v>55</v>
      </c>
      <c r="E171" s="39" t="s">
        <v>5</v>
      </c>
    </row>
    <row r="172" spans="1:5" ht="76.5">
      <c r="A172" s="35" t="s">
        <v>56</v>
      </c>
      <c r="E172" s="40" t="s">
        <v>730</v>
      </c>
    </row>
    <row r="173" spans="1:5" ht="369.75">
      <c r="A173" t="s">
        <v>58</v>
      </c>
      <c r="E173" s="39" t="s">
        <v>665</v>
      </c>
    </row>
    <row r="174" spans="1:16" ht="12.75">
      <c r="A174" t="s">
        <v>48</v>
      </c>
      <c s="34" t="s">
        <v>412</v>
      </c>
      <c s="34" t="s">
        <v>731</v>
      </c>
      <c s="35" t="s">
        <v>5</v>
      </c>
      <c s="6" t="s">
        <v>732</v>
      </c>
      <c s="36" t="s">
        <v>168</v>
      </c>
      <c s="37">
        <v>28.225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169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76.5">
      <c r="A176" s="35" t="s">
        <v>56</v>
      </c>
      <c r="E176" s="40" t="s">
        <v>733</v>
      </c>
    </row>
    <row r="177" spans="1:5" ht="369.75">
      <c r="A177" t="s">
        <v>58</v>
      </c>
      <c r="E177" s="39" t="s">
        <v>665</v>
      </c>
    </row>
    <row r="178" spans="1:16" ht="12.75">
      <c r="A178" t="s">
        <v>48</v>
      </c>
      <c s="34" t="s">
        <v>474</v>
      </c>
      <c s="34" t="s">
        <v>734</v>
      </c>
      <c s="35" t="s">
        <v>5</v>
      </c>
      <c s="6" t="s">
        <v>735</v>
      </c>
      <c s="36" t="s">
        <v>168</v>
      </c>
      <c s="37">
        <v>0.493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169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736</v>
      </c>
    </row>
    <row r="181" spans="1:5" ht="38.25">
      <c r="A181" t="s">
        <v>58</v>
      </c>
      <c r="E181" s="39" t="s">
        <v>539</v>
      </c>
    </row>
    <row r="182" spans="1:16" ht="12.75">
      <c r="A182" t="s">
        <v>48</v>
      </c>
      <c s="34" t="s">
        <v>737</v>
      </c>
      <c s="34" t="s">
        <v>738</v>
      </c>
      <c s="35" t="s">
        <v>5</v>
      </c>
      <c s="6" t="s">
        <v>739</v>
      </c>
      <c s="36" t="s">
        <v>168</v>
      </c>
      <c s="37">
        <v>1.635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169</v>
      </c>
      <c>
        <f>(M182*21)/100</f>
      </c>
      <c t="s">
        <v>26</v>
      </c>
    </row>
    <row r="183" spans="1:5" ht="12.75">
      <c r="A183" s="35" t="s">
        <v>55</v>
      </c>
      <c r="E183" s="39" t="s">
        <v>5</v>
      </c>
    </row>
    <row r="184" spans="1:5" ht="25.5">
      <c r="A184" s="35" t="s">
        <v>56</v>
      </c>
      <c r="E184" s="40" t="s">
        <v>740</v>
      </c>
    </row>
    <row r="185" spans="1:5" ht="38.25">
      <c r="A185" t="s">
        <v>58</v>
      </c>
      <c r="E185" s="39" t="s">
        <v>539</v>
      </c>
    </row>
    <row r="186" spans="1:16" ht="12.75">
      <c r="A186" t="s">
        <v>48</v>
      </c>
      <c s="34" t="s">
        <v>741</v>
      </c>
      <c s="34" t="s">
        <v>742</v>
      </c>
      <c s="35" t="s">
        <v>5</v>
      </c>
      <c s="6" t="s">
        <v>743</v>
      </c>
      <c s="36" t="s">
        <v>168</v>
      </c>
      <c s="37">
        <v>0.099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169</v>
      </c>
      <c>
        <f>(M186*21)/100</f>
      </c>
      <c t="s">
        <v>26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744</v>
      </c>
    </row>
    <row r="189" spans="1:5" ht="38.25">
      <c r="A189" t="s">
        <v>58</v>
      </c>
      <c r="E189" s="39" t="s">
        <v>745</v>
      </c>
    </row>
    <row r="190" spans="1:16" ht="12.75">
      <c r="A190" t="s">
        <v>48</v>
      </c>
      <c s="34" t="s">
        <v>746</v>
      </c>
      <c s="34" t="s">
        <v>747</v>
      </c>
      <c s="35" t="s">
        <v>5</v>
      </c>
      <c s="6" t="s">
        <v>748</v>
      </c>
      <c s="36" t="s">
        <v>168</v>
      </c>
      <c s="37">
        <v>10.649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169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749</v>
      </c>
    </row>
    <row r="193" spans="1:5" ht="38.25">
      <c r="A193" t="s">
        <v>58</v>
      </c>
      <c r="E193" s="39" t="s">
        <v>750</v>
      </c>
    </row>
    <row r="194" spans="1:16" ht="12.75">
      <c r="A194" t="s">
        <v>48</v>
      </c>
      <c s="34" t="s">
        <v>751</v>
      </c>
      <c s="34" t="s">
        <v>752</v>
      </c>
      <c s="35" t="s">
        <v>5</v>
      </c>
      <c s="6" t="s">
        <v>753</v>
      </c>
      <c s="36" t="s">
        <v>168</v>
      </c>
      <c s="37">
        <v>103.098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169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754</v>
      </c>
    </row>
    <row r="197" spans="1:5" ht="38.25">
      <c r="A197" t="s">
        <v>58</v>
      </c>
      <c r="E197" s="39" t="s">
        <v>539</v>
      </c>
    </row>
    <row r="198" spans="1:16" ht="12.75">
      <c r="A198" t="s">
        <v>48</v>
      </c>
      <c s="34" t="s">
        <v>755</v>
      </c>
      <c s="34" t="s">
        <v>756</v>
      </c>
      <c s="35" t="s">
        <v>5</v>
      </c>
      <c s="6" t="s">
        <v>757</v>
      </c>
      <c s="36" t="s">
        <v>168</v>
      </c>
      <c s="37">
        <v>40.126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169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25.5">
      <c r="A200" s="35" t="s">
        <v>56</v>
      </c>
      <c r="E200" s="40" t="s">
        <v>758</v>
      </c>
    </row>
    <row r="201" spans="1:5" ht="102">
      <c r="A201" t="s">
        <v>58</v>
      </c>
      <c r="E201" s="39" t="s">
        <v>759</v>
      </c>
    </row>
    <row r="202" spans="1:16" ht="12.75">
      <c r="A202" t="s">
        <v>48</v>
      </c>
      <c s="34" t="s">
        <v>760</v>
      </c>
      <c s="34" t="s">
        <v>761</v>
      </c>
      <c s="35" t="s">
        <v>5</v>
      </c>
      <c s="6" t="s">
        <v>762</v>
      </c>
      <c s="36" t="s">
        <v>168</v>
      </c>
      <c s="37">
        <v>5.04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169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763</v>
      </c>
    </row>
    <row r="205" spans="1:5" ht="102">
      <c r="A205" t="s">
        <v>58</v>
      </c>
      <c r="E205" s="39" t="s">
        <v>764</v>
      </c>
    </row>
    <row r="206" spans="1:13" ht="12.75">
      <c r="A206" t="s">
        <v>45</v>
      </c>
      <c r="C206" s="31" t="s">
        <v>74</v>
      </c>
      <c r="E206" s="33" t="s">
        <v>340</v>
      </c>
      <c r="J206" s="32">
        <f>0</f>
      </c>
      <c s="32">
        <f>0</f>
      </c>
      <c s="32">
        <f>0+L207+L211</f>
      </c>
      <c s="32">
        <f>0+M207+M211</f>
      </c>
    </row>
    <row r="207" spans="1:16" ht="25.5">
      <c r="A207" t="s">
        <v>48</v>
      </c>
      <c s="34" t="s">
        <v>765</v>
      </c>
      <c s="34" t="s">
        <v>553</v>
      </c>
      <c s="35" t="s">
        <v>5</v>
      </c>
      <c s="6" t="s">
        <v>554</v>
      </c>
      <c s="36" t="s">
        <v>477</v>
      </c>
      <c s="37">
        <v>340.48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169</v>
      </c>
      <c>
        <f>(M207*21)/100</f>
      </c>
      <c t="s">
        <v>26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766</v>
      </c>
    </row>
    <row r="210" spans="1:5" ht="178.5">
      <c r="A210" t="s">
        <v>58</v>
      </c>
      <c r="E210" s="39" t="s">
        <v>557</v>
      </c>
    </row>
    <row r="211" spans="1:16" ht="12.75">
      <c r="A211" t="s">
        <v>48</v>
      </c>
      <c s="34" t="s">
        <v>767</v>
      </c>
      <c s="34" t="s">
        <v>768</v>
      </c>
      <c s="35" t="s">
        <v>5</v>
      </c>
      <c s="6" t="s">
        <v>769</v>
      </c>
      <c s="36" t="s">
        <v>168</v>
      </c>
      <c s="37">
        <v>12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169</v>
      </c>
      <c>
        <f>(M211*21)/100</f>
      </c>
      <c t="s">
        <v>26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770</v>
      </c>
    </row>
    <row r="214" spans="1:5" ht="38.25">
      <c r="A214" t="s">
        <v>58</v>
      </c>
      <c r="E214" s="39" t="s">
        <v>771</v>
      </c>
    </row>
    <row r="215" spans="1:13" ht="12.75">
      <c r="A215" t="s">
        <v>45</v>
      </c>
      <c r="C215" s="31" t="s">
        <v>79</v>
      </c>
      <c r="E215" s="33" t="s">
        <v>772</v>
      </c>
      <c r="J215" s="32">
        <f>0</f>
      </c>
      <c s="32">
        <f>0</f>
      </c>
      <c s="32">
        <f>0+L216+L220+L224+L228+L232+L236+L240+L244+L248</f>
      </c>
      <c s="32">
        <f>0+M216+M220+M224+M228+M232+M236+M240+M244+M248</f>
      </c>
    </row>
    <row r="216" spans="1:16" ht="25.5">
      <c r="A216" t="s">
        <v>48</v>
      </c>
      <c s="34" t="s">
        <v>773</v>
      </c>
      <c s="34" t="s">
        <v>774</v>
      </c>
      <c s="35" t="s">
        <v>5</v>
      </c>
      <c s="6" t="s">
        <v>775</v>
      </c>
      <c s="36" t="s">
        <v>477</v>
      </c>
      <c s="37">
        <v>221.136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169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178.5">
      <c r="A218" s="35" t="s">
        <v>56</v>
      </c>
      <c r="E218" s="40" t="s">
        <v>776</v>
      </c>
    </row>
    <row r="219" spans="1:5" ht="76.5">
      <c r="A219" t="s">
        <v>58</v>
      </c>
      <c r="E219" s="39" t="s">
        <v>777</v>
      </c>
    </row>
    <row r="220" spans="1:16" ht="12.75">
      <c r="A220" t="s">
        <v>48</v>
      </c>
      <c s="34" t="s">
        <v>778</v>
      </c>
      <c s="34" t="s">
        <v>779</v>
      </c>
      <c s="35" t="s">
        <v>5</v>
      </c>
      <c s="6" t="s">
        <v>780</v>
      </c>
      <c s="36" t="s">
        <v>477</v>
      </c>
      <c s="37">
        <v>35.722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169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127.5">
      <c r="A222" s="35" t="s">
        <v>56</v>
      </c>
      <c r="E222" s="40" t="s">
        <v>781</v>
      </c>
    </row>
    <row r="223" spans="1:5" ht="76.5">
      <c r="A223" t="s">
        <v>58</v>
      </c>
      <c r="E223" s="39" t="s">
        <v>777</v>
      </c>
    </row>
    <row r="224" spans="1:16" ht="25.5">
      <c r="A224" t="s">
        <v>48</v>
      </c>
      <c s="34" t="s">
        <v>782</v>
      </c>
      <c s="34" t="s">
        <v>783</v>
      </c>
      <c s="35" t="s">
        <v>5</v>
      </c>
      <c s="6" t="s">
        <v>784</v>
      </c>
      <c s="36" t="s">
        <v>477</v>
      </c>
      <c s="37">
        <v>6.12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169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76.5">
      <c r="A226" s="35" t="s">
        <v>56</v>
      </c>
      <c r="E226" s="40" t="s">
        <v>785</v>
      </c>
    </row>
    <row r="227" spans="1:5" ht="76.5">
      <c r="A227" t="s">
        <v>58</v>
      </c>
      <c r="E227" s="39" t="s">
        <v>777</v>
      </c>
    </row>
    <row r="228" spans="1:16" ht="12.75">
      <c r="A228" t="s">
        <v>48</v>
      </c>
      <c s="34" t="s">
        <v>786</v>
      </c>
      <c s="34" t="s">
        <v>787</v>
      </c>
      <c s="35" t="s">
        <v>5</v>
      </c>
      <c s="6" t="s">
        <v>788</v>
      </c>
      <c s="36" t="s">
        <v>477</v>
      </c>
      <c s="37">
        <v>1.02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169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76.5">
      <c r="A230" s="35" t="s">
        <v>56</v>
      </c>
      <c r="E230" s="40" t="s">
        <v>789</v>
      </c>
    </row>
    <row r="231" spans="1:5" ht="76.5">
      <c r="A231" t="s">
        <v>58</v>
      </c>
      <c r="E231" s="39" t="s">
        <v>777</v>
      </c>
    </row>
    <row r="232" spans="1:16" ht="12.75">
      <c r="A232" t="s">
        <v>48</v>
      </c>
      <c s="34" t="s">
        <v>790</v>
      </c>
      <c s="34" t="s">
        <v>791</v>
      </c>
      <c s="35" t="s">
        <v>5</v>
      </c>
      <c s="6" t="s">
        <v>792</v>
      </c>
      <c s="36" t="s">
        <v>477</v>
      </c>
      <c s="37">
        <v>43.546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169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242.25">
      <c r="A234" s="35" t="s">
        <v>56</v>
      </c>
      <c r="E234" s="40" t="s">
        <v>793</v>
      </c>
    </row>
    <row r="235" spans="1:5" ht="76.5">
      <c r="A235" t="s">
        <v>58</v>
      </c>
      <c r="E235" s="39" t="s">
        <v>777</v>
      </c>
    </row>
    <row r="236" spans="1:16" ht="12.75">
      <c r="A236" t="s">
        <v>48</v>
      </c>
      <c s="34" t="s">
        <v>794</v>
      </c>
      <c s="34" t="s">
        <v>795</v>
      </c>
      <c s="35" t="s">
        <v>5</v>
      </c>
      <c s="6" t="s">
        <v>796</v>
      </c>
      <c s="36" t="s">
        <v>477</v>
      </c>
      <c s="37">
        <v>782.467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169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229.5">
      <c r="A238" s="35" t="s">
        <v>56</v>
      </c>
      <c r="E238" s="40" t="s">
        <v>797</v>
      </c>
    </row>
    <row r="239" spans="1:5" ht="76.5">
      <c r="A239" t="s">
        <v>58</v>
      </c>
      <c r="E239" s="39" t="s">
        <v>777</v>
      </c>
    </row>
    <row r="240" spans="1:16" ht="12.75">
      <c r="A240" t="s">
        <v>48</v>
      </c>
      <c s="34" t="s">
        <v>798</v>
      </c>
      <c s="34" t="s">
        <v>799</v>
      </c>
      <c s="35" t="s">
        <v>5</v>
      </c>
      <c s="6" t="s">
        <v>800</v>
      </c>
      <c s="36" t="s">
        <v>477</v>
      </c>
      <c s="37">
        <v>14.697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169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78.5">
      <c r="A242" s="35" t="s">
        <v>56</v>
      </c>
      <c r="E242" s="40" t="s">
        <v>801</v>
      </c>
    </row>
    <row r="243" spans="1:5" ht="63.75">
      <c r="A243" t="s">
        <v>58</v>
      </c>
      <c r="E243" s="39" t="s">
        <v>802</v>
      </c>
    </row>
    <row r="244" spans="1:16" ht="12.75">
      <c r="A244" t="s">
        <v>48</v>
      </c>
      <c s="34" t="s">
        <v>803</v>
      </c>
      <c s="34" t="s">
        <v>804</v>
      </c>
      <c s="35" t="s">
        <v>5</v>
      </c>
      <c s="6" t="s">
        <v>805</v>
      </c>
      <c s="36" t="s">
        <v>183</v>
      </c>
      <c s="37">
        <v>55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169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806</v>
      </c>
    </row>
    <row r="247" spans="1:5" ht="76.5">
      <c r="A247" t="s">
        <v>58</v>
      </c>
      <c r="E247" s="39" t="s">
        <v>807</v>
      </c>
    </row>
    <row r="248" spans="1:16" ht="12.75">
      <c r="A248" t="s">
        <v>48</v>
      </c>
      <c s="34" t="s">
        <v>808</v>
      </c>
      <c s="34" t="s">
        <v>809</v>
      </c>
      <c s="35" t="s">
        <v>5</v>
      </c>
      <c s="6" t="s">
        <v>810</v>
      </c>
      <c s="36" t="s">
        <v>477</v>
      </c>
      <c s="37">
        <v>1.92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169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25.5">
      <c r="A250" s="35" t="s">
        <v>56</v>
      </c>
      <c r="E250" s="40" t="s">
        <v>811</v>
      </c>
    </row>
    <row r="251" spans="1:5" ht="140.25">
      <c r="A251" t="s">
        <v>58</v>
      </c>
      <c r="E251" s="39" t="s">
        <v>812</v>
      </c>
    </row>
    <row r="252" spans="1:13" ht="12.75">
      <c r="A252" t="s">
        <v>45</v>
      </c>
      <c r="C252" s="31" t="s">
        <v>85</v>
      </c>
      <c r="E252" s="33" t="s">
        <v>175</v>
      </c>
      <c r="J252" s="32">
        <f>0</f>
      </c>
      <c s="32">
        <f>0</f>
      </c>
      <c s="32">
        <f>0+L253+L257+L261+L265+L269+L273+L277+L281+L285+L289+L293+L297</f>
      </c>
      <c s="32">
        <f>0+M253+M257+M261+M265+M269+M273+M277+M281+M285+M289+M293+M297</f>
      </c>
    </row>
    <row r="253" spans="1:16" ht="12.75">
      <c r="A253" t="s">
        <v>48</v>
      </c>
      <c s="34" t="s">
        <v>813</v>
      </c>
      <c s="34" t="s">
        <v>814</v>
      </c>
      <c s="35" t="s">
        <v>5</v>
      </c>
      <c s="6" t="s">
        <v>815</v>
      </c>
      <c s="36" t="s">
        <v>477</v>
      </c>
      <c s="37">
        <v>424.178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169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89.25">
      <c r="A255" s="35" t="s">
        <v>56</v>
      </c>
      <c r="E255" s="40" t="s">
        <v>816</v>
      </c>
    </row>
    <row r="256" spans="1:5" ht="204">
      <c r="A256" t="s">
        <v>58</v>
      </c>
      <c r="E256" s="39" t="s">
        <v>817</v>
      </c>
    </row>
    <row r="257" spans="1:16" ht="25.5">
      <c r="A257" t="s">
        <v>48</v>
      </c>
      <c s="34" t="s">
        <v>818</v>
      </c>
      <c s="34" t="s">
        <v>819</v>
      </c>
      <c s="35" t="s">
        <v>5</v>
      </c>
      <c s="6" t="s">
        <v>820</v>
      </c>
      <c s="36" t="s">
        <v>477</v>
      </c>
      <c s="37">
        <v>265.463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169</v>
      </c>
      <c>
        <f>(M257*21)/100</f>
      </c>
      <c t="s">
        <v>26</v>
      </c>
    </row>
    <row r="258" spans="1:5" ht="12.75">
      <c r="A258" s="35" t="s">
        <v>55</v>
      </c>
      <c r="E258" s="39" t="s">
        <v>5</v>
      </c>
    </row>
    <row r="259" spans="1:5" ht="76.5">
      <c r="A259" s="35" t="s">
        <v>56</v>
      </c>
      <c r="E259" s="40" t="s">
        <v>821</v>
      </c>
    </row>
    <row r="260" spans="1:5" ht="204">
      <c r="A260" t="s">
        <v>58</v>
      </c>
      <c r="E260" s="39" t="s">
        <v>817</v>
      </c>
    </row>
    <row r="261" spans="1:16" ht="12.75">
      <c r="A261" t="s">
        <v>48</v>
      </c>
      <c s="34" t="s">
        <v>822</v>
      </c>
      <c s="34" t="s">
        <v>823</v>
      </c>
      <c s="35" t="s">
        <v>5</v>
      </c>
      <c s="6" t="s">
        <v>824</v>
      </c>
      <c s="36" t="s">
        <v>477</v>
      </c>
      <c s="37">
        <v>305.609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169</v>
      </c>
      <c>
        <f>(M261*21)/100</f>
      </c>
      <c t="s">
        <v>26</v>
      </c>
    </row>
    <row r="262" spans="1:5" ht="12.75">
      <c r="A262" s="35" t="s">
        <v>55</v>
      </c>
      <c r="E262" s="39" t="s">
        <v>5</v>
      </c>
    </row>
    <row r="263" spans="1:5" ht="25.5">
      <c r="A263" s="35" t="s">
        <v>56</v>
      </c>
      <c r="E263" s="40" t="s">
        <v>825</v>
      </c>
    </row>
    <row r="264" spans="1:5" ht="38.25">
      <c r="A264" t="s">
        <v>58</v>
      </c>
      <c r="E264" s="39" t="s">
        <v>826</v>
      </c>
    </row>
    <row r="265" spans="1:16" ht="12.75">
      <c r="A265" t="s">
        <v>48</v>
      </c>
      <c s="34" t="s">
        <v>827</v>
      </c>
      <c s="34" t="s">
        <v>828</v>
      </c>
      <c s="35" t="s">
        <v>5</v>
      </c>
      <c s="6" t="s">
        <v>829</v>
      </c>
      <c s="36" t="s">
        <v>477</v>
      </c>
      <c s="37">
        <v>138.097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26</v>
      </c>
    </row>
    <row r="266" spans="1:5" ht="12.75">
      <c r="A266" s="35" t="s">
        <v>55</v>
      </c>
      <c r="E266" s="39" t="s">
        <v>5</v>
      </c>
    </row>
    <row r="267" spans="1:5" ht="76.5">
      <c r="A267" s="35" t="s">
        <v>56</v>
      </c>
      <c r="E267" s="40" t="s">
        <v>830</v>
      </c>
    </row>
    <row r="268" spans="1:5" ht="12.75">
      <c r="A268" t="s">
        <v>58</v>
      </c>
      <c r="E268" s="39" t="s">
        <v>125</v>
      </c>
    </row>
    <row r="269" spans="1:16" ht="12.75">
      <c r="A269" t="s">
        <v>48</v>
      </c>
      <c s="34" t="s">
        <v>831</v>
      </c>
      <c s="34" t="s">
        <v>832</v>
      </c>
      <c s="35" t="s">
        <v>5</v>
      </c>
      <c s="6" t="s">
        <v>833</v>
      </c>
      <c s="36" t="s">
        <v>477</v>
      </c>
      <c s="37">
        <v>128.321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26</v>
      </c>
    </row>
    <row r="270" spans="1:5" ht="12.75">
      <c r="A270" s="35" t="s">
        <v>55</v>
      </c>
      <c r="E270" s="39" t="s">
        <v>5</v>
      </c>
    </row>
    <row r="271" spans="1:5" ht="63.75">
      <c r="A271" s="35" t="s">
        <v>56</v>
      </c>
      <c r="E271" s="40" t="s">
        <v>834</v>
      </c>
    </row>
    <row r="272" spans="1:5" ht="12.75">
      <c r="A272" t="s">
        <v>58</v>
      </c>
      <c r="E272" s="39" t="s">
        <v>125</v>
      </c>
    </row>
    <row r="273" spans="1:16" ht="12.75">
      <c r="A273" t="s">
        <v>48</v>
      </c>
      <c s="34" t="s">
        <v>835</v>
      </c>
      <c s="34" t="s">
        <v>836</v>
      </c>
      <c s="35" t="s">
        <v>5</v>
      </c>
      <c s="6" t="s">
        <v>837</v>
      </c>
      <c s="36" t="s">
        <v>183</v>
      </c>
      <c s="37">
        <v>12.55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169</v>
      </c>
      <c>
        <f>(M273*21)/100</f>
      </c>
      <c t="s">
        <v>26</v>
      </c>
    </row>
    <row r="274" spans="1:5" ht="12.75">
      <c r="A274" s="35" t="s">
        <v>55</v>
      </c>
      <c r="E274" s="39" t="s">
        <v>5</v>
      </c>
    </row>
    <row r="275" spans="1:5" ht="51">
      <c r="A275" s="35" t="s">
        <v>56</v>
      </c>
      <c r="E275" s="40" t="s">
        <v>838</v>
      </c>
    </row>
    <row r="276" spans="1:5" ht="191.25">
      <c r="A276" t="s">
        <v>58</v>
      </c>
      <c r="E276" s="39" t="s">
        <v>839</v>
      </c>
    </row>
    <row r="277" spans="1:16" ht="12.75">
      <c r="A277" t="s">
        <v>48</v>
      </c>
      <c s="34" t="s">
        <v>840</v>
      </c>
      <c s="34" t="s">
        <v>841</v>
      </c>
      <c s="35" t="s">
        <v>5</v>
      </c>
      <c s="6" t="s">
        <v>842</v>
      </c>
      <c s="36" t="s">
        <v>183</v>
      </c>
      <c s="37">
        <v>56.1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169</v>
      </c>
      <c>
        <f>(M277*21)/100</f>
      </c>
      <c t="s">
        <v>26</v>
      </c>
    </row>
    <row r="278" spans="1:5" ht="12.75">
      <c r="A278" s="35" t="s">
        <v>55</v>
      </c>
      <c r="E278" s="39" t="s">
        <v>5</v>
      </c>
    </row>
    <row r="279" spans="1:5" ht="51">
      <c r="A279" s="35" t="s">
        <v>56</v>
      </c>
      <c r="E279" s="40" t="s">
        <v>843</v>
      </c>
    </row>
    <row r="280" spans="1:5" ht="191.25">
      <c r="A280" t="s">
        <v>58</v>
      </c>
      <c r="E280" s="39" t="s">
        <v>839</v>
      </c>
    </row>
    <row r="281" spans="1:16" ht="12.75">
      <c r="A281" t="s">
        <v>48</v>
      </c>
      <c s="34" t="s">
        <v>844</v>
      </c>
      <c s="34" t="s">
        <v>845</v>
      </c>
      <c s="35" t="s">
        <v>5</v>
      </c>
      <c s="6" t="s">
        <v>846</v>
      </c>
      <c s="36" t="s">
        <v>129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847</v>
      </c>
    </row>
    <row r="284" spans="1:5" ht="38.25">
      <c r="A284" t="s">
        <v>58</v>
      </c>
      <c r="E284" s="39" t="s">
        <v>848</v>
      </c>
    </row>
    <row r="285" spans="1:16" ht="12.75">
      <c r="A285" t="s">
        <v>48</v>
      </c>
      <c s="34" t="s">
        <v>849</v>
      </c>
      <c s="34" t="s">
        <v>850</v>
      </c>
      <c s="35" t="s">
        <v>5</v>
      </c>
      <c s="6" t="s">
        <v>851</v>
      </c>
      <c s="36" t="s">
        <v>178</v>
      </c>
      <c s="37">
        <v>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25.5">
      <c r="A287" s="35" t="s">
        <v>56</v>
      </c>
      <c r="E287" s="40" t="s">
        <v>852</v>
      </c>
    </row>
    <row r="288" spans="1:5" ht="76.5">
      <c r="A288" t="s">
        <v>58</v>
      </c>
      <c r="E288" s="39" t="s">
        <v>853</v>
      </c>
    </row>
    <row r="289" spans="1:16" ht="12.75">
      <c r="A289" t="s">
        <v>48</v>
      </c>
      <c s="34" t="s">
        <v>854</v>
      </c>
      <c s="34" t="s">
        <v>855</v>
      </c>
      <c s="35" t="s">
        <v>5</v>
      </c>
      <c s="6" t="s">
        <v>856</v>
      </c>
      <c s="36" t="s">
        <v>477</v>
      </c>
      <c s="37">
        <v>0.09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169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25.5">
      <c r="A291" s="35" t="s">
        <v>56</v>
      </c>
      <c r="E291" s="40" t="s">
        <v>857</v>
      </c>
    </row>
    <row r="292" spans="1:5" ht="51">
      <c r="A292" t="s">
        <v>58</v>
      </c>
      <c r="E292" s="39" t="s">
        <v>858</v>
      </c>
    </row>
    <row r="293" spans="1:16" ht="12.75">
      <c r="A293" t="s">
        <v>48</v>
      </c>
      <c s="34" t="s">
        <v>859</v>
      </c>
      <c s="34" t="s">
        <v>860</v>
      </c>
      <c s="35" t="s">
        <v>5</v>
      </c>
      <c s="6" t="s">
        <v>861</v>
      </c>
      <c s="36" t="s">
        <v>477</v>
      </c>
      <c s="37">
        <v>52.8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169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862</v>
      </c>
    </row>
    <row r="296" spans="1:5" ht="51">
      <c r="A296" t="s">
        <v>58</v>
      </c>
      <c r="E296" s="39" t="s">
        <v>863</v>
      </c>
    </row>
    <row r="297" spans="1:16" ht="12.75">
      <c r="A297" t="s">
        <v>48</v>
      </c>
      <c s="34" t="s">
        <v>864</v>
      </c>
      <c s="34" t="s">
        <v>865</v>
      </c>
      <c s="35" t="s">
        <v>5</v>
      </c>
      <c s="6" t="s">
        <v>866</v>
      </c>
      <c s="36" t="s">
        <v>477</v>
      </c>
      <c s="37">
        <v>52.8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169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867</v>
      </c>
    </row>
    <row r="300" spans="1:5" ht="51">
      <c r="A300" t="s">
        <v>58</v>
      </c>
      <c r="E300" s="39" t="s">
        <v>863</v>
      </c>
    </row>
    <row r="301" spans="1:13" ht="12.75">
      <c r="A301" t="s">
        <v>45</v>
      </c>
      <c r="C301" s="31" t="s">
        <v>90</v>
      </c>
      <c r="E301" s="33" t="s">
        <v>558</v>
      </c>
      <c r="J301" s="32">
        <f>0</f>
      </c>
      <c s="32">
        <f>0</f>
      </c>
      <c s="32">
        <f>0+L302+L306+L310+L314</f>
      </c>
      <c s="32">
        <f>0+M302+M306+M310+M314</f>
      </c>
    </row>
    <row r="302" spans="1:16" ht="12.75">
      <c r="A302" t="s">
        <v>48</v>
      </c>
      <c s="34" t="s">
        <v>868</v>
      </c>
      <c s="34" t="s">
        <v>869</v>
      </c>
      <c s="35" t="s">
        <v>5</v>
      </c>
      <c s="6" t="s">
        <v>870</v>
      </c>
      <c s="36" t="s">
        <v>183</v>
      </c>
      <c s="37">
        <v>10.2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169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871</v>
      </c>
    </row>
    <row r="305" spans="1:5" ht="242.25">
      <c r="A305" t="s">
        <v>58</v>
      </c>
      <c r="E305" s="39" t="s">
        <v>872</v>
      </c>
    </row>
    <row r="306" spans="1:16" ht="12.75">
      <c r="A306" t="s">
        <v>48</v>
      </c>
      <c s="34" t="s">
        <v>873</v>
      </c>
      <c s="34" t="s">
        <v>874</v>
      </c>
      <c s="35" t="s">
        <v>5</v>
      </c>
      <c s="6" t="s">
        <v>875</v>
      </c>
      <c s="36" t="s">
        <v>183</v>
      </c>
      <c s="37">
        <v>26.72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169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25.5">
      <c r="A308" s="35" t="s">
        <v>56</v>
      </c>
      <c r="E308" s="40" t="s">
        <v>876</v>
      </c>
    </row>
    <row r="309" spans="1:5" ht="242.25">
      <c r="A309" t="s">
        <v>58</v>
      </c>
      <c r="E309" s="39" t="s">
        <v>877</v>
      </c>
    </row>
    <row r="310" spans="1:16" ht="12.75">
      <c r="A310" t="s">
        <v>48</v>
      </c>
      <c s="34" t="s">
        <v>878</v>
      </c>
      <c s="34" t="s">
        <v>879</v>
      </c>
      <c s="35" t="s">
        <v>5</v>
      </c>
      <c s="6" t="s">
        <v>880</v>
      </c>
      <c s="36" t="s">
        <v>183</v>
      </c>
      <c s="37">
        <v>4.08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169</v>
      </c>
      <c>
        <f>(M310*21)/100</f>
      </c>
      <c t="s">
        <v>26</v>
      </c>
    </row>
    <row r="311" spans="1:5" ht="12.75">
      <c r="A311" s="35" t="s">
        <v>55</v>
      </c>
      <c r="E311" s="39" t="s">
        <v>5</v>
      </c>
    </row>
    <row r="312" spans="1:5" ht="25.5">
      <c r="A312" s="35" t="s">
        <v>56</v>
      </c>
      <c r="E312" s="40" t="s">
        <v>881</v>
      </c>
    </row>
    <row r="313" spans="1:5" ht="178.5">
      <c r="A313" t="s">
        <v>58</v>
      </c>
      <c r="E313" s="39" t="s">
        <v>882</v>
      </c>
    </row>
    <row r="314" spans="1:16" ht="12.75">
      <c r="A314" t="s">
        <v>48</v>
      </c>
      <c s="34" t="s">
        <v>883</v>
      </c>
      <c s="34" t="s">
        <v>884</v>
      </c>
      <c s="35" t="s">
        <v>5</v>
      </c>
      <c s="6" t="s">
        <v>885</v>
      </c>
      <c s="36" t="s">
        <v>183</v>
      </c>
      <c s="37">
        <v>0.62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169</v>
      </c>
      <c>
        <f>(M314*21)/100</f>
      </c>
      <c t="s">
        <v>26</v>
      </c>
    </row>
    <row r="315" spans="1:5" ht="12.75">
      <c r="A315" s="35" t="s">
        <v>55</v>
      </c>
      <c r="E315" s="39" t="s">
        <v>5</v>
      </c>
    </row>
    <row r="316" spans="1:5" ht="12.75">
      <c r="A316" s="35" t="s">
        <v>56</v>
      </c>
      <c r="E316" s="40" t="s">
        <v>886</v>
      </c>
    </row>
    <row r="317" spans="1:5" ht="178.5">
      <c r="A317" t="s">
        <v>58</v>
      </c>
      <c r="E317" s="39" t="s">
        <v>882</v>
      </c>
    </row>
    <row r="318" spans="1:13" ht="12.75">
      <c r="A318" t="s">
        <v>45</v>
      </c>
      <c r="C318" s="31" t="s">
        <v>95</v>
      </c>
      <c r="E318" s="33" t="s">
        <v>418</v>
      </c>
      <c r="J318" s="32">
        <f>0</f>
      </c>
      <c s="32">
        <f>0</f>
      </c>
      <c s="32">
        <f>0+L319+L323+L327+L331+L335+L339+L343+L347+L351+L355+L359+L363+L367+L371+L375+L379+L383+L387+L391+L395+L399+L403+L407+L411+L415+L419+L423+L427+L431+L435+L439</f>
      </c>
      <c s="32">
        <f>0+M319+M323+M327+M331+M335+M339+M343+M347+M351+M355+M359+M363+M367+M371+M375+M379+M383+M387+M391+M395+M399+M403+M407+M411+M415+M419+M423+M427+M431+M435+M439</f>
      </c>
    </row>
    <row r="319" spans="1:16" ht="12.75">
      <c r="A319" t="s">
        <v>48</v>
      </c>
      <c s="34" t="s">
        <v>887</v>
      </c>
      <c s="34" t="s">
        <v>888</v>
      </c>
      <c s="35" t="s">
        <v>5</v>
      </c>
      <c s="6" t="s">
        <v>889</v>
      </c>
      <c s="36" t="s">
        <v>183</v>
      </c>
      <c s="37">
        <v>142.5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169</v>
      </c>
      <c>
        <f>(M319*21)/100</f>
      </c>
      <c t="s">
        <v>26</v>
      </c>
    </row>
    <row r="320" spans="1:5" ht="12.75">
      <c r="A320" s="35" t="s">
        <v>55</v>
      </c>
      <c r="E320" s="39" t="s">
        <v>5</v>
      </c>
    </row>
    <row r="321" spans="1:5" ht="25.5">
      <c r="A321" s="35" t="s">
        <v>56</v>
      </c>
      <c r="E321" s="40" t="s">
        <v>890</v>
      </c>
    </row>
    <row r="322" spans="1:5" ht="38.25">
      <c r="A322" t="s">
        <v>58</v>
      </c>
      <c r="E322" s="39" t="s">
        <v>891</v>
      </c>
    </row>
    <row r="323" spans="1:16" ht="12.75">
      <c r="A323" t="s">
        <v>48</v>
      </c>
      <c s="34" t="s">
        <v>892</v>
      </c>
      <c s="34" t="s">
        <v>893</v>
      </c>
      <c s="35" t="s">
        <v>5</v>
      </c>
      <c s="6" t="s">
        <v>894</v>
      </c>
      <c s="36" t="s">
        <v>183</v>
      </c>
      <c s="37">
        <v>27.4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169</v>
      </c>
      <c>
        <f>(M323*21)/100</f>
      </c>
      <c t="s">
        <v>26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895</v>
      </c>
    </row>
    <row r="326" spans="1:5" ht="51">
      <c r="A326" t="s">
        <v>58</v>
      </c>
      <c r="E326" s="39" t="s">
        <v>896</v>
      </c>
    </row>
    <row r="327" spans="1:16" ht="12.75">
      <c r="A327" t="s">
        <v>48</v>
      </c>
      <c s="34" t="s">
        <v>897</v>
      </c>
      <c s="34" t="s">
        <v>898</v>
      </c>
      <c s="35" t="s">
        <v>5</v>
      </c>
      <c s="6" t="s">
        <v>899</v>
      </c>
      <c s="36" t="s">
        <v>477</v>
      </c>
      <c s="37">
        <v>40.9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169</v>
      </c>
      <c>
        <f>(M327*21)/100</f>
      </c>
      <c t="s">
        <v>26</v>
      </c>
    </row>
    <row r="328" spans="1:5" ht="12.75">
      <c r="A328" s="35" t="s">
        <v>55</v>
      </c>
      <c r="E328" s="39" t="s">
        <v>5</v>
      </c>
    </row>
    <row r="329" spans="1:5" ht="25.5">
      <c r="A329" s="35" t="s">
        <v>56</v>
      </c>
      <c r="E329" s="40" t="s">
        <v>900</v>
      </c>
    </row>
    <row r="330" spans="1:5" ht="25.5">
      <c r="A330" t="s">
        <v>58</v>
      </c>
      <c r="E330" s="39" t="s">
        <v>901</v>
      </c>
    </row>
    <row r="331" spans="1:16" ht="12.75">
      <c r="A331" t="s">
        <v>48</v>
      </c>
      <c s="34" t="s">
        <v>902</v>
      </c>
      <c s="34" t="s">
        <v>903</v>
      </c>
      <c s="35" t="s">
        <v>5</v>
      </c>
      <c s="6" t="s">
        <v>904</v>
      </c>
      <c s="36" t="s">
        <v>183</v>
      </c>
      <c s="37">
        <v>29.8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169</v>
      </c>
      <c>
        <f>(M331*21)/100</f>
      </c>
      <c t="s">
        <v>26</v>
      </c>
    </row>
    <row r="332" spans="1:5" ht="12.75">
      <c r="A332" s="35" t="s">
        <v>55</v>
      </c>
      <c r="E332" s="39" t="s">
        <v>5</v>
      </c>
    </row>
    <row r="333" spans="1:5" ht="25.5">
      <c r="A333" s="35" t="s">
        <v>56</v>
      </c>
      <c r="E333" s="40" t="s">
        <v>905</v>
      </c>
    </row>
    <row r="334" spans="1:5" ht="25.5">
      <c r="A334" t="s">
        <v>58</v>
      </c>
      <c r="E334" s="39" t="s">
        <v>906</v>
      </c>
    </row>
    <row r="335" spans="1:16" ht="12.75">
      <c r="A335" t="s">
        <v>48</v>
      </c>
      <c s="34" t="s">
        <v>907</v>
      </c>
      <c s="34" t="s">
        <v>908</v>
      </c>
      <c s="35" t="s">
        <v>5</v>
      </c>
      <c s="6" t="s">
        <v>909</v>
      </c>
      <c s="36" t="s">
        <v>183</v>
      </c>
      <c s="37">
        <v>1.6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169</v>
      </c>
      <c>
        <f>(M335*21)/100</f>
      </c>
      <c t="s">
        <v>26</v>
      </c>
    </row>
    <row r="336" spans="1:5" ht="12.75">
      <c r="A336" s="35" t="s">
        <v>55</v>
      </c>
      <c r="E336" s="39" t="s">
        <v>5</v>
      </c>
    </row>
    <row r="337" spans="1:5" ht="25.5">
      <c r="A337" s="35" t="s">
        <v>56</v>
      </c>
      <c r="E337" s="40" t="s">
        <v>910</v>
      </c>
    </row>
    <row r="338" spans="1:5" ht="25.5">
      <c r="A338" t="s">
        <v>58</v>
      </c>
      <c r="E338" s="39" t="s">
        <v>911</v>
      </c>
    </row>
    <row r="339" spans="1:16" ht="12.75">
      <c r="A339" t="s">
        <v>48</v>
      </c>
      <c s="34" t="s">
        <v>912</v>
      </c>
      <c s="34" t="s">
        <v>913</v>
      </c>
      <c s="35" t="s">
        <v>5</v>
      </c>
      <c s="6" t="s">
        <v>914</v>
      </c>
      <c s="36" t="s">
        <v>477</v>
      </c>
      <c s="37">
        <v>131.676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169</v>
      </c>
      <c>
        <f>(M339*21)/100</f>
      </c>
      <c t="s">
        <v>26</v>
      </c>
    </row>
    <row r="340" spans="1:5" ht="12.75">
      <c r="A340" s="35" t="s">
        <v>55</v>
      </c>
      <c r="E340" s="39" t="s">
        <v>5</v>
      </c>
    </row>
    <row r="341" spans="1:5" ht="51">
      <c r="A341" s="35" t="s">
        <v>56</v>
      </c>
      <c r="E341" s="40" t="s">
        <v>915</v>
      </c>
    </row>
    <row r="342" spans="1:5" ht="25.5">
      <c r="A342" t="s">
        <v>58</v>
      </c>
      <c r="E342" s="39" t="s">
        <v>916</v>
      </c>
    </row>
    <row r="343" spans="1:16" ht="25.5">
      <c r="A343" t="s">
        <v>48</v>
      </c>
      <c s="34" t="s">
        <v>917</v>
      </c>
      <c s="34" t="s">
        <v>918</v>
      </c>
      <c s="35" t="s">
        <v>5</v>
      </c>
      <c s="6" t="s">
        <v>919</v>
      </c>
      <c s="36" t="s">
        <v>183</v>
      </c>
      <c s="37">
        <v>19.8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169</v>
      </c>
      <c>
        <f>(M343*21)/100</f>
      </c>
      <c t="s">
        <v>26</v>
      </c>
    </row>
    <row r="344" spans="1:5" ht="12.75">
      <c r="A344" s="35" t="s">
        <v>55</v>
      </c>
      <c r="E344" s="39" t="s">
        <v>5</v>
      </c>
    </row>
    <row r="345" spans="1:5" ht="12.75">
      <c r="A345" s="35" t="s">
        <v>56</v>
      </c>
      <c r="E345" s="40" t="s">
        <v>920</v>
      </c>
    </row>
    <row r="346" spans="1:5" ht="25.5">
      <c r="A346" t="s">
        <v>58</v>
      </c>
      <c r="E346" s="39" t="s">
        <v>916</v>
      </c>
    </row>
    <row r="347" spans="1:16" ht="12.75">
      <c r="A347" t="s">
        <v>48</v>
      </c>
      <c s="34" t="s">
        <v>921</v>
      </c>
      <c s="34" t="s">
        <v>922</v>
      </c>
      <c s="35" t="s">
        <v>5</v>
      </c>
      <c s="6" t="s">
        <v>923</v>
      </c>
      <c s="36" t="s">
        <v>183</v>
      </c>
      <c s="37">
        <v>0.983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169</v>
      </c>
      <c>
        <f>(M347*21)/100</f>
      </c>
      <c t="s">
        <v>26</v>
      </c>
    </row>
    <row r="348" spans="1:5" ht="12.75">
      <c r="A348" s="35" t="s">
        <v>55</v>
      </c>
      <c r="E348" s="39" t="s">
        <v>5</v>
      </c>
    </row>
    <row r="349" spans="1:5" ht="12.75">
      <c r="A349" s="35" t="s">
        <v>56</v>
      </c>
      <c r="E349" s="40" t="s">
        <v>924</v>
      </c>
    </row>
    <row r="350" spans="1:5" ht="38.25">
      <c r="A350" t="s">
        <v>58</v>
      </c>
      <c r="E350" s="39" t="s">
        <v>925</v>
      </c>
    </row>
    <row r="351" spans="1:16" ht="25.5">
      <c r="A351" t="s">
        <v>48</v>
      </c>
      <c s="34" t="s">
        <v>926</v>
      </c>
      <c s="34" t="s">
        <v>927</v>
      </c>
      <c s="35" t="s">
        <v>5</v>
      </c>
      <c s="6" t="s">
        <v>928</v>
      </c>
      <c s="36" t="s">
        <v>183</v>
      </c>
      <c s="37">
        <v>41.4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169</v>
      </c>
      <c>
        <f>(M351*21)/100</f>
      </c>
      <c t="s">
        <v>26</v>
      </c>
    </row>
    <row r="352" spans="1:5" ht="12.75">
      <c r="A352" s="35" t="s">
        <v>55</v>
      </c>
      <c r="E352" s="39" t="s">
        <v>5</v>
      </c>
    </row>
    <row r="353" spans="1:5" ht="25.5">
      <c r="A353" s="35" t="s">
        <v>56</v>
      </c>
      <c r="E353" s="40" t="s">
        <v>929</v>
      </c>
    </row>
    <row r="354" spans="1:5" ht="38.25">
      <c r="A354" t="s">
        <v>58</v>
      </c>
      <c r="E354" s="39" t="s">
        <v>925</v>
      </c>
    </row>
    <row r="355" spans="1:16" ht="12.75">
      <c r="A355" t="s">
        <v>48</v>
      </c>
      <c s="34" t="s">
        <v>930</v>
      </c>
      <c s="34" t="s">
        <v>931</v>
      </c>
      <c s="35" t="s">
        <v>5</v>
      </c>
      <c s="6" t="s">
        <v>932</v>
      </c>
      <c s="36" t="s">
        <v>183</v>
      </c>
      <c s="37">
        <v>52.1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169</v>
      </c>
      <c>
        <f>(M355*21)/100</f>
      </c>
      <c t="s">
        <v>26</v>
      </c>
    </row>
    <row r="356" spans="1:5" ht="12.75">
      <c r="A356" s="35" t="s">
        <v>55</v>
      </c>
      <c r="E356" s="39" t="s">
        <v>5</v>
      </c>
    </row>
    <row r="357" spans="1:5" ht="38.25">
      <c r="A357" s="35" t="s">
        <v>56</v>
      </c>
      <c r="E357" s="40" t="s">
        <v>933</v>
      </c>
    </row>
    <row r="358" spans="1:5" ht="25.5">
      <c r="A358" t="s">
        <v>58</v>
      </c>
      <c r="E358" s="39" t="s">
        <v>916</v>
      </c>
    </row>
    <row r="359" spans="1:16" ht="12.75">
      <c r="A359" t="s">
        <v>48</v>
      </c>
      <c s="34" t="s">
        <v>934</v>
      </c>
      <c s="34" t="s">
        <v>935</v>
      </c>
      <c s="35" t="s">
        <v>5</v>
      </c>
      <c s="6" t="s">
        <v>936</v>
      </c>
      <c s="36" t="s">
        <v>477</v>
      </c>
      <c s="37">
        <v>17.14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169</v>
      </c>
      <c>
        <f>(M359*21)/100</f>
      </c>
      <c t="s">
        <v>26</v>
      </c>
    </row>
    <row r="360" spans="1:5" ht="12.75">
      <c r="A360" s="35" t="s">
        <v>55</v>
      </c>
      <c r="E360" s="39" t="s">
        <v>5</v>
      </c>
    </row>
    <row r="361" spans="1:5" ht="25.5">
      <c r="A361" s="35" t="s">
        <v>56</v>
      </c>
      <c r="E361" s="40" t="s">
        <v>937</v>
      </c>
    </row>
    <row r="362" spans="1:5" ht="12.75">
      <c r="A362" t="s">
        <v>58</v>
      </c>
      <c r="E362" s="39" t="s">
        <v>938</v>
      </c>
    </row>
    <row r="363" spans="1:16" ht="12.75">
      <c r="A363" t="s">
        <v>48</v>
      </c>
      <c s="34" t="s">
        <v>939</v>
      </c>
      <c s="34" t="s">
        <v>940</v>
      </c>
      <c s="35" t="s">
        <v>5</v>
      </c>
      <c s="6" t="s">
        <v>941</v>
      </c>
      <c s="36" t="s">
        <v>183</v>
      </c>
      <c s="37">
        <v>13.6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169</v>
      </c>
      <c>
        <f>(M363*21)/100</f>
      </c>
      <c t="s">
        <v>26</v>
      </c>
    </row>
    <row r="364" spans="1:5" ht="12.75">
      <c r="A364" s="35" t="s">
        <v>55</v>
      </c>
      <c r="E364" s="39" t="s">
        <v>5</v>
      </c>
    </row>
    <row r="365" spans="1:5" ht="25.5">
      <c r="A365" s="35" t="s">
        <v>56</v>
      </c>
      <c r="E365" s="40" t="s">
        <v>942</v>
      </c>
    </row>
    <row r="366" spans="1:5" ht="293.25">
      <c r="A366" t="s">
        <v>58</v>
      </c>
      <c r="E366" s="39" t="s">
        <v>943</v>
      </c>
    </row>
    <row r="367" spans="1:16" ht="12.75">
      <c r="A367" t="s">
        <v>48</v>
      </c>
      <c s="34" t="s">
        <v>944</v>
      </c>
      <c s="34" t="s">
        <v>945</v>
      </c>
      <c s="35" t="s">
        <v>5</v>
      </c>
      <c s="6" t="s">
        <v>946</v>
      </c>
      <c s="36" t="s">
        <v>183</v>
      </c>
      <c s="37">
        <v>6.986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169</v>
      </c>
      <c>
        <f>(M367*21)/100</f>
      </c>
      <c t="s">
        <v>26</v>
      </c>
    </row>
    <row r="368" spans="1:5" ht="12.75">
      <c r="A368" s="35" t="s">
        <v>55</v>
      </c>
      <c r="E368" s="39" t="s">
        <v>5</v>
      </c>
    </row>
    <row r="369" spans="1:5" ht="25.5">
      <c r="A369" s="35" t="s">
        <v>56</v>
      </c>
      <c r="E369" s="40" t="s">
        <v>947</v>
      </c>
    </row>
    <row r="370" spans="1:5" ht="293.25">
      <c r="A370" t="s">
        <v>58</v>
      </c>
      <c r="E370" s="39" t="s">
        <v>943</v>
      </c>
    </row>
    <row r="371" spans="1:16" ht="12.75">
      <c r="A371" t="s">
        <v>48</v>
      </c>
      <c s="34" t="s">
        <v>948</v>
      </c>
      <c s="34" t="s">
        <v>949</v>
      </c>
      <c s="35" t="s">
        <v>5</v>
      </c>
      <c s="6" t="s">
        <v>950</v>
      </c>
      <c s="36" t="s">
        <v>477</v>
      </c>
      <c s="37">
        <v>33.547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169</v>
      </c>
      <c>
        <f>(M371*21)/100</f>
      </c>
      <c t="s">
        <v>26</v>
      </c>
    </row>
    <row r="372" spans="1:5" ht="12.75">
      <c r="A372" s="35" t="s">
        <v>55</v>
      </c>
      <c r="E372" s="39" t="s">
        <v>5</v>
      </c>
    </row>
    <row r="373" spans="1:5" ht="63.75">
      <c r="A373" s="35" t="s">
        <v>56</v>
      </c>
      <c r="E373" s="40" t="s">
        <v>951</v>
      </c>
    </row>
    <row r="374" spans="1:5" ht="63.75">
      <c r="A374" t="s">
        <v>58</v>
      </c>
      <c r="E374" s="39" t="s">
        <v>952</v>
      </c>
    </row>
    <row r="375" spans="1:16" ht="12.75">
      <c r="A375" t="s">
        <v>48</v>
      </c>
      <c s="34" t="s">
        <v>953</v>
      </c>
      <c s="34" t="s">
        <v>954</v>
      </c>
      <c s="35" t="s">
        <v>5</v>
      </c>
      <c s="6" t="s">
        <v>955</v>
      </c>
      <c s="36" t="s">
        <v>477</v>
      </c>
      <c s="37">
        <v>62.39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54</v>
      </c>
      <c>
        <f>(M375*21)/100</f>
      </c>
      <c t="s">
        <v>26</v>
      </c>
    </row>
    <row r="376" spans="1:5" ht="12.75">
      <c r="A376" s="35" t="s">
        <v>55</v>
      </c>
      <c r="E376" s="39" t="s">
        <v>5</v>
      </c>
    </row>
    <row r="377" spans="1:5" ht="38.25">
      <c r="A377" s="35" t="s">
        <v>56</v>
      </c>
      <c r="E377" s="40" t="s">
        <v>956</v>
      </c>
    </row>
    <row r="378" spans="1:5" ht="76.5">
      <c r="A378" t="s">
        <v>58</v>
      </c>
      <c r="E378" s="39" t="s">
        <v>957</v>
      </c>
    </row>
    <row r="379" spans="1:16" ht="12.75">
      <c r="A379" t="s">
        <v>48</v>
      </c>
      <c s="34" t="s">
        <v>958</v>
      </c>
      <c s="34" t="s">
        <v>959</v>
      </c>
      <c s="35" t="s">
        <v>5</v>
      </c>
      <c s="6" t="s">
        <v>960</v>
      </c>
      <c s="36" t="s">
        <v>178</v>
      </c>
      <c s="37">
        <v>1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169</v>
      </c>
      <c>
        <f>(M379*21)/100</f>
      </c>
      <c t="s">
        <v>26</v>
      </c>
    </row>
    <row r="380" spans="1:5" ht="12.75">
      <c r="A380" s="35" t="s">
        <v>55</v>
      </c>
      <c r="E380" s="39" t="s">
        <v>5</v>
      </c>
    </row>
    <row r="381" spans="1:5" ht="12.75">
      <c r="A381" s="35" t="s">
        <v>56</v>
      </c>
      <c r="E381" s="40" t="s">
        <v>961</v>
      </c>
    </row>
    <row r="382" spans="1:5" ht="140.25">
      <c r="A382" t="s">
        <v>58</v>
      </c>
      <c r="E382" s="39" t="s">
        <v>962</v>
      </c>
    </row>
    <row r="383" spans="1:16" ht="12.75">
      <c r="A383" t="s">
        <v>48</v>
      </c>
      <c s="34" t="s">
        <v>963</v>
      </c>
      <c s="34" t="s">
        <v>964</v>
      </c>
      <c s="35" t="s">
        <v>5</v>
      </c>
      <c s="6" t="s">
        <v>965</v>
      </c>
      <c s="36" t="s">
        <v>651</v>
      </c>
      <c s="37">
        <v>22.624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169</v>
      </c>
      <c>
        <f>(M383*21)/100</f>
      </c>
      <c t="s">
        <v>26</v>
      </c>
    </row>
    <row r="384" spans="1:5" ht="12.75">
      <c r="A384" s="35" t="s">
        <v>55</v>
      </c>
      <c r="E384" s="39" t="s">
        <v>5</v>
      </c>
    </row>
    <row r="385" spans="1:5" ht="25.5">
      <c r="A385" s="35" t="s">
        <v>56</v>
      </c>
      <c r="E385" s="40" t="s">
        <v>966</v>
      </c>
    </row>
    <row r="386" spans="1:5" ht="357">
      <c r="A386" t="s">
        <v>58</v>
      </c>
      <c r="E386" s="39" t="s">
        <v>967</v>
      </c>
    </row>
    <row r="387" spans="1:16" ht="12.75">
      <c r="A387" t="s">
        <v>48</v>
      </c>
      <c s="34" t="s">
        <v>968</v>
      </c>
      <c s="34" t="s">
        <v>969</v>
      </c>
      <c s="35" t="s">
        <v>5</v>
      </c>
      <c s="6" t="s">
        <v>970</v>
      </c>
      <c s="36" t="s">
        <v>651</v>
      </c>
      <c s="37">
        <v>796.932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169</v>
      </c>
      <c>
        <f>(M387*21)/100</f>
      </c>
      <c t="s">
        <v>26</v>
      </c>
    </row>
    <row r="388" spans="1:5" ht="12.75">
      <c r="A388" s="35" t="s">
        <v>55</v>
      </c>
      <c r="E388" s="39" t="s">
        <v>5</v>
      </c>
    </row>
    <row r="389" spans="1:5" ht="51">
      <c r="A389" s="35" t="s">
        <v>56</v>
      </c>
      <c r="E389" s="40" t="s">
        <v>971</v>
      </c>
    </row>
    <row r="390" spans="1:5" ht="357">
      <c r="A390" t="s">
        <v>58</v>
      </c>
      <c r="E390" s="39" t="s">
        <v>967</v>
      </c>
    </row>
    <row r="391" spans="1:16" ht="12.75">
      <c r="A391" t="s">
        <v>48</v>
      </c>
      <c s="34" t="s">
        <v>972</v>
      </c>
      <c s="34" t="s">
        <v>973</v>
      </c>
      <c s="35" t="s">
        <v>5</v>
      </c>
      <c s="6" t="s">
        <v>974</v>
      </c>
      <c s="36" t="s">
        <v>178</v>
      </c>
      <c s="37">
        <v>15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169</v>
      </c>
      <c>
        <f>(M391*21)/100</f>
      </c>
      <c t="s">
        <v>26</v>
      </c>
    </row>
    <row r="392" spans="1:5" ht="12.75">
      <c r="A392" s="35" t="s">
        <v>55</v>
      </c>
      <c r="E392" s="39" t="s">
        <v>5</v>
      </c>
    </row>
    <row r="393" spans="1:5" ht="12.75">
      <c r="A393" s="35" t="s">
        <v>56</v>
      </c>
      <c r="E393" s="40" t="s">
        <v>975</v>
      </c>
    </row>
    <row r="394" spans="1:5" ht="267.75">
      <c r="A394" t="s">
        <v>58</v>
      </c>
      <c r="E394" s="39" t="s">
        <v>976</v>
      </c>
    </row>
    <row r="395" spans="1:16" ht="12.75">
      <c r="A395" t="s">
        <v>48</v>
      </c>
      <c s="34" t="s">
        <v>977</v>
      </c>
      <c s="34" t="s">
        <v>978</v>
      </c>
      <c s="35" t="s">
        <v>5</v>
      </c>
      <c s="6" t="s">
        <v>979</v>
      </c>
      <c s="36" t="s">
        <v>477</v>
      </c>
      <c s="37">
        <v>975.848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169</v>
      </c>
      <c>
        <f>(M395*21)/100</f>
      </c>
      <c t="s">
        <v>26</v>
      </c>
    </row>
    <row r="396" spans="1:5" ht="12.75">
      <c r="A396" s="35" t="s">
        <v>55</v>
      </c>
      <c r="E396" s="39" t="s">
        <v>5</v>
      </c>
    </row>
    <row r="397" spans="1:5" ht="255">
      <c r="A397" s="35" t="s">
        <v>56</v>
      </c>
      <c r="E397" s="40" t="s">
        <v>980</v>
      </c>
    </row>
    <row r="398" spans="1:5" ht="25.5">
      <c r="A398" t="s">
        <v>58</v>
      </c>
      <c r="E398" s="39" t="s">
        <v>981</v>
      </c>
    </row>
    <row r="399" spans="1:16" ht="12.75">
      <c r="A399" t="s">
        <v>48</v>
      </c>
      <c s="34" t="s">
        <v>982</v>
      </c>
      <c s="34" t="s">
        <v>983</v>
      </c>
      <c s="35" t="s">
        <v>5</v>
      </c>
      <c s="6" t="s">
        <v>984</v>
      </c>
      <c s="36" t="s">
        <v>477</v>
      </c>
      <c s="37">
        <v>136.079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169</v>
      </c>
      <c>
        <f>(M399*21)/100</f>
      </c>
      <c t="s">
        <v>26</v>
      </c>
    </row>
    <row r="400" spans="1:5" ht="12.75">
      <c r="A400" s="35" t="s">
        <v>55</v>
      </c>
      <c r="E400" s="39" t="s">
        <v>5</v>
      </c>
    </row>
    <row r="401" spans="1:5" ht="51">
      <c r="A401" s="35" t="s">
        <v>56</v>
      </c>
      <c r="E401" s="40" t="s">
        <v>985</v>
      </c>
    </row>
    <row r="402" spans="1:5" ht="25.5">
      <c r="A402" t="s">
        <v>58</v>
      </c>
      <c r="E402" s="39" t="s">
        <v>981</v>
      </c>
    </row>
    <row r="403" spans="1:16" ht="12.75">
      <c r="A403" t="s">
        <v>48</v>
      </c>
      <c s="34" t="s">
        <v>986</v>
      </c>
      <c s="34" t="s">
        <v>987</v>
      </c>
      <c s="35" t="s">
        <v>5</v>
      </c>
      <c s="6" t="s">
        <v>988</v>
      </c>
      <c s="36" t="s">
        <v>477</v>
      </c>
      <c s="37">
        <v>13.608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169</v>
      </c>
      <c>
        <f>(M403*21)/100</f>
      </c>
      <c t="s">
        <v>26</v>
      </c>
    </row>
    <row r="404" spans="1:5" ht="12.75">
      <c r="A404" s="35" t="s">
        <v>55</v>
      </c>
      <c r="E404" s="39" t="s">
        <v>5</v>
      </c>
    </row>
    <row r="405" spans="1:5" ht="51">
      <c r="A405" s="35" t="s">
        <v>56</v>
      </c>
      <c r="E405" s="40" t="s">
        <v>989</v>
      </c>
    </row>
    <row r="406" spans="1:5" ht="25.5">
      <c r="A406" t="s">
        <v>58</v>
      </c>
      <c r="E406" s="39" t="s">
        <v>981</v>
      </c>
    </row>
    <row r="407" spans="1:16" ht="12.75">
      <c r="A407" t="s">
        <v>48</v>
      </c>
      <c s="34" t="s">
        <v>990</v>
      </c>
      <c s="34" t="s">
        <v>991</v>
      </c>
      <c s="35" t="s">
        <v>5</v>
      </c>
      <c s="6" t="s">
        <v>992</v>
      </c>
      <c s="36" t="s">
        <v>477</v>
      </c>
      <c s="37">
        <v>0.09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169</v>
      </c>
      <c>
        <f>(M407*21)/100</f>
      </c>
      <c t="s">
        <v>26</v>
      </c>
    </row>
    <row r="408" spans="1:5" ht="12.75">
      <c r="A408" s="35" t="s">
        <v>55</v>
      </c>
      <c r="E408" s="39" t="s">
        <v>5</v>
      </c>
    </row>
    <row r="409" spans="1:5" ht="25.5">
      <c r="A409" s="35" t="s">
        <v>56</v>
      </c>
      <c r="E409" s="40" t="s">
        <v>857</v>
      </c>
    </row>
    <row r="410" spans="1:5" ht="25.5">
      <c r="A410" t="s">
        <v>58</v>
      </c>
      <c r="E410" s="39" t="s">
        <v>981</v>
      </c>
    </row>
    <row r="411" spans="1:16" ht="12.75">
      <c r="A411" t="s">
        <v>48</v>
      </c>
      <c s="34" t="s">
        <v>993</v>
      </c>
      <c s="34" t="s">
        <v>994</v>
      </c>
      <c s="35" t="s">
        <v>5</v>
      </c>
      <c s="6" t="s">
        <v>995</v>
      </c>
      <c s="36" t="s">
        <v>996</v>
      </c>
      <c s="37">
        <v>882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169</v>
      </c>
      <c>
        <f>(M411*21)/100</f>
      </c>
      <c t="s">
        <v>26</v>
      </c>
    </row>
    <row r="412" spans="1:5" ht="12.75">
      <c r="A412" s="35" t="s">
        <v>55</v>
      </c>
      <c r="E412" s="39" t="s">
        <v>5</v>
      </c>
    </row>
    <row r="413" spans="1:5" ht="12.75">
      <c r="A413" s="35" t="s">
        <v>56</v>
      </c>
      <c r="E413" s="40" t="s">
        <v>997</v>
      </c>
    </row>
    <row r="414" spans="1:5" ht="25.5">
      <c r="A414" t="s">
        <v>58</v>
      </c>
      <c r="E414" s="39" t="s">
        <v>998</v>
      </c>
    </row>
    <row r="415" spans="1:16" ht="12.75">
      <c r="A415" t="s">
        <v>48</v>
      </c>
      <c s="34" t="s">
        <v>999</v>
      </c>
      <c s="34" t="s">
        <v>1000</v>
      </c>
      <c s="35" t="s">
        <v>5</v>
      </c>
      <c s="6" t="s">
        <v>1001</v>
      </c>
      <c s="36" t="s">
        <v>53</v>
      </c>
      <c s="37">
        <v>94.944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169</v>
      </c>
      <c>
        <f>(M415*21)/100</f>
      </c>
      <c t="s">
        <v>26</v>
      </c>
    </row>
    <row r="416" spans="1:5" ht="12.75">
      <c r="A416" s="35" t="s">
        <v>55</v>
      </c>
      <c r="E416" s="39" t="s">
        <v>5</v>
      </c>
    </row>
    <row r="417" spans="1:5" ht="25.5">
      <c r="A417" s="35" t="s">
        <v>56</v>
      </c>
      <c r="E417" s="40" t="s">
        <v>1002</v>
      </c>
    </row>
    <row r="418" spans="1:5" ht="114.75">
      <c r="A418" t="s">
        <v>58</v>
      </c>
      <c r="E418" s="39" t="s">
        <v>1003</v>
      </c>
    </row>
    <row r="419" spans="1:16" ht="12.75">
      <c r="A419" t="s">
        <v>48</v>
      </c>
      <c s="34" t="s">
        <v>1004</v>
      </c>
      <c s="34" t="s">
        <v>1005</v>
      </c>
      <c s="35" t="s">
        <v>5</v>
      </c>
      <c s="6" t="s">
        <v>1006</v>
      </c>
      <c s="36" t="s">
        <v>451</v>
      </c>
      <c s="37">
        <v>1424.16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169</v>
      </c>
      <c>
        <f>(M419*21)/100</f>
      </c>
      <c t="s">
        <v>26</v>
      </c>
    </row>
    <row r="420" spans="1:5" ht="12.75">
      <c r="A420" s="35" t="s">
        <v>55</v>
      </c>
      <c r="E420" s="39" t="s">
        <v>5</v>
      </c>
    </row>
    <row r="421" spans="1:5" ht="25.5">
      <c r="A421" s="35" t="s">
        <v>56</v>
      </c>
      <c r="E421" s="40" t="s">
        <v>1007</v>
      </c>
    </row>
    <row r="422" spans="1:5" ht="25.5">
      <c r="A422" t="s">
        <v>58</v>
      </c>
      <c r="E422" s="39" t="s">
        <v>1008</v>
      </c>
    </row>
    <row r="423" spans="1:16" ht="12.75">
      <c r="A423" t="s">
        <v>48</v>
      </c>
      <c s="34" t="s">
        <v>1009</v>
      </c>
      <c s="34" t="s">
        <v>1010</v>
      </c>
      <c s="35" t="s">
        <v>5</v>
      </c>
      <c s="6" t="s">
        <v>1011</v>
      </c>
      <c s="36" t="s">
        <v>168</v>
      </c>
      <c s="37">
        <v>156.454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169</v>
      </c>
      <c>
        <f>(M423*21)/100</f>
      </c>
      <c t="s">
        <v>26</v>
      </c>
    </row>
    <row r="424" spans="1:5" ht="12.75">
      <c r="A424" s="35" t="s">
        <v>55</v>
      </c>
      <c r="E424" s="39" t="s">
        <v>5</v>
      </c>
    </row>
    <row r="425" spans="1:5" ht="216.75">
      <c r="A425" s="35" t="s">
        <v>56</v>
      </c>
      <c r="E425" s="40" t="s">
        <v>1012</v>
      </c>
    </row>
    <row r="426" spans="1:5" ht="76.5">
      <c r="A426" t="s">
        <v>58</v>
      </c>
      <c r="E426" s="39" t="s">
        <v>1013</v>
      </c>
    </row>
    <row r="427" spans="1:16" ht="12.75">
      <c r="A427" t="s">
        <v>48</v>
      </c>
      <c s="34" t="s">
        <v>1014</v>
      </c>
      <c s="34" t="s">
        <v>1015</v>
      </c>
      <c s="35" t="s">
        <v>5</v>
      </c>
      <c s="6" t="s">
        <v>1016</v>
      </c>
      <c s="36" t="s">
        <v>168</v>
      </c>
      <c s="37">
        <v>11.181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169</v>
      </c>
      <c>
        <f>(M427*21)/100</f>
      </c>
      <c t="s">
        <v>26</v>
      </c>
    </row>
    <row r="428" spans="1:5" ht="12.75">
      <c r="A428" s="35" t="s">
        <v>55</v>
      </c>
      <c r="E428" s="39" t="s">
        <v>5</v>
      </c>
    </row>
    <row r="429" spans="1:5" ht="12.75">
      <c r="A429" s="35" t="s">
        <v>56</v>
      </c>
      <c r="E429" s="40" t="s">
        <v>1017</v>
      </c>
    </row>
    <row r="430" spans="1:5" ht="76.5">
      <c r="A430" t="s">
        <v>58</v>
      </c>
      <c r="E430" s="39" t="s">
        <v>1013</v>
      </c>
    </row>
    <row r="431" spans="1:16" ht="12.75">
      <c r="A431" t="s">
        <v>48</v>
      </c>
      <c s="34" t="s">
        <v>1018</v>
      </c>
      <c s="34" t="s">
        <v>1019</v>
      </c>
      <c s="35" t="s">
        <v>5</v>
      </c>
      <c s="6" t="s">
        <v>1020</v>
      </c>
      <c s="36" t="s">
        <v>178</v>
      </c>
      <c s="37">
        <v>8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169</v>
      </c>
      <c>
        <f>(M431*21)/100</f>
      </c>
      <c t="s">
        <v>26</v>
      </c>
    </row>
    <row r="432" spans="1:5" ht="12.75">
      <c r="A432" s="35" t="s">
        <v>55</v>
      </c>
      <c r="E432" s="39" t="s">
        <v>5</v>
      </c>
    </row>
    <row r="433" spans="1:5" ht="25.5">
      <c r="A433" s="35" t="s">
        <v>56</v>
      </c>
      <c r="E433" s="40" t="s">
        <v>1021</v>
      </c>
    </row>
    <row r="434" spans="1:5" ht="89.25">
      <c r="A434" t="s">
        <v>58</v>
      </c>
      <c r="E434" s="39" t="s">
        <v>1022</v>
      </c>
    </row>
    <row r="435" spans="1:16" ht="12.75">
      <c r="A435" t="s">
        <v>48</v>
      </c>
      <c s="34" t="s">
        <v>1023</v>
      </c>
      <c s="34" t="s">
        <v>1024</v>
      </c>
      <c s="35" t="s">
        <v>5</v>
      </c>
      <c s="6" t="s">
        <v>1025</v>
      </c>
      <c s="36" t="s">
        <v>168</v>
      </c>
      <c s="37">
        <v>7.073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169</v>
      </c>
      <c>
        <f>(M435*21)/100</f>
      </c>
      <c t="s">
        <v>26</v>
      </c>
    </row>
    <row r="436" spans="1:5" ht="12.75">
      <c r="A436" s="35" t="s">
        <v>55</v>
      </c>
      <c r="E436" s="39" t="s">
        <v>5</v>
      </c>
    </row>
    <row r="437" spans="1:5" ht="76.5">
      <c r="A437" s="35" t="s">
        <v>56</v>
      </c>
      <c r="E437" s="40" t="s">
        <v>1026</v>
      </c>
    </row>
    <row r="438" spans="1:5" ht="89.25">
      <c r="A438" t="s">
        <v>58</v>
      </c>
      <c r="E438" s="39" t="s">
        <v>1022</v>
      </c>
    </row>
    <row r="439" spans="1:16" ht="12.75">
      <c r="A439" t="s">
        <v>48</v>
      </c>
      <c s="34" t="s">
        <v>1027</v>
      </c>
      <c s="34" t="s">
        <v>1028</v>
      </c>
      <c s="35" t="s">
        <v>5</v>
      </c>
      <c s="6" t="s">
        <v>1029</v>
      </c>
      <c s="36" t="s">
        <v>477</v>
      </c>
      <c s="37">
        <v>141.469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169</v>
      </c>
      <c>
        <f>(M439*21)/100</f>
      </c>
      <c t="s">
        <v>26</v>
      </c>
    </row>
    <row r="440" spans="1:5" ht="12.75">
      <c r="A440" s="35" t="s">
        <v>55</v>
      </c>
      <c r="E440" s="39" t="s">
        <v>5</v>
      </c>
    </row>
    <row r="441" spans="1:5" ht="63.75">
      <c r="A441" s="35" t="s">
        <v>56</v>
      </c>
      <c r="E441" s="40" t="s">
        <v>1030</v>
      </c>
    </row>
    <row r="442" spans="1:5" ht="89.25">
      <c r="A442" t="s">
        <v>58</v>
      </c>
      <c r="E442" s="39" t="s">
        <v>1022</v>
      </c>
    </row>
    <row r="443" spans="1:13" ht="12.75">
      <c r="A443" t="s">
        <v>45</v>
      </c>
      <c r="C443" s="31" t="s">
        <v>46</v>
      </c>
      <c r="E443" s="33" t="s">
        <v>47</v>
      </c>
      <c r="J443" s="32">
        <f>0</f>
      </c>
      <c s="32">
        <f>0</f>
      </c>
      <c s="32">
        <f>0+L444+L448+L452+L456</f>
      </c>
      <c s="32">
        <f>0+M444+M448+M452+M456</f>
      </c>
    </row>
    <row r="444" spans="1:16" ht="25.5">
      <c r="A444" t="s">
        <v>48</v>
      </c>
      <c s="34" t="s">
        <v>1031</v>
      </c>
      <c s="34" t="s">
        <v>50</v>
      </c>
      <c s="35" t="s">
        <v>51</v>
      </c>
      <c s="6" t="s">
        <v>52</v>
      </c>
      <c s="36" t="s">
        <v>53</v>
      </c>
      <c s="37">
        <v>1282.141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54</v>
      </c>
      <c>
        <f>(M444*21)/100</f>
      </c>
      <c t="s">
        <v>26</v>
      </c>
    </row>
    <row r="445" spans="1:5" ht="12.75">
      <c r="A445" s="35" t="s">
        <v>55</v>
      </c>
      <c r="E445" s="39" t="s">
        <v>5</v>
      </c>
    </row>
    <row r="446" spans="1:5" ht="25.5">
      <c r="A446" s="35" t="s">
        <v>56</v>
      </c>
      <c r="E446" s="40" t="s">
        <v>1032</v>
      </c>
    </row>
    <row r="447" spans="1:5" ht="25.5">
      <c r="A447" t="s">
        <v>58</v>
      </c>
      <c r="E447" s="39" t="s">
        <v>311</v>
      </c>
    </row>
    <row r="448" spans="1:16" ht="25.5">
      <c r="A448" t="s">
        <v>48</v>
      </c>
      <c s="34" t="s">
        <v>1033</v>
      </c>
      <c s="34" t="s">
        <v>60</v>
      </c>
      <c s="35" t="s">
        <v>61</v>
      </c>
      <c s="6" t="s">
        <v>62</v>
      </c>
      <c s="36" t="s">
        <v>53</v>
      </c>
      <c s="37">
        <v>409.067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54</v>
      </c>
      <c>
        <f>(M448*21)/100</f>
      </c>
      <c t="s">
        <v>26</v>
      </c>
    </row>
    <row r="449" spans="1:5" ht="12.75">
      <c r="A449" s="35" t="s">
        <v>55</v>
      </c>
      <c r="E449" s="39" t="s">
        <v>5</v>
      </c>
    </row>
    <row r="450" spans="1:5" ht="38.25">
      <c r="A450" s="35" t="s">
        <v>56</v>
      </c>
      <c r="E450" s="40" t="s">
        <v>1034</v>
      </c>
    </row>
    <row r="451" spans="1:5" ht="25.5">
      <c r="A451" t="s">
        <v>58</v>
      </c>
      <c r="E451" s="39" t="s">
        <v>311</v>
      </c>
    </row>
    <row r="452" spans="1:16" ht="25.5">
      <c r="A452" t="s">
        <v>48</v>
      </c>
      <c s="34" t="s">
        <v>1035</v>
      </c>
      <c s="34" t="s">
        <v>101</v>
      </c>
      <c s="35" t="s">
        <v>102</v>
      </c>
      <c s="6" t="s">
        <v>103</v>
      </c>
      <c s="36" t="s">
        <v>53</v>
      </c>
      <c s="37">
        <v>0.707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54</v>
      </c>
      <c>
        <f>(M452*21)/100</f>
      </c>
      <c t="s">
        <v>26</v>
      </c>
    </row>
    <row r="453" spans="1:5" ht="12.75">
      <c r="A453" s="35" t="s">
        <v>55</v>
      </c>
      <c r="E453" s="39" t="s">
        <v>5</v>
      </c>
    </row>
    <row r="454" spans="1:5" ht="12.75">
      <c r="A454" s="35" t="s">
        <v>56</v>
      </c>
      <c r="E454" s="40" t="s">
        <v>1036</v>
      </c>
    </row>
    <row r="455" spans="1:5" ht="25.5">
      <c r="A455" t="s">
        <v>58</v>
      </c>
      <c r="E455" s="39" t="s">
        <v>311</v>
      </c>
    </row>
    <row r="456" spans="1:16" ht="25.5">
      <c r="A456" t="s">
        <v>48</v>
      </c>
      <c s="34" t="s">
        <v>1037</v>
      </c>
      <c s="34" t="s">
        <v>111</v>
      </c>
      <c s="35" t="s">
        <v>112</v>
      </c>
      <c s="6" t="s">
        <v>113</v>
      </c>
      <c s="36" t="s">
        <v>53</v>
      </c>
      <c s="37">
        <v>8.945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54</v>
      </c>
      <c>
        <f>(M456*21)/100</f>
      </c>
      <c t="s">
        <v>26</v>
      </c>
    </row>
    <row r="457" spans="1:5" ht="12.75">
      <c r="A457" s="35" t="s">
        <v>55</v>
      </c>
      <c r="E457" s="39" t="s">
        <v>5</v>
      </c>
    </row>
    <row r="458" spans="1:5" ht="12.75">
      <c r="A458" s="35" t="s">
        <v>56</v>
      </c>
      <c r="E458" s="40" t="s">
        <v>1038</v>
      </c>
    </row>
    <row r="459" spans="1:5" ht="25.5">
      <c r="A459" t="s">
        <v>58</v>
      </c>
      <c r="E459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1039</v>
      </c>
      <c s="41">
        <f>Rekapitulace!C24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1039</v>
      </c>
      <c r="E4" s="26" t="s">
        <v>1040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COUNTIFS(L8:L115,"=0",A8:A115,"P")+COUNTIFS(L8:L115,"",A8:A115,"P")+SUM(Q8:Q115)</f>
      </c>
    </row>
    <row r="8" spans="1:13" ht="12.75">
      <c r="A8" t="s">
        <v>43</v>
      </c>
      <c r="C8" s="28" t="s">
        <v>1043</v>
      </c>
      <c r="E8" s="30" t="s">
        <v>1042</v>
      </c>
      <c r="J8" s="29">
        <f>0+J9+J54+J71+J80+J85+J114</f>
      </c>
      <c s="29">
        <f>0+K9+K54+K71+K80+K85+K114</f>
      </c>
      <c s="29">
        <f>0+L9+L54+L71+L80+L85+L114</f>
      </c>
      <c s="29">
        <f>0+M9+M54+M71+M80+M85+M114</f>
      </c>
    </row>
    <row r="9" spans="1:13" ht="12.75">
      <c r="A9" t="s">
        <v>45</v>
      </c>
      <c r="C9" s="31" t="s">
        <v>125</v>
      </c>
      <c r="E9" s="33" t="s">
        <v>126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48</v>
      </c>
      <c s="34" t="s">
        <v>49</v>
      </c>
      <c s="34" t="s">
        <v>1044</v>
      </c>
      <c s="35" t="s">
        <v>5</v>
      </c>
      <c s="6" t="s">
        <v>1045</v>
      </c>
      <c s="36" t="s">
        <v>129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1046</v>
      </c>
    </row>
    <row r="13" spans="1:5" ht="12.75">
      <c r="A13" t="s">
        <v>58</v>
      </c>
      <c r="E13" s="39" t="s">
        <v>1047</v>
      </c>
    </row>
    <row r="14" spans="1:16" ht="12.75">
      <c r="A14" t="s">
        <v>48</v>
      </c>
      <c s="34" t="s">
        <v>26</v>
      </c>
      <c s="34" t="s">
        <v>1048</v>
      </c>
      <c s="35" t="s">
        <v>5</v>
      </c>
      <c s="6" t="s">
        <v>1049</v>
      </c>
      <c s="36" t="s">
        <v>129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1050</v>
      </c>
    </row>
    <row r="17" spans="1:5" ht="12.75">
      <c r="A17" t="s">
        <v>58</v>
      </c>
      <c r="E17" s="39" t="s">
        <v>323</v>
      </c>
    </row>
    <row r="18" spans="1:16" ht="12.75">
      <c r="A18" t="s">
        <v>48</v>
      </c>
      <c s="34" t="s">
        <v>25</v>
      </c>
      <c s="34" t="s">
        <v>1051</v>
      </c>
      <c s="35" t="s">
        <v>5</v>
      </c>
      <c s="6" t="s">
        <v>1052</v>
      </c>
      <c s="36" t="s">
        <v>1053</v>
      </c>
      <c s="37">
        <v>0.333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1054</v>
      </c>
    </row>
    <row r="21" spans="1:5" ht="38.25">
      <c r="A21" t="s">
        <v>58</v>
      </c>
      <c r="E21" s="39" t="s">
        <v>1055</v>
      </c>
    </row>
    <row r="22" spans="1:16" ht="12.75">
      <c r="A22" t="s">
        <v>48</v>
      </c>
      <c s="34" t="s">
        <v>68</v>
      </c>
      <c s="34" t="s">
        <v>1056</v>
      </c>
      <c s="35" t="s">
        <v>5</v>
      </c>
      <c s="6" t="s">
        <v>1057</v>
      </c>
      <c s="36" t="s">
        <v>178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1058</v>
      </c>
    </row>
    <row r="25" spans="1:5" ht="38.25">
      <c r="A25" t="s">
        <v>58</v>
      </c>
      <c r="E25" s="39" t="s">
        <v>1059</v>
      </c>
    </row>
    <row r="26" spans="1:16" ht="12.75">
      <c r="A26" t="s">
        <v>48</v>
      </c>
      <c s="34" t="s">
        <v>74</v>
      </c>
      <c s="34" t="s">
        <v>1060</v>
      </c>
      <c s="35" t="s">
        <v>5</v>
      </c>
      <c s="6" t="s">
        <v>1061</v>
      </c>
      <c s="36" t="s">
        <v>129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1062</v>
      </c>
    </row>
    <row r="29" spans="1:5" ht="12.75">
      <c r="A29" t="s">
        <v>58</v>
      </c>
      <c r="E29" s="39" t="s">
        <v>586</v>
      </c>
    </row>
    <row r="30" spans="1:16" ht="12.75">
      <c r="A30" t="s">
        <v>48</v>
      </c>
      <c s="34" t="s">
        <v>79</v>
      </c>
      <c s="34" t="s">
        <v>1063</v>
      </c>
      <c s="35" t="s">
        <v>5</v>
      </c>
      <c s="6" t="s">
        <v>1064</v>
      </c>
      <c s="36" t="s">
        <v>129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56</v>
      </c>
      <c r="E32" s="40" t="s">
        <v>1065</v>
      </c>
    </row>
    <row r="33" spans="1:5" ht="12.75">
      <c r="A33" t="s">
        <v>58</v>
      </c>
      <c r="E33" s="39" t="s">
        <v>586</v>
      </c>
    </row>
    <row r="34" spans="1:16" ht="12.75">
      <c r="A34" t="s">
        <v>48</v>
      </c>
      <c s="34" t="s">
        <v>85</v>
      </c>
      <c s="34" t="s">
        <v>1066</v>
      </c>
      <c s="35" t="s">
        <v>5</v>
      </c>
      <c s="6" t="s">
        <v>1067</v>
      </c>
      <c s="36" t="s">
        <v>129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1068</v>
      </c>
    </row>
    <row r="37" spans="1:5" ht="102">
      <c r="A37" t="s">
        <v>58</v>
      </c>
      <c r="E37" s="39" t="s">
        <v>1069</v>
      </c>
    </row>
    <row r="38" spans="1:16" ht="12.75">
      <c r="A38" t="s">
        <v>48</v>
      </c>
      <c s="34" t="s">
        <v>90</v>
      </c>
      <c s="34" t="s">
        <v>1070</v>
      </c>
      <c s="35" t="s">
        <v>5</v>
      </c>
      <c s="6" t="s">
        <v>1071</v>
      </c>
      <c s="36" t="s">
        <v>129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1072</v>
      </c>
    </row>
    <row r="41" spans="1:5" ht="38.25">
      <c r="A41" t="s">
        <v>58</v>
      </c>
      <c r="E41" s="39" t="s">
        <v>1073</v>
      </c>
    </row>
    <row r="42" spans="1:16" ht="12.75">
      <c r="A42" t="s">
        <v>48</v>
      </c>
      <c s="34" t="s">
        <v>95</v>
      </c>
      <c s="34" t="s">
        <v>1074</v>
      </c>
      <c s="35" t="s">
        <v>5</v>
      </c>
      <c s="6" t="s">
        <v>1075</v>
      </c>
      <c s="36" t="s">
        <v>129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1076</v>
      </c>
    </row>
    <row r="45" spans="1:5" ht="38.25">
      <c r="A45" t="s">
        <v>58</v>
      </c>
      <c r="E45" s="39" t="s">
        <v>1073</v>
      </c>
    </row>
    <row r="46" spans="1:16" ht="12.75">
      <c r="A46" t="s">
        <v>48</v>
      </c>
      <c s="34" t="s">
        <v>100</v>
      </c>
      <c s="34" t="s">
        <v>1077</v>
      </c>
      <c s="35" t="s">
        <v>5</v>
      </c>
      <c s="6" t="s">
        <v>1078</v>
      </c>
      <c s="36" t="s">
        <v>129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1079</v>
      </c>
    </row>
    <row r="49" spans="1:5" ht="12.75">
      <c r="A49" t="s">
        <v>58</v>
      </c>
      <c r="E49" s="39" t="s">
        <v>1080</v>
      </c>
    </row>
    <row r="50" spans="1:16" ht="12.75">
      <c r="A50" t="s">
        <v>48</v>
      </c>
      <c s="34" t="s">
        <v>105</v>
      </c>
      <c s="34" t="s">
        <v>1081</v>
      </c>
      <c s="35" t="s">
        <v>5</v>
      </c>
      <c s="6" t="s">
        <v>1082</v>
      </c>
      <c s="36" t="s">
        <v>129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51">
      <c r="A52" s="35" t="s">
        <v>56</v>
      </c>
      <c r="E52" s="40" t="s">
        <v>1083</v>
      </c>
    </row>
    <row r="53" spans="1:5" ht="12.75">
      <c r="A53" t="s">
        <v>58</v>
      </c>
      <c r="E53" s="39" t="s">
        <v>1084</v>
      </c>
    </row>
    <row r="54" spans="1:13" ht="12.75">
      <c r="A54" t="s">
        <v>45</v>
      </c>
      <c r="C54" s="31" t="s">
        <v>49</v>
      </c>
      <c r="E54" s="33" t="s">
        <v>165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48</v>
      </c>
      <c s="34" t="s">
        <v>110</v>
      </c>
      <c s="34" t="s">
        <v>1085</v>
      </c>
      <c s="35" t="s">
        <v>5</v>
      </c>
      <c s="6" t="s">
        <v>1086</v>
      </c>
      <c s="36" t="s">
        <v>477</v>
      </c>
      <c s="37">
        <v>4056.3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169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1087</v>
      </c>
    </row>
    <row r="58" spans="1:5" ht="38.25">
      <c r="A58" t="s">
        <v>58</v>
      </c>
      <c r="E58" s="39" t="s">
        <v>1088</v>
      </c>
    </row>
    <row r="59" spans="1:16" ht="12.75">
      <c r="A59" t="s">
        <v>48</v>
      </c>
      <c s="34" t="s">
        <v>115</v>
      </c>
      <c s="34" t="s">
        <v>1089</v>
      </c>
      <c s="35" t="s">
        <v>5</v>
      </c>
      <c s="6" t="s">
        <v>1090</v>
      </c>
      <c s="36" t="s">
        <v>178</v>
      </c>
      <c s="37">
        <v>10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1091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1092</v>
      </c>
    </row>
    <row r="62" spans="1:5" ht="12.75">
      <c r="A62" t="s">
        <v>58</v>
      </c>
      <c r="E62" s="39" t="s">
        <v>125</v>
      </c>
    </row>
    <row r="63" spans="1:16" ht="12.75">
      <c r="A63" t="s">
        <v>48</v>
      </c>
      <c s="34" t="s">
        <v>209</v>
      </c>
      <c s="34" t="s">
        <v>1093</v>
      </c>
      <c s="35" t="s">
        <v>5</v>
      </c>
      <c s="6" t="s">
        <v>1094</v>
      </c>
      <c s="36" t="s">
        <v>477</v>
      </c>
      <c s="37">
        <v>4056.3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1091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1095</v>
      </c>
    </row>
    <row r="66" spans="1:5" ht="12.75">
      <c r="A66" t="s">
        <v>58</v>
      </c>
      <c r="E66" s="39" t="s">
        <v>125</v>
      </c>
    </row>
    <row r="67" spans="1:16" ht="12.75">
      <c r="A67" t="s">
        <v>48</v>
      </c>
      <c s="34" t="s">
        <v>213</v>
      </c>
      <c s="34" t="s">
        <v>506</v>
      </c>
      <c s="35" t="s">
        <v>5</v>
      </c>
      <c s="6" t="s">
        <v>507</v>
      </c>
      <c s="36" t="s">
        <v>477</v>
      </c>
      <c s="37">
        <v>2000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169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1096</v>
      </c>
    </row>
    <row r="70" spans="1:5" ht="25.5">
      <c r="A70" t="s">
        <v>58</v>
      </c>
      <c r="E70" s="39" t="s">
        <v>510</v>
      </c>
    </row>
    <row r="71" spans="1:13" ht="12.75">
      <c r="A71" t="s">
        <v>45</v>
      </c>
      <c r="C71" s="31" t="s">
        <v>74</v>
      </c>
      <c r="E71" s="33" t="s">
        <v>340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217</v>
      </c>
      <c s="34" t="s">
        <v>1097</v>
      </c>
      <c s="35" t="s">
        <v>5</v>
      </c>
      <c s="6" t="s">
        <v>1098</v>
      </c>
      <c s="36" t="s">
        <v>477</v>
      </c>
      <c s="37">
        <v>2000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169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1096</v>
      </c>
    </row>
    <row r="75" spans="1:5" ht="51">
      <c r="A75" t="s">
        <v>58</v>
      </c>
      <c r="E75" s="39" t="s">
        <v>1099</v>
      </c>
    </row>
    <row r="76" spans="1:16" ht="12.75">
      <c r="A76" t="s">
        <v>48</v>
      </c>
      <c s="34" t="s">
        <v>221</v>
      </c>
      <c s="34" t="s">
        <v>1100</v>
      </c>
      <c s="35" t="s">
        <v>5</v>
      </c>
      <c s="6" t="s">
        <v>1101</v>
      </c>
      <c s="36" t="s">
        <v>477</v>
      </c>
      <c s="37">
        <v>400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169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1102</v>
      </c>
    </row>
    <row r="79" spans="1:5" ht="153">
      <c r="A79" t="s">
        <v>58</v>
      </c>
      <c r="E79" s="39" t="s">
        <v>1103</v>
      </c>
    </row>
    <row r="80" spans="1:13" ht="12.75">
      <c r="A80" t="s">
        <v>45</v>
      </c>
      <c r="C80" s="31" t="s">
        <v>85</v>
      </c>
      <c r="E80" s="33" t="s">
        <v>175</v>
      </c>
      <c r="J80" s="32">
        <f>0</f>
      </c>
      <c s="32">
        <f>0</f>
      </c>
      <c s="32">
        <f>0+L81</f>
      </c>
      <c s="32">
        <f>0+M81</f>
      </c>
    </row>
    <row r="81" spans="1:16" ht="12.75">
      <c r="A81" t="s">
        <v>48</v>
      </c>
      <c s="34" t="s">
        <v>225</v>
      </c>
      <c s="34" t="s">
        <v>1104</v>
      </c>
      <c s="35" t="s">
        <v>5</v>
      </c>
      <c s="6" t="s">
        <v>1105</v>
      </c>
      <c s="36" t="s">
        <v>178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1106</v>
      </c>
    </row>
    <row r="84" spans="1:5" ht="38.25">
      <c r="A84" t="s">
        <v>58</v>
      </c>
      <c r="E84" s="39" t="s">
        <v>1107</v>
      </c>
    </row>
    <row r="85" spans="1:13" ht="12.75">
      <c r="A85" t="s">
        <v>45</v>
      </c>
      <c r="C85" s="31" t="s">
        <v>95</v>
      </c>
      <c r="E85" s="33" t="s">
        <v>418</v>
      </c>
      <c r="J85" s="32">
        <f>0</f>
      </c>
      <c s="32">
        <f>0</f>
      </c>
      <c s="32">
        <f>0+L86+L90+L94+L98+L102+L106+L110</f>
      </c>
      <c s="32">
        <f>0+M86+M90+M94+M98+M102+M106+M110</f>
      </c>
    </row>
    <row r="86" spans="1:16" ht="12.75">
      <c r="A86" t="s">
        <v>48</v>
      </c>
      <c s="34" t="s">
        <v>229</v>
      </c>
      <c s="34" t="s">
        <v>1108</v>
      </c>
      <c s="35" t="s">
        <v>5</v>
      </c>
      <c s="6" t="s">
        <v>1109</v>
      </c>
      <c s="36" t="s">
        <v>183</v>
      </c>
      <c s="37">
        <v>18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169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1110</v>
      </c>
    </row>
    <row r="89" spans="1:5" ht="38.25">
      <c r="A89" t="s">
        <v>58</v>
      </c>
      <c r="E89" s="39" t="s">
        <v>891</v>
      </c>
    </row>
    <row r="90" spans="1:16" ht="12.75">
      <c r="A90" t="s">
        <v>48</v>
      </c>
      <c s="34" t="s">
        <v>233</v>
      </c>
      <c s="34" t="s">
        <v>1111</v>
      </c>
      <c s="35" t="s">
        <v>5</v>
      </c>
      <c s="6" t="s">
        <v>1112</v>
      </c>
      <c s="36" t="s">
        <v>183</v>
      </c>
      <c s="37">
        <v>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169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1113</v>
      </c>
    </row>
    <row r="93" spans="1:5" ht="76.5">
      <c r="A93" t="s">
        <v>58</v>
      </c>
      <c r="E93" s="39" t="s">
        <v>1114</v>
      </c>
    </row>
    <row r="94" spans="1:16" ht="12.75">
      <c r="A94" t="s">
        <v>48</v>
      </c>
      <c s="34" t="s">
        <v>237</v>
      </c>
      <c s="34" t="s">
        <v>1115</v>
      </c>
      <c s="35" t="s">
        <v>5</v>
      </c>
      <c s="6" t="s">
        <v>1116</v>
      </c>
      <c s="36" t="s">
        <v>178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169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1117</v>
      </c>
    </row>
    <row r="97" spans="1:5" ht="38.25">
      <c r="A97" t="s">
        <v>58</v>
      </c>
      <c r="E97" s="39" t="s">
        <v>1118</v>
      </c>
    </row>
    <row r="98" spans="1:16" ht="12.75">
      <c r="A98" t="s">
        <v>48</v>
      </c>
      <c s="34" t="s">
        <v>242</v>
      </c>
      <c s="34" t="s">
        <v>1119</v>
      </c>
      <c s="35" t="s">
        <v>5</v>
      </c>
      <c s="6" t="s">
        <v>1120</v>
      </c>
      <c s="36" t="s">
        <v>183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1121</v>
      </c>
    </row>
    <row r="101" spans="1:5" ht="51">
      <c r="A101" t="s">
        <v>58</v>
      </c>
      <c r="E101" s="39" t="s">
        <v>1122</v>
      </c>
    </row>
    <row r="102" spans="1:16" ht="12.75">
      <c r="A102" t="s">
        <v>48</v>
      </c>
      <c s="34" t="s">
        <v>246</v>
      </c>
      <c s="34" t="s">
        <v>1123</v>
      </c>
      <c s="35" t="s">
        <v>5</v>
      </c>
      <c s="6" t="s">
        <v>1124</v>
      </c>
      <c s="36" t="s">
        <v>996</v>
      </c>
      <c s="37">
        <v>1898.688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169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1125</v>
      </c>
    </row>
    <row r="105" spans="1:5" ht="25.5">
      <c r="A105" t="s">
        <v>58</v>
      </c>
      <c r="E105" s="39" t="s">
        <v>998</v>
      </c>
    </row>
    <row r="106" spans="1:16" ht="12.75">
      <c r="A106" t="s">
        <v>48</v>
      </c>
      <c s="34" t="s">
        <v>250</v>
      </c>
      <c s="34" t="s">
        <v>1126</v>
      </c>
      <c s="35" t="s">
        <v>5</v>
      </c>
      <c s="6" t="s">
        <v>1127</v>
      </c>
      <c s="36" t="s">
        <v>477</v>
      </c>
      <c s="37">
        <v>442.8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169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1128</v>
      </c>
    </row>
    <row r="109" spans="1:5" ht="25.5">
      <c r="A109" t="s">
        <v>58</v>
      </c>
      <c r="E109" s="39" t="s">
        <v>998</v>
      </c>
    </row>
    <row r="110" spans="1:16" ht="12.75">
      <c r="A110" t="s">
        <v>48</v>
      </c>
      <c s="34" t="s">
        <v>254</v>
      </c>
      <c s="34" t="s">
        <v>1129</v>
      </c>
      <c s="35" t="s">
        <v>5</v>
      </c>
      <c s="6" t="s">
        <v>1130</v>
      </c>
      <c s="36" t="s">
        <v>477</v>
      </c>
      <c s="37">
        <v>24.64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169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1131</v>
      </c>
    </row>
    <row r="113" spans="1:5" ht="25.5">
      <c r="A113" t="s">
        <v>58</v>
      </c>
      <c r="E113" s="39" t="s">
        <v>998</v>
      </c>
    </row>
    <row r="114" spans="1:13" ht="12.75">
      <c r="A114" t="s">
        <v>45</v>
      </c>
      <c r="C114" s="31" t="s">
        <v>46</v>
      </c>
      <c r="E114" s="33" t="s">
        <v>47</v>
      </c>
      <c r="J114" s="32">
        <f>0</f>
      </c>
      <c s="32">
        <f>0</f>
      </c>
      <c s="32">
        <f>0+L115</f>
      </c>
      <c s="32">
        <f>0+M115</f>
      </c>
    </row>
    <row r="115" spans="1:16" ht="25.5">
      <c r="A115" t="s">
        <v>48</v>
      </c>
      <c s="34" t="s">
        <v>258</v>
      </c>
      <c s="34" t="s">
        <v>69</v>
      </c>
      <c s="35" t="s">
        <v>70</v>
      </c>
      <c s="6" t="s">
        <v>71</v>
      </c>
      <c s="36" t="s">
        <v>53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1131</v>
      </c>
    </row>
    <row r="118" spans="1:5" ht="25.5">
      <c r="A118" t="s">
        <v>58</v>
      </c>
      <c r="E118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