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<sst xmlns="http://schemas.openxmlformats.org/spreadsheetml/2006/main" count="1855" uniqueCount="489">
  <si>
    <t>Aspe</t>
  </si>
  <si>
    <t>Rekapitulace ceny</t>
  </si>
  <si>
    <t>S632000512</t>
  </si>
  <si>
    <t>Doplnění závor na přejezdu P333 v km 2,215 trati Aš – Hranice v Čechách</t>
  </si>
  <si>
    <t>ZŘ</t>
  </si>
  <si>
    <t>20221128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</si>
  <si>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</si>
  <si>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</si>
  <si>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</si>
  <si>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</si>
  <si>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</si>
  <si>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</si>
  <si>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</si>
  <si>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</si>
  <si>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</si>
  <si>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</si>
  <si>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</si>
  <si>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P333 v km 2,215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</si>
  <si>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</si>
  <si>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</si>
  <si>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</si>
  <si>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</si>
  <si>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</si>
  <si>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</si>
  <si>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</si>
  <si>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</si>
  <si>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</si>
  <si>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</si>
  <si>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</si>
  <si>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</si>
  <si>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</si>
  <si>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</si>
  <si>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</si>
  <si>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</si>
  <si>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</si>
  <si>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</si>
  <si>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</si>
  <si>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</si>
  <si>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</si>
  <si>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</si>
  <si>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</si>
  <si>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</si>
  <si>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</si>
  <si>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</si>
  <si>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</si>
  <si>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</si>
  <si>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</si>
  <si>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DEM</t>
  </si>
  <si>
    <t>Demontáže</t>
  </si>
  <si>
    <t>P</t>
  </si>
  <si>
    <t>102</t>
  </si>
  <si>
    <t>75D228</t>
  </si>
  <si>
    <t/>
  </si>
  <si>
    <t>VÝSTRAŽNÍK BEZ ZÁVORY, 1 SKŘÍŇ - DEMONTÁŽ</t>
  </si>
  <si>
    <t>KUS</t>
  </si>
  <si>
    <t>OTSKP 2022</t>
  </si>
  <si>
    <t>PP</t>
  </si>
  <si>
    <t>VV</t>
  </si>
  <si>
    <t>TS</t>
  </si>
  <si>
    <t>103</t>
  </si>
  <si>
    <t>75D248</t>
  </si>
  <si>
    <t>VÝSTRAŽNÍK BEZ ZÁVORY, 2 SKŘÍNĚ - DEMONTÁŽ</t>
  </si>
  <si>
    <t>Technická specifikace položky odpovídá příslušné cenové soustavě</t>
  </si>
  <si>
    <t>104</t>
  </si>
  <si>
    <t>75D168</t>
  </si>
  <si>
    <t>RELÉOVÝ DOMEK (DO 9 M2) PREFABRIKOVANÝ - DEMONTÁŽ</t>
  </si>
  <si>
    <t>105</t>
  </si>
  <si>
    <t>75D138</t>
  </si>
  <si>
    <t>BATERIOVÁ SKŘÍŇ - DEMONTÁŽ</t>
  </si>
  <si>
    <t>106</t>
  </si>
  <si>
    <t>75B6T8</t>
  </si>
  <si>
    <t>BATERIE - DEMONTÁŽ</t>
  </si>
  <si>
    <t>DOM</t>
  </si>
  <si>
    <t>Technologický domek</t>
  </si>
  <si>
    <t>39</t>
  </si>
  <si>
    <t>75D161</t>
  </si>
  <si>
    <t>RELÉOVÝ DOMEK (DO 9 M2) PREFABRIKOVANÝ, IZOLOVANÝ, S KLIMATIZACÍ A VNITŘNÍ KABELIZACÍ - DODÁVKA</t>
  </si>
  <si>
    <t>viz výkres č. 0501</t>
  </si>
  <si>
    <t>40</t>
  </si>
  <si>
    <t>75D167</t>
  </si>
  <si>
    <t>RELÉOVÝ DOMEK (DO 9 M2) PREFABRIKOVANÝ - MONTÁŽ</t>
  </si>
  <si>
    <t>41</t>
  </si>
  <si>
    <t>75B421</t>
  </si>
  <si>
    <t>STOJANOVÁ ŘADA PRO 2 STOJANY - DODÁVKA</t>
  </si>
  <si>
    <t>42</t>
  </si>
  <si>
    <t>75B427</t>
  </si>
  <si>
    <t>STOJANOVÁ ŘADA PRO 2 STOJANY - MONTÁŽ</t>
  </si>
  <si>
    <t>43</t>
  </si>
  <si>
    <t>75B471</t>
  </si>
  <si>
    <t>KABELOVÝ ROŠT VODOROVNÝ - DODÁVKA</t>
  </si>
  <si>
    <t>44</t>
  </si>
  <si>
    <t>75B477</t>
  </si>
  <si>
    <t>KABELOVÝ ROŠT VODOROVNÝ - MONTÁŽ</t>
  </si>
  <si>
    <t>45</t>
  </si>
  <si>
    <t>75B481</t>
  </si>
  <si>
    <t>KABELOVÝ ROŠT SVISLÝ - DODÁVKA</t>
  </si>
  <si>
    <t>46</t>
  </si>
  <si>
    <t>75B487</t>
  </si>
  <si>
    <t>KABELOVÝ ROŠT SVISLÝ - MONTÁŽ</t>
  </si>
  <si>
    <t>DOPR_ZN</t>
  </si>
  <si>
    <t>Dopravní značení</t>
  </si>
  <si>
    <t>95</t>
  </si>
  <si>
    <t>914163</t>
  </si>
  <si>
    <t>DOPRAVNÍ ZNAČKY ZÁKLADNÍ VELIKOSTI HLINÍKOVÉ FÓLIE TŘ 1 - DEMONTÁŽ</t>
  </si>
  <si>
    <t>viz výkres č. 0201</t>
  </si>
  <si>
    <t>96</t>
  </si>
  <si>
    <t>914161</t>
  </si>
  <si>
    <t>DOPRAVNÍ ZNAČKY ZÁKLADNÍ VELIKOSTI HLINÍKOVÉ FÓLIE TŘ 1 - DODÁVKA A MONTÁŽ</t>
  </si>
  <si>
    <t>97</t>
  </si>
  <si>
    <t>91551</t>
  </si>
  <si>
    <t>VODOROVNÉ DOPRAVNÍ ZNAČENÍ - PŘEDEM PŘIPRAVENÉ SYMBOLY</t>
  </si>
  <si>
    <t>viz výkres č. 2.202</t>
  </si>
  <si>
    <t>98</t>
  </si>
  <si>
    <t>914679</t>
  </si>
  <si>
    <t>DOPR ZNAČ 150X150CM HLINÍK FÓLIE TŘ 2 - NÁJEMNÉ</t>
  </si>
  <si>
    <t>KSDEN</t>
  </si>
  <si>
    <t>viz P333 _DIO-DIO_PDZ.pdf (4x IP22 x 14 dní = 56)</t>
  </si>
  <si>
    <t>99</t>
  </si>
  <si>
    <t>914259</t>
  </si>
  <si>
    <t>DOPRAV ZNAČKY ZVĚTŠ VEL HLINÍK - NÁJEMNÉ</t>
  </si>
  <si>
    <t>viz P333 _DIO-DIO_PDZ.pdf (4xP6 + 6xA15 + 6xB20a x 14 dní = 224)</t>
  </si>
  <si>
    <t>100</t>
  </si>
  <si>
    <t>914252</t>
  </si>
  <si>
    <t>DOPRAVNÍ ZNAČKY ZVĚTŠENÉ VELIKOSTI HLINÍKOVÉ - MONTÁŽ S PŘEMÍSTĚNÍM</t>
  </si>
  <si>
    <t>viz P333 _DIO-DIO_PDZ.pdf (4xIP22)</t>
  </si>
  <si>
    <t>101</t>
  </si>
  <si>
    <t>914212</t>
  </si>
  <si>
    <t>DOPRAVNÍ ZNAČKY ZVĚTŠENÉ VELIKOSTI OCELOVÉ - MONTÁŽ S PŘEMÍSTĚNÍM</t>
  </si>
  <si>
    <t>viz P333 _DIO-DIO_PDZ.pdf (4xP6 + 6xA15 + 6xB20a = 16)</t>
  </si>
  <si>
    <t>KAB</t>
  </si>
  <si>
    <t>Kabelizace</t>
  </si>
  <si>
    <t>20</t>
  </si>
  <si>
    <t>75A131</t>
  </si>
  <si>
    <t>KABEL METALICKÝ DVOUPLÁŠŤOVÝ DO 12 PÁRŮ - DODÁVKA</t>
  </si>
  <si>
    <t>KMPÁR</t>
  </si>
  <si>
    <t>viz Tabulka kabelů PS 01.xlsm</t>
  </si>
  <si>
    <t>21</t>
  </si>
  <si>
    <t>75A217</t>
  </si>
  <si>
    <t>ZATAŽENÍ A SPOJKOVÁNÍ KABELŮ DO 12 PÁRŮ - MONTÁŽ</t>
  </si>
  <si>
    <t>22</t>
  </si>
  <si>
    <t>75A311</t>
  </si>
  <si>
    <t>KABELOVÁ FORMA (UKONČENÍ KABELŮ) PRO KABELY ZABEZPEČOVACÍ DO 12 PÁRŮ</t>
  </si>
  <si>
    <t>23</t>
  </si>
  <si>
    <t>75A321</t>
  </si>
  <si>
    <t>SPOJKA ROVNÁ PRO PLASTOVÉ KABELY S JÁDRY O PRŮMĚRU 1 MM2 DO 12 PÁRŮ</t>
  </si>
  <si>
    <t>24</t>
  </si>
  <si>
    <t>75B121</t>
  </si>
  <si>
    <t>VNITŘNÍ KABELOVÉ ROZVODY PŘES 20 DO 50 KABELŮ - DODÁVKA</t>
  </si>
  <si>
    <t>M</t>
  </si>
  <si>
    <t>25</t>
  </si>
  <si>
    <t>75B127</t>
  </si>
  <si>
    <t>VNITŘNÍ KABELOVÉ ROZVODY PŘES 20 DO 50 KABELŮ - MONTÁŽ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</si>
  <si>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</si>
  <si>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</si>
  <si>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</si>
  <si>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</si>
  <si>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</si>
  <si>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</si>
  <si>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28</t>
  </si>
  <si>
    <t>742I11</t>
  </si>
  <si>
    <t>KABEL NN CU OVLÁDACÍ 7-12ŽÍLOVÝ DO 2,5 MM2</t>
  </si>
  <si>
    <t>29</t>
  </si>
  <si>
    <t>742I21</t>
  </si>
  <si>
    <t>KABEL NN CU OVLÁDACÍ 19-24ŽÍLOVÝ DO 2,5 MM2</t>
  </si>
  <si>
    <t>30</t>
  </si>
  <si>
    <t>742L11</t>
  </si>
  <si>
    <t>UKONČENÍ DVOU AŽ PĚTIŽÍLOVÉHO KABELU V ROZVADĚČI NEBO NA PŘÍSTROJI DO 2,5 MM2</t>
  </si>
  <si>
    <t>31</t>
  </si>
  <si>
    <t>742L12</t>
  </si>
  <si>
    <t>UKONČENÍ DVOU AŽ PĚTIŽÍLOVÉHO KABELU V ROZVADĚČI NEBO NA PŘÍSTROJI OD 4 DO 16 MM2</t>
  </si>
  <si>
    <t>32</t>
  </si>
  <si>
    <t>742M11</t>
  </si>
  <si>
    <t>UKONČENÍ 7-12ŽÍLOVÉHO KABELU V ROZVADĚČI NEBO NA PŘÍSTROJI DO 2,5 MM2</t>
  </si>
  <si>
    <t>33</t>
  </si>
  <si>
    <t>742N11</t>
  </si>
  <si>
    <t>UKONČENÍ 19-24ŽÍLOVÉHO KABELU V ROZVADĚČI NEBO NA PŘÍSTROJI DO 2,5 MM2</t>
  </si>
  <si>
    <t>34</t>
  </si>
  <si>
    <t>75IH91</t>
  </si>
  <si>
    <t>UKONČENÍ KABELU ŠTÍTEK KABELOVÝ</t>
  </si>
  <si>
    <t>35</t>
  </si>
  <si>
    <t>75IH9X</t>
  </si>
  <si>
    <t>UKONČENÍ KABELU ŠTÍTEK KABELOVÝ - MONTÁŽ</t>
  </si>
  <si>
    <t>36</t>
  </si>
  <si>
    <t>701005</t>
  </si>
  <si>
    <t>VYHLEDÁVACÍ MARKER ZEMNÍ S MOŽNOSTÍ ZÁPISU</t>
  </si>
  <si>
    <t>37</t>
  </si>
  <si>
    <t>75IJ12</t>
  </si>
  <si>
    <t>MĚŘENÍ JEDNOSMĚRNÉ NA SDĚLOVACÍM KABELU</t>
  </si>
  <si>
    <t>38</t>
  </si>
  <si>
    <t>75IJ22</t>
  </si>
  <si>
    <t>MĚŘENÍ ZKRÁCENÉ ZÁVĚREČNÉ DÁLKOVÉHO KABELU V JEDNOM SMĚRU ZA PROVOZU</t>
  </si>
  <si>
    <t>ČTYŘKA</t>
  </si>
  <si>
    <t>NAP</t>
  </si>
  <si>
    <t>Napájení</t>
  </si>
  <si>
    <t>47</t>
  </si>
  <si>
    <t>75D181</t>
  </si>
  <si>
    <t>NAPÁJECÍ SKŘÍŇ PŘEJEZDOVÉHO ZABEZPEČOVACÍHO ZAŘÍZENÍ - DODÁVKA</t>
  </si>
  <si>
    <t>viz výkres č. 0701</t>
  </si>
  <si>
    <t>48</t>
  </si>
  <si>
    <t>75D187</t>
  </si>
  <si>
    <t>NAPÁJECÍ SKŘÍŇ PŘEJEZDOVÉHO ZABEZPEČOVACÍHO ZAŘÍZENÍ - MONTÁŽ</t>
  </si>
  <si>
    <t>49</t>
  </si>
  <si>
    <t>75B6A1</t>
  </si>
  <si>
    <t>USMĚRŇOVAČ 24 V/50 A - DODÁVKA</t>
  </si>
  <si>
    <t>50</t>
  </si>
  <si>
    <t>75B6G7</t>
  </si>
  <si>
    <t>USMĚRŇOVAČ - MONTÁŽ</t>
  </si>
  <si>
    <t>51</t>
  </si>
  <si>
    <t>75B6N1</t>
  </si>
  <si>
    <t>BEZÚDRŽBOVÁ BATERIE 24 V/420 AH - DODÁVKA</t>
  </si>
  <si>
    <t>52</t>
  </si>
  <si>
    <t>75B6T7</t>
  </si>
  <si>
    <t>BATERIE - MONTÁŽ</t>
  </si>
  <si>
    <t>53</t>
  </si>
  <si>
    <t>75D131</t>
  </si>
  <si>
    <t>BATERIOVÁ SKŘÍŇ - DODÁVKA</t>
  </si>
  <si>
    <t>54</t>
  </si>
  <si>
    <t>75D137</t>
  </si>
  <si>
    <t>BATERIOVÁ SKŘÍŇ - MONTÁŽ</t>
  </si>
  <si>
    <t>55</t>
  </si>
  <si>
    <t>741911</t>
  </si>
  <si>
    <t>UZEMŇOVACÍ VODIČ V ZEMI FEZN DO 120 MM2</t>
  </si>
  <si>
    <t>56</t>
  </si>
  <si>
    <t>741C02</t>
  </si>
  <si>
    <t>UZEMŇOVACÍ SVORKA</t>
  </si>
  <si>
    <t>57</t>
  </si>
  <si>
    <t>741C05</t>
  </si>
  <si>
    <t>SPOJOVÁNÍ UZEMŇOVACÍCH VODIČŮ</t>
  </si>
  <si>
    <t>OST</t>
  </si>
  <si>
    <t>Ostatní</t>
  </si>
  <si>
    <t>114</t>
  </si>
  <si>
    <t>02940</t>
  </si>
  <si>
    <t>OSTATNÍ POŽADAVKY - VYPRACOVÁNÍ DOKUMENTACE</t>
  </si>
  <si>
    <t>KPL</t>
  </si>
  <si>
    <t>Vypracování realizační dokumentace příslušného PS</t>
  </si>
  <si>
    <t>115</t>
  </si>
  <si>
    <t>74C974</t>
  </si>
  <si>
    <t>AKTUALIZACE KSU A TP DLE KOLEJOVÝCH POSTUPŮ ZA 100 M ZPROVOZŇOVANÉ SKUPINY</t>
  </si>
  <si>
    <t>116</t>
  </si>
  <si>
    <t>75B742</t>
  </si>
  <si>
    <t>OCHRANNÁ OPATŘENÍ PROTI ATMOSFÉRICKÝM VLIVŮM - JEDNOKOLEJNÁ TRAŤ BEZ TRAKCÍ</t>
  </si>
  <si>
    <t>KM</t>
  </si>
  <si>
    <t>PN</t>
  </si>
  <si>
    <t>Počítače náprav</t>
  </si>
  <si>
    <t>93</t>
  </si>
  <si>
    <t>75C918</t>
  </si>
  <si>
    <t>SNÍMAČ POČÍTAČE NÁPRAV - DEMONTÁŽ</t>
  </si>
  <si>
    <t>94</t>
  </si>
  <si>
    <t>75C917</t>
  </si>
  <si>
    <t>SNÍMAČ POČÍTAČE NÁPRAV - MONTÁŽ</t>
  </si>
  <si>
    <t>REV</t>
  </si>
  <si>
    <t>Revize a zkoušky</t>
  </si>
  <si>
    <t>107</t>
  </si>
  <si>
    <t>75E117</t>
  </si>
  <si>
    <t>DOZOR PRACOVNÍKŮ PROVOZOVATELE PŘI PRÁCI NA ŽIVÉM ZAŘÍZENÍ</t>
  </si>
  <si>
    <t>HOD</t>
  </si>
  <si>
    <t>108</t>
  </si>
  <si>
    <t>75E127</t>
  </si>
  <si>
    <t>CELKOVÁ PROHLÍDKA ZAŘÍZENÍ A VYHOTOVENÍ REVIZNÍ ZPRÁVY</t>
  </si>
  <si>
    <t>109</t>
  </si>
  <si>
    <t>75E197</t>
  </si>
  <si>
    <t>PŘÍPRAVA A CELKOVÉ ZKOUŠKY PŘEJEZDOVÉHO ZABEZPEČOVACÍHO ZAŘÍZENÍ PRO JEDNU KOLEJ</t>
  </si>
  <si>
    <t>110</t>
  </si>
  <si>
    <t>75E1B7</t>
  </si>
  <si>
    <t>REGULACE A ZKOUŠENÍ ZABEZPEČOVACÍHO ZAŘÍZENÍ</t>
  </si>
  <si>
    <t>111</t>
  </si>
  <si>
    <t>75E137</t>
  </si>
  <si>
    <t>PŘEZKOUŠENÍ VLAKOVÝCH CEST</t>
  </si>
  <si>
    <t>112</t>
  </si>
  <si>
    <t>75E157</t>
  </si>
  <si>
    <t>PŘEZKOUŠENÍ A REGULACE NÁVĚSTIDEL</t>
  </si>
  <si>
    <t>113</t>
  </si>
  <si>
    <t>75E1C7</t>
  </si>
  <si>
    <t>PROTOKOL UTZ</t>
  </si>
  <si>
    <t>Vypracování protokolu UTZ příslušného zařízení</t>
  </si>
  <si>
    <t>TECH</t>
  </si>
  <si>
    <t>Technologie PZS</t>
  </si>
  <si>
    <t>58</t>
  </si>
  <si>
    <t>75D111</t>
  </si>
  <si>
    <t>SKŘÍŇ LOGIKY RELÉOVÉHO PŘEJEZDOVÉHO ZABEZPEČOVACÍHO ZAŘÍZENÍ - DODÁVKA</t>
  </si>
  <si>
    <t>59</t>
  </si>
  <si>
    <t>75D117</t>
  </si>
  <si>
    <t>SKŘÍŇ LOGIKY RELÉOVÉHO PŘEJEZDOVÉHO ZABEZPEČOVACÍHO ZAŘÍZENÍ - MONTÁŽ</t>
  </si>
  <si>
    <t>60</t>
  </si>
  <si>
    <t>75B871</t>
  </si>
  <si>
    <t>ZAŘÍZENÍ BEZPEČNÉ KOMUNIKACE MEZI ZABEZPEČOVACÍMI ZAŘÍZENÍMI (32 PERIFERIÍ) - DODÁVKA</t>
  </si>
  <si>
    <t>viz výkres č. 8300</t>
  </si>
  <si>
    <t>61</t>
  </si>
  <si>
    <t>75B877</t>
  </si>
  <si>
    <t>ZAŘÍZENÍ BEZPEČNÉ KOMUNIKACE MEZI ZABEZPEČOVACÍMI ZAŘÍZENÍMI (32 PERIFERIÍ) - MONTÁŽ</t>
  </si>
  <si>
    <t>62</t>
  </si>
  <si>
    <t>75O721_R03</t>
  </si>
  <si>
    <t>DETEKTOR PŘEKÁŽEK PRO POUŽITÍ NA PŘEJEZDU S PZS (VNITŘNÍ TECHNOLOGICKÁ ČÁST) -DODÁVKA A MONTÁŽ</t>
  </si>
  <si>
    <t>R-položka</t>
  </si>
  <si>
    <t>UPR_SZZ</t>
  </si>
  <si>
    <t>Úprava SZZ</t>
  </si>
  <si>
    <t>63</t>
  </si>
  <si>
    <t>75B569</t>
  </si>
  <si>
    <t>ÚPRAVA RELÉOVÝCH, NAPÁJECÍCH NEBO KABELOVÝCH STOJANŮ NEBO SKŘÍNÍ</t>
  </si>
  <si>
    <t>64</t>
  </si>
  <si>
    <t>R75B527</t>
  </si>
  <si>
    <t>ELEKTRONICKÁ VAZBA S PROVÁDĚCÍMI POČÍTAČI PRO ZABEZPEČENÍ VÝHYBKOVÉ JEDNOTKY - ÚPRAVA</t>
  </si>
  <si>
    <t>v. j.</t>
  </si>
  <si>
    <t>Úprava logických vazeb SW ESA11 ŽST Nová Role</t>
  </si>
  <si>
    <t>65</t>
  </si>
  <si>
    <t>75B118</t>
  </si>
  <si>
    <t>VNITŘNÍ KABELOVÉ ROZVODY DO 20 KABELŮ - DEMONTÁŽ</t>
  </si>
  <si>
    <t>66</t>
  </si>
  <si>
    <t>75B117</t>
  </si>
  <si>
    <t>VNITŘNÍ KABELOVÉ ROZVODY DO 20 KABELŮ - MONTÁŽ</t>
  </si>
  <si>
    <t>67</t>
  </si>
  <si>
    <t>75B949</t>
  </si>
  <si>
    <t>INDIVIDUÁLNÍ SW ELEKTRONICKÉHO STAVĚDLA S ELEKTRONICKÝM ROZHRANÍM - ÚPRAVA</t>
  </si>
  <si>
    <t>68</t>
  </si>
  <si>
    <t>75B979</t>
  </si>
  <si>
    <t>SW PRACOVIŠTĚ DISPEČERA DOZ - ÚPRAVA</t>
  </si>
  <si>
    <t>69</t>
  </si>
  <si>
    <t>75B999</t>
  </si>
  <si>
    <t>SW PRO DOZ JEDNÉ STANICE - ÚPRAVA</t>
  </si>
  <si>
    <t>70</t>
  </si>
  <si>
    <t>75B9A7</t>
  </si>
  <si>
    <t>DOPRACOVÁNÍ SW DLE DALŠÍCH POŽADAVKŮ PRO JEDEN VENKOVNÍ PRVEK - MONTÁŽ</t>
  </si>
  <si>
    <t>71</t>
  </si>
  <si>
    <t>72</t>
  </si>
  <si>
    <t>75E187</t>
  </si>
  <si>
    <t>PŘÍPRAVA A CELKOVÉ ZKOUŠKY ELEKTRONICKÉHO STAVĚDLA PRO JEDNU VLAKOVOU CESTU</t>
  </si>
  <si>
    <t>73</t>
  </si>
  <si>
    <t>74</t>
  </si>
  <si>
    <t>75</t>
  </si>
  <si>
    <t>76</t>
  </si>
  <si>
    <t>R</t>
  </si>
  <si>
    <t>Vypracování dokumentace pro účely doplnění/výměny SW SZZ ESA11 v ŽST Nová Rola</t>
  </si>
  <si>
    <t>Projektová činnost dodavatele SZZ ESA11</t>
  </si>
  <si>
    <t>VEN</t>
  </si>
  <si>
    <t>Venkovní prvky</t>
  </si>
  <si>
    <t>77</t>
  </si>
  <si>
    <t>75D211</t>
  </si>
  <si>
    <t>VÝSTRAŽNÍK SE ZÁVOROU, 1 SKŘÍŇ - DODÁVKA</t>
  </si>
  <si>
    <t>viz výkres č. 0211</t>
  </si>
  <si>
    <t>78</t>
  </si>
  <si>
    <t>75D217</t>
  </si>
  <si>
    <t>VÝSTRAŽNÍK SE ZÁVOROU, 1 SKŘÍŇ - MONTÁŽ</t>
  </si>
  <si>
    <t>79</t>
  </si>
  <si>
    <t>75D241</t>
  </si>
  <si>
    <t>VÝSTRAŽNÍK BEZ ZÁVORY, 2 SKŘÍNĚ - DODÁVKA</t>
  </si>
  <si>
    <t>80</t>
  </si>
  <si>
    <t>75D247</t>
  </si>
  <si>
    <t>VÝSTRAŽNÍK BEZ ZÁVORY, 2 SKŘÍNĚ - MONTÁŽ</t>
  </si>
  <si>
    <t>81</t>
  </si>
  <si>
    <t>75D211_R01</t>
  </si>
  <si>
    <t>ZÁVORA BEZ VÝSTRAŽNÍKU - DODÁVKA</t>
  </si>
  <si>
    <t>82</t>
  </si>
  <si>
    <t>75D211_R02</t>
  </si>
  <si>
    <t>ZÁVORA BEZ VÝSTRAŽNÍKU - MONTÁŽ</t>
  </si>
  <si>
    <t>83</t>
  </si>
  <si>
    <t>75D211_R03</t>
  </si>
  <si>
    <t>BŘEVNO KOMPOZITNÍ S KONTROLOU CELISTVOSTI A VÝSTRAŽNOU LED SVÍTILNOU - DODÁVKA</t>
  </si>
  <si>
    <t>84</t>
  </si>
  <si>
    <t>75D211_R04</t>
  </si>
  <si>
    <t>BŘEVNO KOMPOZITNÍ S KONTROLOU CELISTVOSTI A VÝSTRAŽNOU LED SVÍTILNOU - MONTÁŽ</t>
  </si>
  <si>
    <t>85</t>
  </si>
  <si>
    <t>75IEC3</t>
  </si>
  <si>
    <t>VENKOVNÍ TELEFONNÍ OBJEKT NA OBJEKTU</t>
  </si>
  <si>
    <t>86</t>
  </si>
  <si>
    <t>75IECX</t>
  </si>
  <si>
    <t>VENKOVNÍ TELEFONNÍ OBJEKT - MONTÁŽ</t>
  </si>
  <si>
    <t>87</t>
  </si>
  <si>
    <t>75D271</t>
  </si>
  <si>
    <t>ZAŘÍZENÍ (PZZ) PRO NEVIDOMÉ - DODÁVKA</t>
  </si>
  <si>
    <t>88</t>
  </si>
  <si>
    <t>75D277</t>
  </si>
  <si>
    <t>ZAŘÍZENÍ (PZZ) PRO NEVIDOMÉ - MONTÁŽ</t>
  </si>
  <si>
    <t>89</t>
  </si>
  <si>
    <t>75D191</t>
  </si>
  <si>
    <t>PŘÍSTROJOVÁ SKŘÍŇ V KOLEJIŠTI BEZ VNITŘNÍ VÝSTROJE - DODÁVKA</t>
  </si>
  <si>
    <t>90</t>
  </si>
  <si>
    <t>75D197</t>
  </si>
  <si>
    <t>PŘÍSTROJOVÁ SKŘÍŇ V KOLEJIŠTI BEZ VNITŘNÍ VÝSTROJE - MONTÁŽ</t>
  </si>
  <si>
    <t>91</t>
  </si>
  <si>
    <t>75O721_R01</t>
  </si>
  <si>
    <t>DETEKTOR PŘEKÁŽEK PRO POUŽITÍ NA PŘEJEZDU S PZS (VENKOVNÍ ČÁST) - DODÁVKA</t>
  </si>
  <si>
    <t>92</t>
  </si>
  <si>
    <t>75O721_R02</t>
  </si>
  <si>
    <t>DETEKTOR PŘEKÁŽEK PRO POUŽITÍ NA PŘEJEZDU S PZS (VENKOVNÍ ČÁST) - MONTÁŽ</t>
  </si>
  <si>
    <t>VSE</t>
  </si>
  <si>
    <t>Všeobecné konstrukce a práce</t>
  </si>
  <si>
    <t>1</t>
  </si>
  <si>
    <t>015112</t>
  </si>
  <si>
    <t>POPLATKY ZA LIKVIDACŮ ODPADŮ NEKONTAMINOVANÝCH - 17 05 04 VYTĚŽENÉ ZEMINY A HORNINY - II. TŘÍDA TĚŽITELNOSTI</t>
  </si>
  <si>
    <t>T</t>
  </si>
  <si>
    <t>likvidace přebytečné zeminy</t>
  </si>
  <si>
    <t>015140</t>
  </si>
  <si>
    <t>POPLATKY ZA LIKVIDACŮ ODPADŮ NEKONTAMINOVANÝCH - 17 01 01 BETON Z DEMOLIC OBJEKTŮ, ZÁKLADŮ TV</t>
  </si>
  <si>
    <t>likvidace původních základů výstržnníků</t>
  </si>
  <si>
    <t>celkem 4 výstražníky á1 tuna; tj. 4x 1t = 4tuny</t>
  </si>
  <si>
    <t>015310</t>
  </si>
  <si>
    <t>POPLATKY ZA LIKVIDACŮ ODPADŮ NEKONTAMINOVANÝCH - 16 02 14 ELEKTROŠROT (VYŘAZENÁ EL. ZAŘÍZENÍ A PŘÍSTR. - AL, CU A VZ. KOVY)</t>
  </si>
  <si>
    <t>likvidace původních výstražníků, stožárů, patic, kovové výstroje RD</t>
  </si>
  <si>
    <t>4</t>
  </si>
  <si>
    <t>015640</t>
  </si>
  <si>
    <t>POPLATKY ZA LIKVIDACŮ ODPADŮ NEBEZPEČNÝCH - 16 06 01* OLOVĚNÉ AKUMULÁTORY</t>
  </si>
  <si>
    <t>likvidace stávajících Pb baterií 6V4 OGiV 128Ah</t>
  </si>
  <si>
    <t>celkem 4x 0,004T = 0,16T</t>
  </si>
  <si>
    <t>5</t>
  </si>
  <si>
    <t>029111</t>
  </si>
  <si>
    <t>OSTATNÍ POŽADAVKY - GEODETICKÉ ZAMĚŘENÍ - DÉLKOVÉ</t>
  </si>
  <si>
    <t>HM</t>
  </si>
  <si>
    <t>ZEM</t>
  </si>
  <si>
    <t>Zemní práce</t>
  </si>
  <si>
    <t>6</t>
  </si>
  <si>
    <t>11130</t>
  </si>
  <si>
    <t>SEJMUTÍ DRNU</t>
  </si>
  <si>
    <t>M2</t>
  </si>
  <si>
    <t>viz Tabulka kabelových tras a výkopů.xlsx</t>
  </si>
  <si>
    <t>7</t>
  </si>
  <si>
    <t>132838</t>
  </si>
  <si>
    <t>HLOUBENÍ RÝH ŠÍŘ DO 2M PAŽ I NEPAŽ TŘ. II, ODVOZ DO 20KM</t>
  </si>
  <si>
    <t>M3</t>
  </si>
  <si>
    <t>8</t>
  </si>
  <si>
    <t>131938</t>
  </si>
  <si>
    <t>HLOUBENÍ JAM ZAPAŽ I NEPAŽ TŘ. III, ODVOZ DO 20KM</t>
  </si>
  <si>
    <t>9</t>
  </si>
  <si>
    <t>17411</t>
  </si>
  <si>
    <t>ZÁSYP JAM A RÝH ZEMINOU SE ZHUTNĚNÍM</t>
  </si>
  <si>
    <t>10</t>
  </si>
  <si>
    <t>18215</t>
  </si>
  <si>
    <t>ÚPRAVA POVRCHŮ SROVNÁNÍM ÚZEMÍ V TL DO 0,50M</t>
  </si>
  <si>
    <t>11</t>
  </si>
  <si>
    <t>14173</t>
  </si>
  <si>
    <t>PROTLAČOVÁNÍ POTRUBÍ Z PLAST HMOT DN DO 200MM</t>
  </si>
  <si>
    <t>pod kolejemi 2x 15m + pod vozovkou 2x 10m</t>
  </si>
  <si>
    <t>12</t>
  </si>
  <si>
    <t>702112</t>
  </si>
  <si>
    <t>KABELOVÝ ŽLAB ZEMNÍ VČETNĚ KRYTU SVĚTLÉ ŠÍŘKY PŘES 120 DO 250 MM</t>
  </si>
  <si>
    <t>13</t>
  </si>
  <si>
    <t>702902</t>
  </si>
  <si>
    <t>ZASYPÁNÍ KABELOVÉHO ŽLABU VRSTVOU Z PŘESÁTÉHO PÍSKU SVĚTLÉ ŠÍŘKY PŘES 120 DO 250 MM</t>
  </si>
  <si>
    <t>14</t>
  </si>
  <si>
    <t>702212</t>
  </si>
  <si>
    <t>KABELOVÁ CHRÁNIČKA ZEMNÍ DN PŘES 100 DO 200 MM</t>
  </si>
  <si>
    <t>15</t>
  </si>
  <si>
    <t>709400</t>
  </si>
  <si>
    <t>ZATAŽENÍ LANKA DO CHRÁNIČKY NEBO ŽLABU</t>
  </si>
  <si>
    <t>16</t>
  </si>
  <si>
    <t>702312</t>
  </si>
  <si>
    <t>ZAKRYTÍ KABELŮ VÝSTRAŽNOU FÓLIÍ ŠÍŘKY PŘES 20 DO 40 CM</t>
  </si>
  <si>
    <t>17</t>
  </si>
  <si>
    <t>709110</t>
  </si>
  <si>
    <t>PROVIZORNÍ ZAJIŠTĚNÍ KABELU VE VÝKOPU</t>
  </si>
  <si>
    <t>18</t>
  </si>
  <si>
    <t>709210</t>
  </si>
  <si>
    <t>KŘIŽOVATKA KABELOVÝCH VEDENÍ SE STÁVAJÍCÍ INŽENÝRSKOU SÍTÍ (KABELEM, POTRUBÍM APOD.)</t>
  </si>
  <si>
    <t>viz výkres č. 2.205</t>
  </si>
  <si>
    <t>19</t>
  </si>
  <si>
    <t>27211</t>
  </si>
  <si>
    <t>ZÁKLADY Z DÍLCŮ BETONOVÝCH</t>
  </si>
  <si>
    <t>viz výkres č. 2.203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</si>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</sst>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457</v>
      </c>
      <c s="12" t="s">
        <v>458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459</v>
      </c>
      <c s="12" t="s">
        <v>460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COUNTIFS(L8:L482,"=0",A8:A482,"P")+COUNTIFS(L8:L482,"",A8:A482,"P")+SUM(Q8:Q482)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0+J9+J30+J63+J92+J169+J214+J227+J236+J265+J286+J343+J408+J429</f>
      </c>
      <c s="29">
        <f>0+K9+K30+K63+K92+K169+K214+K227+K236+K265+K286+K343+K408+K429</f>
      </c>
      <c s="29">
        <f>0+L9+L30+L63+L92+L169+L214+L227+L236+L265+L286+L343+L408+L429</f>
      </c>
      <c s="29">
        <f>0+M9+M30+M63+M92+M169+M214+M227+M236+M265+M286+M343+M408+M429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59</v>
      </c>
      <c s="34" t="s">
        <v>60</v>
      </c>
      <c s="35" t="s">
        <v>52</v>
      </c>
      <c s="6" t="s">
        <v>61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62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62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62</v>
      </c>
    </row>
    <row r="30" spans="1:13" ht="12.75">
      <c r="A30" t="s">
        <v>46</v>
      </c>
      <c r="C30" s="31" t="s">
        <v>72</v>
      </c>
      <c r="E30" s="33" t="s">
        <v>73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25.5">
      <c r="A31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77</v>
      </c>
    </row>
    <row r="34" spans="1:5" ht="12.75">
      <c r="A34" t="s">
        <v>58</v>
      </c>
      <c r="E34" s="39" t="s">
        <v>62</v>
      </c>
    </row>
    <row r="35" spans="1:16" ht="12.75">
      <c r="A35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77</v>
      </c>
    </row>
    <row r="38" spans="1:5" ht="12.75">
      <c r="A38" t="s">
        <v>58</v>
      </c>
      <c r="E38" s="39" t="s">
        <v>62</v>
      </c>
    </row>
    <row r="39" spans="1:16" ht="12.75">
      <c r="A39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77</v>
      </c>
    </row>
    <row r="42" spans="1:5" ht="12.75">
      <c r="A42" t="s">
        <v>58</v>
      </c>
      <c r="E42" s="39" t="s">
        <v>62</v>
      </c>
    </row>
    <row r="43" spans="1:16" ht="12.75">
      <c r="A43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77</v>
      </c>
    </row>
    <row r="46" spans="1:5" ht="12.75">
      <c r="A46" t="s">
        <v>58</v>
      </c>
      <c r="E46" s="39" t="s">
        <v>62</v>
      </c>
    </row>
    <row r="47" spans="1:16" ht="12.75">
      <c r="A47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77</v>
      </c>
    </row>
    <row r="50" spans="1:5" ht="12.75">
      <c r="A50" t="s">
        <v>58</v>
      </c>
      <c r="E50" s="39" t="s">
        <v>62</v>
      </c>
    </row>
    <row r="51" spans="1:16" ht="12.75">
      <c r="A51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77</v>
      </c>
    </row>
    <row r="54" spans="1:5" ht="12.75">
      <c r="A54" t="s">
        <v>58</v>
      </c>
      <c r="E54" s="39" t="s">
        <v>62</v>
      </c>
    </row>
    <row r="55" spans="1:16" ht="12.75">
      <c r="A55" t="s">
        <v>49</v>
      </c>
      <c s="34" t="s">
        <v>93</v>
      </c>
      <c s="34" t="s">
        <v>94</v>
      </c>
      <c s="35" t="s">
        <v>52</v>
      </c>
      <c s="6" t="s">
        <v>95</v>
      </c>
      <c s="36" t="s">
        <v>54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77</v>
      </c>
    </row>
    <row r="58" spans="1:5" ht="12.75">
      <c r="A58" t="s">
        <v>58</v>
      </c>
      <c r="E58" s="39" t="s">
        <v>62</v>
      </c>
    </row>
    <row r="59" spans="1:16" ht="12.75">
      <c r="A59" t="s">
        <v>49</v>
      </c>
      <c s="34" t="s">
        <v>96</v>
      </c>
      <c s="34" t="s">
        <v>97</v>
      </c>
      <c s="35" t="s">
        <v>52</v>
      </c>
      <c s="6" t="s">
        <v>98</v>
      </c>
      <c s="36" t="s">
        <v>54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77</v>
      </c>
    </row>
    <row r="62" spans="1:5" ht="12.75">
      <c r="A62" t="s">
        <v>58</v>
      </c>
      <c r="E62" s="39" t="s">
        <v>62</v>
      </c>
    </row>
    <row r="63" spans="1:13" ht="12.75">
      <c r="A63" t="s">
        <v>46</v>
      </c>
      <c r="C63" s="31" t="s">
        <v>99</v>
      </c>
      <c r="E63" s="33" t="s">
        <v>100</v>
      </c>
      <c r="J63" s="32">
        <f>0</f>
      </c>
      <c s="32">
        <f>0</f>
      </c>
      <c s="32">
        <f>0+L64+L68+L72+L76+L80+L84+L88</f>
      </c>
      <c s="32">
        <f>0+M64+M68+M72+M76+M80+M84+M88</f>
      </c>
    </row>
    <row r="64" spans="1:16" ht="12.75">
      <c r="A64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54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104</v>
      </c>
    </row>
    <row r="67" spans="1:5" ht="12.75">
      <c r="A67" t="s">
        <v>58</v>
      </c>
      <c r="E67" s="39" t="s">
        <v>62</v>
      </c>
    </row>
    <row r="68" spans="1:16" ht="25.5">
      <c r="A68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54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104</v>
      </c>
    </row>
    <row r="71" spans="1:5" ht="12.75">
      <c r="A71" t="s">
        <v>58</v>
      </c>
      <c r="E71" s="39" t="s">
        <v>62</v>
      </c>
    </row>
    <row r="72" spans="1:16" ht="12.75">
      <c r="A7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54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111</v>
      </c>
    </row>
    <row r="75" spans="1:5" ht="12.75">
      <c r="A75" t="s">
        <v>58</v>
      </c>
      <c r="E75" s="39" t="s">
        <v>62</v>
      </c>
    </row>
    <row r="76" spans="1:16" ht="12.75">
      <c r="A7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115</v>
      </c>
      <c s="37">
        <v>56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116</v>
      </c>
    </row>
    <row r="79" spans="1:5" ht="12.75">
      <c r="A79" t="s">
        <v>58</v>
      </c>
      <c r="E79" s="39" t="s">
        <v>62</v>
      </c>
    </row>
    <row r="80" spans="1:16" ht="12.75">
      <c r="A80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115</v>
      </c>
      <c s="37">
        <v>224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120</v>
      </c>
    </row>
    <row r="83" spans="1:5" ht="12.75">
      <c r="A83" t="s">
        <v>58</v>
      </c>
      <c r="E83" s="39" t="s">
        <v>62</v>
      </c>
    </row>
    <row r="84" spans="1:16" ht="25.5">
      <c r="A84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54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124</v>
      </c>
    </row>
    <row r="87" spans="1:5" ht="12.75">
      <c r="A87" t="s">
        <v>58</v>
      </c>
      <c r="E87" s="39" t="s">
        <v>62</v>
      </c>
    </row>
    <row r="88" spans="1:16" ht="25.5">
      <c r="A88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54</v>
      </c>
      <c s="37">
        <v>16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128</v>
      </c>
    </row>
    <row r="91" spans="1:5" ht="12.75">
      <c r="A91" t="s">
        <v>58</v>
      </c>
      <c r="E91" s="39" t="s">
        <v>62</v>
      </c>
    </row>
    <row r="92" spans="1:13" ht="12.75">
      <c r="A92" t="s">
        <v>46</v>
      </c>
      <c r="C92" s="31" t="s">
        <v>129</v>
      </c>
      <c r="E92" s="33" t="s">
        <v>130</v>
      </c>
      <c r="J92" s="32">
        <f>0</f>
      </c>
      <c s="32">
        <f>0</f>
      </c>
      <c s="32">
        <f>0+L93+L97+L101+L105+L109+L113+L117+L121+L125+L129+L133+L137+L141+L145+L149+L153+L157+L161+L165</f>
      </c>
      <c s="32">
        <f>0+M93+M97+M101+M105+M109+M113+M117+M121+M125+M129+M133+M137+M141+M145+M149+M153+M157+M161+M165</f>
      </c>
    </row>
    <row r="93" spans="1:16" ht="12.75">
      <c r="A93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134</v>
      </c>
      <c s="37">
        <v>5.841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135</v>
      </c>
    </row>
    <row r="96" spans="1:5" ht="12.75">
      <c r="A96" t="s">
        <v>58</v>
      </c>
      <c r="E96" s="39" t="s">
        <v>62</v>
      </c>
    </row>
    <row r="97" spans="1:16" ht="12.75">
      <c r="A97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134</v>
      </c>
      <c s="37">
        <v>5.841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135</v>
      </c>
    </row>
    <row r="100" spans="1:5" ht="12.75">
      <c r="A100" t="s">
        <v>58</v>
      </c>
      <c r="E100" s="39" t="s">
        <v>62</v>
      </c>
    </row>
    <row r="101" spans="1:16" ht="25.5">
      <c r="A101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54</v>
      </c>
      <c s="37">
        <v>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135</v>
      </c>
    </row>
    <row r="104" spans="1:5" ht="12.75">
      <c r="A104" t="s">
        <v>58</v>
      </c>
      <c r="E104" s="39" t="s">
        <v>62</v>
      </c>
    </row>
    <row r="105" spans="1:16" ht="25.5">
      <c r="A105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54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135</v>
      </c>
    </row>
    <row r="108" spans="1:5" ht="12.75">
      <c r="A108" t="s">
        <v>58</v>
      </c>
      <c r="E108" s="39" t="s">
        <v>62</v>
      </c>
    </row>
    <row r="109" spans="1:16" ht="12.75">
      <c r="A109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148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135</v>
      </c>
    </row>
    <row r="112" spans="1:5" ht="12.75">
      <c r="A112" t="s">
        <v>58</v>
      </c>
      <c r="E112" s="39" t="s">
        <v>62</v>
      </c>
    </row>
    <row r="113" spans="1:16" ht="12.75">
      <c r="A113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148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135</v>
      </c>
    </row>
    <row r="116" spans="1:5" ht="12.75">
      <c r="A116" t="s">
        <v>58</v>
      </c>
      <c r="E116" s="39" t="s">
        <v>62</v>
      </c>
    </row>
    <row r="117" spans="1:16" ht="12.75">
      <c r="A117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148</v>
      </c>
      <c s="37">
        <v>40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135</v>
      </c>
    </row>
    <row r="120" spans="1:5" ht="12.75">
      <c r="A120" t="s">
        <v>58</v>
      </c>
      <c r="E120" s="39" t="s">
        <v>62</v>
      </c>
    </row>
    <row r="121" spans="1:16" ht="12.75">
      <c r="A121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148</v>
      </c>
      <c s="37">
        <v>276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135</v>
      </c>
    </row>
    <row r="124" spans="1:5" ht="12.75">
      <c r="A124" t="s">
        <v>58</v>
      </c>
      <c r="E124" s="39" t="s">
        <v>62</v>
      </c>
    </row>
    <row r="125" spans="1:16" ht="12.75">
      <c r="A125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148</v>
      </c>
      <c s="37">
        <v>337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135</v>
      </c>
    </row>
    <row r="128" spans="1:5" ht="12.75">
      <c r="A128" t="s">
        <v>58</v>
      </c>
      <c r="E128" s="39" t="s">
        <v>62</v>
      </c>
    </row>
    <row r="129" spans="1:16" ht="12.75">
      <c r="A129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148</v>
      </c>
      <c s="37">
        <v>157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135</v>
      </c>
    </row>
    <row r="132" spans="1:5" ht="12.75">
      <c r="A132" t="s">
        <v>58</v>
      </c>
      <c r="E132" s="39" t="s">
        <v>62</v>
      </c>
    </row>
    <row r="133" spans="1:16" ht="25.5">
      <c r="A133" t="s">
        <v>49</v>
      </c>
      <c s="34" t="s">
        <v>164</v>
      </c>
      <c s="34" t="s">
        <v>165</v>
      </c>
      <c s="35" t="s">
        <v>52</v>
      </c>
      <c s="6" t="s">
        <v>166</v>
      </c>
      <c s="36" t="s">
        <v>54</v>
      </c>
      <c s="37">
        <v>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135</v>
      </c>
    </row>
    <row r="136" spans="1:5" ht="12.75">
      <c r="A136" t="s">
        <v>58</v>
      </c>
      <c r="E136" s="39" t="s">
        <v>62</v>
      </c>
    </row>
    <row r="137" spans="1:16" ht="25.5">
      <c r="A137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54</v>
      </c>
      <c s="37">
        <v>12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135</v>
      </c>
    </row>
    <row r="140" spans="1:5" ht="12.75">
      <c r="A140" t="s">
        <v>58</v>
      </c>
      <c r="E140" s="39" t="s">
        <v>62</v>
      </c>
    </row>
    <row r="141" spans="1:16" ht="25.5">
      <c r="A141" t="s">
        <v>49</v>
      </c>
      <c s="34" t="s">
        <v>170</v>
      </c>
      <c s="34" t="s">
        <v>171</v>
      </c>
      <c s="35" t="s">
        <v>52</v>
      </c>
      <c s="6" t="s">
        <v>172</v>
      </c>
      <c s="36" t="s">
        <v>54</v>
      </c>
      <c s="37">
        <v>14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135</v>
      </c>
    </row>
    <row r="144" spans="1:5" ht="12.75">
      <c r="A144" t="s">
        <v>58</v>
      </c>
      <c r="E144" s="39" t="s">
        <v>62</v>
      </c>
    </row>
    <row r="145" spans="1:16" ht="25.5">
      <c r="A145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54</v>
      </c>
      <c s="37">
        <v>6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135</v>
      </c>
    </row>
    <row r="148" spans="1:5" ht="12.75">
      <c r="A148" t="s">
        <v>58</v>
      </c>
      <c r="E148" s="39" t="s">
        <v>62</v>
      </c>
    </row>
    <row r="149" spans="1:16" ht="12.75">
      <c r="A149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54</v>
      </c>
      <c s="37">
        <v>40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135</v>
      </c>
    </row>
    <row r="152" spans="1:5" ht="12.75">
      <c r="A152" t="s">
        <v>58</v>
      </c>
      <c r="E152" s="39" t="s">
        <v>62</v>
      </c>
    </row>
    <row r="153" spans="1:16" ht="12.75">
      <c r="A153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54</v>
      </c>
      <c s="37">
        <v>40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135</v>
      </c>
    </row>
    <row r="156" spans="1:5" ht="12.75">
      <c r="A156" t="s">
        <v>58</v>
      </c>
      <c r="E156" s="39" t="s">
        <v>62</v>
      </c>
    </row>
    <row r="157" spans="1:16" ht="12.75">
      <c r="A157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54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135</v>
      </c>
    </row>
    <row r="160" spans="1:5" ht="12.75">
      <c r="A160" t="s">
        <v>58</v>
      </c>
      <c r="E160" s="39" t="s">
        <v>62</v>
      </c>
    </row>
    <row r="161" spans="1:16" ht="12.75">
      <c r="A161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54</v>
      </c>
      <c s="37">
        <v>29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135</v>
      </c>
    </row>
    <row r="164" spans="1:5" ht="12.75">
      <c r="A164" t="s">
        <v>58</v>
      </c>
      <c r="E164" s="39" t="s">
        <v>62</v>
      </c>
    </row>
    <row r="165" spans="1:16" ht="25.5">
      <c r="A165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191</v>
      </c>
      <c s="37">
        <v>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62</v>
      </c>
    </row>
    <row r="169" spans="1:13" ht="12.75">
      <c r="A169" t="s">
        <v>46</v>
      </c>
      <c r="C169" s="31" t="s">
        <v>192</v>
      </c>
      <c r="E169" s="33" t="s">
        <v>193</v>
      </c>
      <c r="J169" s="32">
        <f>0</f>
      </c>
      <c s="32">
        <f>0</f>
      </c>
      <c s="32">
        <f>0+L170+L174+L178+L182+L186+L190+L194+L198+L202+L206+L210</f>
      </c>
      <c s="32">
        <f>0+M170+M174+M178+M182+M186+M190+M194+M198+M202+M206+M210</f>
      </c>
    </row>
    <row r="170" spans="1:16" ht="12.75">
      <c r="A170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197</v>
      </c>
    </row>
    <row r="173" spans="1:5" ht="12.75">
      <c r="A173" t="s">
        <v>58</v>
      </c>
      <c r="E173" s="39" t="s">
        <v>62</v>
      </c>
    </row>
    <row r="174" spans="1:16" ht="12.75">
      <c r="A174" t="s">
        <v>49</v>
      </c>
      <c s="34" t="s">
        <v>198</v>
      </c>
      <c s="34" t="s">
        <v>199</v>
      </c>
      <c s="35" t="s">
        <v>52</v>
      </c>
      <c s="6" t="s">
        <v>200</v>
      </c>
      <c s="36" t="s">
        <v>54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197</v>
      </c>
    </row>
    <row r="177" spans="1:5" ht="12.75">
      <c r="A177" t="s">
        <v>58</v>
      </c>
      <c r="E177" s="39" t="s">
        <v>62</v>
      </c>
    </row>
    <row r="178" spans="1:16" ht="12.75">
      <c r="A178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197</v>
      </c>
    </row>
    <row r="181" spans="1:5" ht="12.75">
      <c r="A181" t="s">
        <v>58</v>
      </c>
      <c r="E181" s="39" t="s">
        <v>62</v>
      </c>
    </row>
    <row r="182" spans="1:16" ht="12.75">
      <c r="A182" t="s">
        <v>49</v>
      </c>
      <c s="34" t="s">
        <v>204</v>
      </c>
      <c s="34" t="s">
        <v>205</v>
      </c>
      <c s="35" t="s">
        <v>52</v>
      </c>
      <c s="6" t="s">
        <v>206</v>
      </c>
      <c s="36" t="s">
        <v>54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197</v>
      </c>
    </row>
    <row r="185" spans="1:5" ht="12.75">
      <c r="A185" t="s">
        <v>58</v>
      </c>
      <c r="E185" s="39" t="s">
        <v>62</v>
      </c>
    </row>
    <row r="186" spans="1:16" ht="12.75">
      <c r="A186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197</v>
      </c>
    </row>
    <row r="189" spans="1:5" ht="12.75">
      <c r="A189" t="s">
        <v>58</v>
      </c>
      <c r="E189" s="39" t="s">
        <v>62</v>
      </c>
    </row>
    <row r="190" spans="1:16" ht="12.75">
      <c r="A190" t="s">
        <v>49</v>
      </c>
      <c s="34" t="s">
        <v>210</v>
      </c>
      <c s="34" t="s">
        <v>211</v>
      </c>
      <c s="35" t="s">
        <v>52</v>
      </c>
      <c s="6" t="s">
        <v>212</v>
      </c>
      <c s="36" t="s">
        <v>54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197</v>
      </c>
    </row>
    <row r="193" spans="1:5" ht="12.75">
      <c r="A193" t="s">
        <v>58</v>
      </c>
      <c r="E193" s="39" t="s">
        <v>62</v>
      </c>
    </row>
    <row r="194" spans="1:16" ht="12.75">
      <c r="A194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54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197</v>
      </c>
    </row>
    <row r="197" spans="1:5" ht="12.75">
      <c r="A197" t="s">
        <v>58</v>
      </c>
      <c r="E197" s="39" t="s">
        <v>62</v>
      </c>
    </row>
    <row r="198" spans="1:16" ht="12.75">
      <c r="A198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197</v>
      </c>
    </row>
    <row r="201" spans="1:5" ht="12.75">
      <c r="A201" t="s">
        <v>58</v>
      </c>
      <c r="E201" s="39" t="s">
        <v>62</v>
      </c>
    </row>
    <row r="202" spans="1:16" ht="12.75">
      <c r="A202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148</v>
      </c>
      <c s="37">
        <v>150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197</v>
      </c>
    </row>
    <row r="205" spans="1:5" ht="12.75">
      <c r="A205" t="s">
        <v>58</v>
      </c>
      <c r="E205" s="39" t="s">
        <v>62</v>
      </c>
    </row>
    <row r="206" spans="1:16" ht="12.75">
      <c r="A206" t="s">
        <v>49</v>
      </c>
      <c s="34" t="s">
        <v>222</v>
      </c>
      <c s="34" t="s">
        <v>223</v>
      </c>
      <c s="35" t="s">
        <v>52</v>
      </c>
      <c s="6" t="s">
        <v>224</v>
      </c>
      <c s="36" t="s">
        <v>54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62</v>
      </c>
    </row>
    <row r="210" spans="1:16" ht="12.75">
      <c r="A210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54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197</v>
      </c>
    </row>
    <row r="213" spans="1:5" ht="12.75">
      <c r="A213" t="s">
        <v>58</v>
      </c>
      <c r="E213" s="39" t="s">
        <v>62</v>
      </c>
    </row>
    <row r="214" spans="1:13" ht="12.75">
      <c r="A214" t="s">
        <v>46</v>
      </c>
      <c r="C214" s="31" t="s">
        <v>228</v>
      </c>
      <c r="E214" s="33" t="s">
        <v>229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233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234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62</v>
      </c>
    </row>
    <row r="219" spans="1:16" ht="25.5">
      <c r="A219" t="s">
        <v>49</v>
      </c>
      <c s="34" t="s">
        <v>235</v>
      </c>
      <c s="34" t="s">
        <v>236</v>
      </c>
      <c s="35" t="s">
        <v>52</v>
      </c>
      <c s="6" t="s">
        <v>237</v>
      </c>
      <c s="36" t="s">
        <v>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62</v>
      </c>
    </row>
    <row r="223" spans="1:16" ht="25.5">
      <c r="A223" t="s">
        <v>49</v>
      </c>
      <c s="34" t="s">
        <v>238</v>
      </c>
      <c s="34" t="s">
        <v>239</v>
      </c>
      <c s="35" t="s">
        <v>52</v>
      </c>
      <c s="6" t="s">
        <v>240</v>
      </c>
      <c s="36" t="s">
        <v>241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62</v>
      </c>
    </row>
    <row r="227" spans="1:13" ht="12.75">
      <c r="A227" t="s">
        <v>46</v>
      </c>
      <c r="C227" s="31" t="s">
        <v>242</v>
      </c>
      <c r="E227" s="33" t="s">
        <v>243</v>
      </c>
      <c r="J227" s="32">
        <f>0</f>
      </c>
      <c s="32">
        <f>0</f>
      </c>
      <c s="32">
        <f>0+L228+L232</f>
      </c>
      <c s="32">
        <f>0+M228+M232</f>
      </c>
    </row>
    <row r="228" spans="1:16" ht="12.75">
      <c r="A228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54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104</v>
      </c>
    </row>
    <row r="231" spans="1:5" ht="12.75">
      <c r="A231" t="s">
        <v>58</v>
      </c>
      <c r="E231" s="39" t="s">
        <v>62</v>
      </c>
    </row>
    <row r="232" spans="1:16" ht="12.75">
      <c r="A232" t="s">
        <v>49</v>
      </c>
      <c s="34" t="s">
        <v>247</v>
      </c>
      <c s="34" t="s">
        <v>248</v>
      </c>
      <c s="35" t="s">
        <v>52</v>
      </c>
      <c s="6" t="s">
        <v>249</v>
      </c>
      <c s="36" t="s">
        <v>54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57</v>
      </c>
      <c r="E234" s="40" t="s">
        <v>104</v>
      </c>
    </row>
    <row r="235" spans="1:5" ht="12.75">
      <c r="A235" t="s">
        <v>58</v>
      </c>
      <c r="E235" s="39" t="s">
        <v>62</v>
      </c>
    </row>
    <row r="236" spans="1:13" ht="12.75">
      <c r="A236" t="s">
        <v>46</v>
      </c>
      <c r="C236" s="31" t="s">
        <v>250</v>
      </c>
      <c r="E236" s="33" t="s">
        <v>251</v>
      </c>
      <c r="J236" s="32">
        <f>0</f>
      </c>
      <c s="32">
        <f>0</f>
      </c>
      <c s="32">
        <f>0+L237+L241+L245+L249+L253+L257+L261</f>
      </c>
      <c s="32">
        <f>0+M237+M241+M245+M249+M253+M257+M261</f>
      </c>
    </row>
    <row r="237" spans="1:16" ht="12.75">
      <c r="A237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255</v>
      </c>
      <c s="37">
        <v>150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52</v>
      </c>
    </row>
    <row r="240" spans="1:5" ht="12.75">
      <c r="A240" t="s">
        <v>58</v>
      </c>
      <c r="E240" s="39" t="s">
        <v>62</v>
      </c>
    </row>
    <row r="241" spans="1:16" ht="12.75">
      <c r="A241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255</v>
      </c>
      <c s="37">
        <v>32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12.75">
      <c r="A244" t="s">
        <v>58</v>
      </c>
      <c r="E244" s="39" t="s">
        <v>62</v>
      </c>
    </row>
    <row r="245" spans="1:16" ht="25.5">
      <c r="A245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52</v>
      </c>
    </row>
    <row r="248" spans="1:5" ht="12.75">
      <c r="A248" t="s">
        <v>58</v>
      </c>
      <c r="E248" s="39" t="s">
        <v>62</v>
      </c>
    </row>
    <row r="249" spans="1:16" ht="12.75">
      <c r="A249" t="s">
        <v>49</v>
      </c>
      <c s="34" t="s">
        <v>262</v>
      </c>
      <c s="34" t="s">
        <v>263</v>
      </c>
      <c s="35" t="s">
        <v>52</v>
      </c>
      <c s="6" t="s">
        <v>264</v>
      </c>
      <c s="36" t="s">
        <v>255</v>
      </c>
      <c s="37">
        <v>48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52</v>
      </c>
    </row>
    <row r="252" spans="1:5" ht="12.75">
      <c r="A252" t="s">
        <v>58</v>
      </c>
      <c r="E252" s="39" t="s">
        <v>62</v>
      </c>
    </row>
    <row r="253" spans="1:16" ht="12.75">
      <c r="A253" t="s">
        <v>49</v>
      </c>
      <c s="34" t="s">
        <v>265</v>
      </c>
      <c s="34" t="s">
        <v>266</v>
      </c>
      <c s="35" t="s">
        <v>52</v>
      </c>
      <c s="6" t="s">
        <v>267</v>
      </c>
      <c s="36" t="s">
        <v>54</v>
      </c>
      <c s="37">
        <v>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52</v>
      </c>
    </row>
    <row r="255" spans="1:5" ht="12.75">
      <c r="A255" s="35" t="s">
        <v>57</v>
      </c>
      <c r="E255" s="40" t="s">
        <v>52</v>
      </c>
    </row>
    <row r="256" spans="1:5" ht="12.75">
      <c r="A256" t="s">
        <v>58</v>
      </c>
      <c r="E256" s="39" t="s">
        <v>62</v>
      </c>
    </row>
    <row r="257" spans="1:16" ht="12.75">
      <c r="A257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54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52</v>
      </c>
    </row>
    <row r="259" spans="1:5" ht="12.75">
      <c r="A259" s="35" t="s">
        <v>57</v>
      </c>
      <c r="E259" s="40" t="s">
        <v>52</v>
      </c>
    </row>
    <row r="260" spans="1:5" ht="12.75">
      <c r="A260" t="s">
        <v>58</v>
      </c>
      <c r="E260" s="39" t="s">
        <v>62</v>
      </c>
    </row>
    <row r="261" spans="1:16" ht="12.75">
      <c r="A261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54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27</v>
      </c>
    </row>
    <row r="262" spans="1:5" ht="12.75">
      <c r="A262" s="35" t="s">
        <v>56</v>
      </c>
      <c r="E262" s="39" t="s">
        <v>274</v>
      </c>
    </row>
    <row r="263" spans="1:5" ht="12.75">
      <c r="A263" s="35" t="s">
        <v>57</v>
      </c>
      <c r="E263" s="40" t="s">
        <v>52</v>
      </c>
    </row>
    <row r="264" spans="1:5" ht="12.75">
      <c r="A264" t="s">
        <v>58</v>
      </c>
      <c r="E264" s="39" t="s">
        <v>62</v>
      </c>
    </row>
    <row r="265" spans="1:13" ht="12.75">
      <c r="A265" t="s">
        <v>46</v>
      </c>
      <c r="C265" s="31" t="s">
        <v>275</v>
      </c>
      <c r="E265" s="33" t="s">
        <v>276</v>
      </c>
      <c r="J265" s="32">
        <f>0</f>
      </c>
      <c s="32">
        <f>0</f>
      </c>
      <c s="32">
        <f>0+L266+L270+L274+L278+L282</f>
      </c>
      <c s="32">
        <f>0+M266+M270+M274+M278+M282</f>
      </c>
    </row>
    <row r="266" spans="1:16" ht="25.5">
      <c r="A266" t="s">
        <v>49</v>
      </c>
      <c s="34" t="s">
        <v>277</v>
      </c>
      <c s="34" t="s">
        <v>278</v>
      </c>
      <c s="35" t="s">
        <v>52</v>
      </c>
      <c s="6" t="s">
        <v>279</v>
      </c>
      <c s="36" t="s">
        <v>54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77</v>
      </c>
    </row>
    <row r="269" spans="1:5" ht="12.75">
      <c r="A269" t="s">
        <v>58</v>
      </c>
      <c r="E269" s="39" t="s">
        <v>62</v>
      </c>
    </row>
    <row r="270" spans="1:16" ht="25.5">
      <c r="A270" t="s">
        <v>49</v>
      </c>
      <c s="34" t="s">
        <v>280</v>
      </c>
      <c s="34" t="s">
        <v>281</v>
      </c>
      <c s="35" t="s">
        <v>52</v>
      </c>
      <c s="6" t="s">
        <v>282</v>
      </c>
      <c s="36" t="s">
        <v>54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77</v>
      </c>
    </row>
    <row r="273" spans="1:5" ht="12.75">
      <c r="A273" t="s">
        <v>58</v>
      </c>
      <c r="E273" s="39" t="s">
        <v>62</v>
      </c>
    </row>
    <row r="274" spans="1:16" ht="25.5">
      <c r="A274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286</v>
      </c>
    </row>
    <row r="277" spans="1:5" ht="12.75">
      <c r="A277" t="s">
        <v>58</v>
      </c>
      <c r="E277" s="39" t="s">
        <v>62</v>
      </c>
    </row>
    <row r="278" spans="1:16" ht="25.5">
      <c r="A278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54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286</v>
      </c>
    </row>
    <row r="281" spans="1:5" ht="12.75">
      <c r="A281" t="s">
        <v>58</v>
      </c>
      <c r="E281" s="39" t="s">
        <v>62</v>
      </c>
    </row>
    <row r="282" spans="1:16" ht="25.5">
      <c r="A282" t="s">
        <v>49</v>
      </c>
      <c s="34" t="s">
        <v>290</v>
      </c>
      <c s="34" t="s">
        <v>291</v>
      </c>
      <c s="35" t="s">
        <v>52</v>
      </c>
      <c s="6" t="s">
        <v>292</v>
      </c>
      <c s="36" t="s">
        <v>54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293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286</v>
      </c>
    </row>
    <row r="285" spans="1:5" ht="12.75">
      <c r="A285" t="s">
        <v>58</v>
      </c>
      <c r="E285" s="39" t="s">
        <v>52</v>
      </c>
    </row>
    <row r="286" spans="1:13" ht="12.75">
      <c r="A286" t="s">
        <v>46</v>
      </c>
      <c r="C286" s="31" t="s">
        <v>294</v>
      </c>
      <c r="E286" s="33" t="s">
        <v>295</v>
      </c>
      <c r="J286" s="32">
        <f>0</f>
      </c>
      <c s="32">
        <f>0</f>
      </c>
      <c s="32">
        <f>0+L287+L291+L295+L299+L303+L307+L311+L315+L319+L323+L327+L331+L335+L339</f>
      </c>
      <c s="32">
        <f>0+M287+M291+M295+M299+M303+M307+M311+M315+M319+M323+M327+M331+M335+M339</f>
      </c>
    </row>
    <row r="287" spans="1:16" ht="25.5">
      <c r="A287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54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12.75">
      <c r="A289" s="35" t="s">
        <v>57</v>
      </c>
      <c r="E289" s="40" t="s">
        <v>52</v>
      </c>
    </row>
    <row r="290" spans="1:5" ht="12.75">
      <c r="A290" t="s">
        <v>58</v>
      </c>
      <c r="E290" s="39" t="s">
        <v>62</v>
      </c>
    </row>
    <row r="291" spans="1:16" ht="25.5">
      <c r="A291" t="s">
        <v>49</v>
      </c>
      <c s="34" t="s">
        <v>299</v>
      </c>
      <c s="34" t="s">
        <v>300</v>
      </c>
      <c s="35" t="s">
        <v>52</v>
      </c>
      <c s="6" t="s">
        <v>301</v>
      </c>
      <c s="36" t="s">
        <v>302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293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12.75">
      <c r="A293" s="35" t="s">
        <v>57</v>
      </c>
      <c r="E293" s="40" t="s">
        <v>52</v>
      </c>
    </row>
    <row r="294" spans="1:5" ht="12.75">
      <c r="A294" t="s">
        <v>58</v>
      </c>
      <c r="E294" s="39" t="s">
        <v>303</v>
      </c>
    </row>
    <row r="295" spans="1:16" ht="12.75">
      <c r="A295" t="s">
        <v>49</v>
      </c>
      <c s="34" t="s">
        <v>304</v>
      </c>
      <c s="34" t="s">
        <v>305</v>
      </c>
      <c s="35" t="s">
        <v>52</v>
      </c>
      <c s="6" t="s">
        <v>306</v>
      </c>
      <c s="36" t="s">
        <v>148</v>
      </c>
      <c s="37">
        <v>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12.75">
      <c r="A297" s="35" t="s">
        <v>57</v>
      </c>
      <c r="E297" s="40" t="s">
        <v>52</v>
      </c>
    </row>
    <row r="298" spans="1:5" ht="12.75">
      <c r="A298" t="s">
        <v>58</v>
      </c>
      <c r="E298" s="39" t="s">
        <v>62</v>
      </c>
    </row>
    <row r="299" spans="1:16" ht="12.75">
      <c r="A299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148</v>
      </c>
      <c s="37">
        <v>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12.75">
      <c r="A301" s="35" t="s">
        <v>57</v>
      </c>
      <c r="E301" s="40" t="s">
        <v>52</v>
      </c>
    </row>
    <row r="302" spans="1:5" ht="12.75">
      <c r="A302" t="s">
        <v>58</v>
      </c>
      <c r="E302" s="39" t="s">
        <v>62</v>
      </c>
    </row>
    <row r="303" spans="1:16" ht="25.5">
      <c r="A303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302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52</v>
      </c>
    </row>
    <row r="305" spans="1:5" ht="12.75">
      <c r="A305" s="35" t="s">
        <v>57</v>
      </c>
      <c r="E305" s="40" t="s">
        <v>52</v>
      </c>
    </row>
    <row r="306" spans="1:5" ht="12.75">
      <c r="A306" t="s">
        <v>58</v>
      </c>
      <c r="E306" s="39" t="s">
        <v>62</v>
      </c>
    </row>
    <row r="307" spans="1:16" ht="12.75">
      <c r="A307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54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27</v>
      </c>
    </row>
    <row r="308" spans="1:5" ht="12.75">
      <c r="A308" s="35" t="s">
        <v>56</v>
      </c>
      <c r="E308" s="39" t="s">
        <v>52</v>
      </c>
    </row>
    <row r="309" spans="1:5" ht="12.75">
      <c r="A309" s="35" t="s">
        <v>57</v>
      </c>
      <c r="E309" s="40" t="s">
        <v>52</v>
      </c>
    </row>
    <row r="310" spans="1:5" ht="12.75">
      <c r="A310" t="s">
        <v>58</v>
      </c>
      <c r="E310" s="39" t="s">
        <v>62</v>
      </c>
    </row>
    <row r="311" spans="1:16" ht="12.75">
      <c r="A311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54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27</v>
      </c>
    </row>
    <row r="312" spans="1:5" ht="12.75">
      <c r="A312" s="35" t="s">
        <v>56</v>
      </c>
      <c r="E312" s="39" t="s">
        <v>52</v>
      </c>
    </row>
    <row r="313" spans="1:5" ht="12.75">
      <c r="A313" s="35" t="s">
        <v>57</v>
      </c>
      <c r="E313" s="40" t="s">
        <v>52</v>
      </c>
    </row>
    <row r="314" spans="1:5" ht="12.75">
      <c r="A314" t="s">
        <v>58</v>
      </c>
      <c r="E314" s="39" t="s">
        <v>62</v>
      </c>
    </row>
    <row r="315" spans="1:16" ht="25.5">
      <c r="A315" t="s">
        <v>49</v>
      </c>
      <c s="34" t="s">
        <v>319</v>
      </c>
      <c s="34" t="s">
        <v>320</v>
      </c>
      <c s="35" t="s">
        <v>52</v>
      </c>
      <c s="6" t="s">
        <v>321</v>
      </c>
      <c s="36" t="s">
        <v>54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27</v>
      </c>
    </row>
    <row r="316" spans="1:5" ht="12.75">
      <c r="A316" s="35" t="s">
        <v>56</v>
      </c>
      <c r="E316" s="39" t="s">
        <v>52</v>
      </c>
    </row>
    <row r="317" spans="1:5" ht="12.75">
      <c r="A317" s="35" t="s">
        <v>57</v>
      </c>
      <c r="E317" s="40" t="s">
        <v>52</v>
      </c>
    </row>
    <row r="318" spans="1:5" ht="12.75">
      <c r="A318" t="s">
        <v>58</v>
      </c>
      <c r="E318" s="39" t="s">
        <v>62</v>
      </c>
    </row>
    <row r="319" spans="1:16" ht="12.75">
      <c r="A319" t="s">
        <v>49</v>
      </c>
      <c s="34" t="s">
        <v>322</v>
      </c>
      <c s="34" t="s">
        <v>266</v>
      </c>
      <c s="35" t="s">
        <v>52</v>
      </c>
      <c s="6" t="s">
        <v>267</v>
      </c>
      <c s="36" t="s">
        <v>54</v>
      </c>
      <c s="37">
        <v>8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27</v>
      </c>
    </row>
    <row r="320" spans="1:5" ht="12.75">
      <c r="A320" s="35" t="s">
        <v>56</v>
      </c>
      <c r="E320" s="39" t="s">
        <v>52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62</v>
      </c>
    </row>
    <row r="323" spans="1:16" ht="25.5">
      <c r="A323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54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27</v>
      </c>
    </row>
    <row r="324" spans="1:5" ht="12.75">
      <c r="A324" s="35" t="s">
        <v>56</v>
      </c>
      <c r="E324" s="39" t="s">
        <v>52</v>
      </c>
    </row>
    <row r="325" spans="1:5" ht="12.75">
      <c r="A325" s="35" t="s">
        <v>57</v>
      </c>
      <c r="E325" s="40" t="s">
        <v>52</v>
      </c>
    </row>
    <row r="326" spans="1:5" ht="12.75">
      <c r="A326" t="s">
        <v>58</v>
      </c>
      <c r="E326" s="39" t="s">
        <v>62</v>
      </c>
    </row>
    <row r="327" spans="1:16" ht="12.75">
      <c r="A327" t="s">
        <v>49</v>
      </c>
      <c s="34" t="s">
        <v>326</v>
      </c>
      <c s="34" t="s">
        <v>263</v>
      </c>
      <c s="35" t="s">
        <v>52</v>
      </c>
      <c s="6" t="s">
        <v>264</v>
      </c>
      <c s="36" t="s">
        <v>255</v>
      </c>
      <c s="37">
        <v>80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27</v>
      </c>
    </row>
    <row r="328" spans="1:5" ht="12.75">
      <c r="A328" s="35" t="s">
        <v>56</v>
      </c>
      <c r="E328" s="39" t="s">
        <v>52</v>
      </c>
    </row>
    <row r="329" spans="1:5" ht="12.75">
      <c r="A329" s="35" t="s">
        <v>57</v>
      </c>
      <c r="E329" s="40" t="s">
        <v>52</v>
      </c>
    </row>
    <row r="330" spans="1:5" ht="12.75">
      <c r="A330" t="s">
        <v>58</v>
      </c>
      <c r="E330" s="39" t="s">
        <v>62</v>
      </c>
    </row>
    <row r="331" spans="1:16" ht="12.75">
      <c r="A331" t="s">
        <v>49</v>
      </c>
      <c s="34" t="s">
        <v>327</v>
      </c>
      <c s="34" t="s">
        <v>257</v>
      </c>
      <c s="35" t="s">
        <v>52</v>
      </c>
      <c s="6" t="s">
        <v>258</v>
      </c>
      <c s="36" t="s">
        <v>255</v>
      </c>
      <c s="37">
        <v>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27</v>
      </c>
    </row>
    <row r="332" spans="1:5" ht="12.75">
      <c r="A332" s="35" t="s">
        <v>56</v>
      </c>
      <c r="E332" s="39" t="s">
        <v>52</v>
      </c>
    </row>
    <row r="333" spans="1:5" ht="12.75">
      <c r="A333" s="35" t="s">
        <v>57</v>
      </c>
      <c r="E333" s="40" t="s">
        <v>52</v>
      </c>
    </row>
    <row r="334" spans="1:5" ht="12.75">
      <c r="A334" t="s">
        <v>58</v>
      </c>
      <c r="E334" s="39" t="s">
        <v>62</v>
      </c>
    </row>
    <row r="335" spans="1:16" ht="12.75">
      <c r="A335" t="s">
        <v>49</v>
      </c>
      <c s="34" t="s">
        <v>328</v>
      </c>
      <c s="34" t="s">
        <v>272</v>
      </c>
      <c s="35" t="s">
        <v>52</v>
      </c>
      <c s="6" t="s">
        <v>273</v>
      </c>
      <c s="36" t="s">
        <v>54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27</v>
      </c>
    </row>
    <row r="336" spans="1:5" ht="12.75">
      <c r="A336" s="35" t="s">
        <v>56</v>
      </c>
      <c r="E336" s="39" t="s">
        <v>52</v>
      </c>
    </row>
    <row r="337" spans="1:5" ht="12.75">
      <c r="A337" s="35" t="s">
        <v>57</v>
      </c>
      <c r="E337" s="40" t="s">
        <v>52</v>
      </c>
    </row>
    <row r="338" spans="1:5" ht="12.75">
      <c r="A338" t="s">
        <v>58</v>
      </c>
      <c r="E338" s="39" t="s">
        <v>62</v>
      </c>
    </row>
    <row r="339" spans="1:16" ht="12.75">
      <c r="A339" t="s">
        <v>49</v>
      </c>
      <c s="34" t="s">
        <v>329</v>
      </c>
      <c s="34" t="s">
        <v>330</v>
      </c>
      <c s="35" t="s">
        <v>52</v>
      </c>
      <c s="6" t="s">
        <v>232</v>
      </c>
      <c s="36" t="s">
        <v>54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293</v>
      </c>
      <c>
        <f>(M339*21)/100</f>
      </c>
      <c t="s">
        <v>27</v>
      </c>
    </row>
    <row r="340" spans="1:5" ht="25.5">
      <c r="A340" s="35" t="s">
        <v>56</v>
      </c>
      <c r="E340" s="39" t="s">
        <v>331</v>
      </c>
    </row>
    <row r="341" spans="1:5" ht="12.75">
      <c r="A341" s="35" t="s">
        <v>57</v>
      </c>
      <c r="E341" s="40" t="s">
        <v>52</v>
      </c>
    </row>
    <row r="342" spans="1:5" ht="12.75">
      <c r="A342" t="s">
        <v>58</v>
      </c>
      <c r="E342" s="39" t="s">
        <v>332</v>
      </c>
    </row>
    <row r="343" spans="1:13" ht="12.75">
      <c r="A343" t="s">
        <v>46</v>
      </c>
      <c r="C343" s="31" t="s">
        <v>333</v>
      </c>
      <c r="E343" s="33" t="s">
        <v>334</v>
      </c>
      <c r="J343" s="32">
        <f>0</f>
      </c>
      <c s="32">
        <f>0</f>
      </c>
      <c s="32">
        <f>0+L344+L348+L352+L356+L360+L364+L368+L372+L376+L380+L384+L388+L392+L396+L400+L404</f>
      </c>
      <c s="32">
        <f>0+M344+M348+M352+M356+M360+M364+M368+M372+M376+M380+M384+M388+M392+M396+M400+M404</f>
      </c>
    </row>
    <row r="344" spans="1:16" ht="12.75">
      <c r="A344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54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338</v>
      </c>
    </row>
    <row r="347" spans="1:5" ht="12.75">
      <c r="A347" t="s">
        <v>58</v>
      </c>
      <c r="E347" s="39" t="s">
        <v>62</v>
      </c>
    </row>
    <row r="348" spans="1:16" ht="12.75">
      <c r="A348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54</v>
      </c>
      <c s="37">
        <v>2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338</v>
      </c>
    </row>
    <row r="351" spans="1:5" ht="12.75">
      <c r="A351" t="s">
        <v>58</v>
      </c>
      <c r="E351" s="39" t="s">
        <v>62</v>
      </c>
    </row>
    <row r="352" spans="1:16" ht="12.75">
      <c r="A352" t="s">
        <v>49</v>
      </c>
      <c s="34" t="s">
        <v>342</v>
      </c>
      <c s="34" t="s">
        <v>343</v>
      </c>
      <c s="35" t="s">
        <v>52</v>
      </c>
      <c s="6" t="s">
        <v>344</v>
      </c>
      <c s="36" t="s">
        <v>54</v>
      </c>
      <c s="37">
        <v>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338</v>
      </c>
    </row>
    <row r="355" spans="1:5" ht="12.75">
      <c r="A355" t="s">
        <v>58</v>
      </c>
      <c r="E355" s="39" t="s">
        <v>62</v>
      </c>
    </row>
    <row r="356" spans="1:16" ht="12.75">
      <c r="A356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54</v>
      </c>
      <c s="37">
        <v>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338</v>
      </c>
    </row>
    <row r="359" spans="1:5" ht="12.75">
      <c r="A359" t="s">
        <v>58</v>
      </c>
      <c r="E359" s="39" t="s">
        <v>62</v>
      </c>
    </row>
    <row r="360" spans="1:16" ht="12.75">
      <c r="A360" t="s">
        <v>49</v>
      </c>
      <c s="34" t="s">
        <v>348</v>
      </c>
      <c s="34" t="s">
        <v>349</v>
      </c>
      <c s="35" t="s">
        <v>52</v>
      </c>
      <c s="6" t="s">
        <v>350</v>
      </c>
      <c s="36" t="s">
        <v>54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293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338</v>
      </c>
    </row>
    <row r="363" spans="1:5" ht="12.75">
      <c r="A363" t="s">
        <v>58</v>
      </c>
      <c r="E363" s="39" t="s">
        <v>52</v>
      </c>
    </row>
    <row r="364" spans="1:16" ht="12.75">
      <c r="A364" t="s">
        <v>49</v>
      </c>
      <c s="34" t="s">
        <v>351</v>
      </c>
      <c s="34" t="s">
        <v>352</v>
      </c>
      <c s="35" t="s">
        <v>52</v>
      </c>
      <c s="6" t="s">
        <v>353</v>
      </c>
      <c s="36" t="s">
        <v>54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293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338</v>
      </c>
    </row>
    <row r="367" spans="1:5" ht="12.75">
      <c r="A367" t="s">
        <v>58</v>
      </c>
      <c r="E367" s="39" t="s">
        <v>52</v>
      </c>
    </row>
    <row r="368" spans="1:16" ht="25.5">
      <c r="A368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54</v>
      </c>
      <c s="37">
        <v>4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293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338</v>
      </c>
    </row>
    <row r="371" spans="1:5" ht="12.75">
      <c r="A371" t="s">
        <v>58</v>
      </c>
      <c r="E371" s="39" t="s">
        <v>52</v>
      </c>
    </row>
    <row r="372" spans="1:16" ht="25.5">
      <c r="A372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54</v>
      </c>
      <c s="37">
        <v>4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293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338</v>
      </c>
    </row>
    <row r="375" spans="1:5" ht="12.75">
      <c r="A375" t="s">
        <v>58</v>
      </c>
      <c r="E375" s="39" t="s">
        <v>52</v>
      </c>
    </row>
    <row r="376" spans="1:16" ht="12.75">
      <c r="A376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54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12.75">
      <c r="A377" s="35" t="s">
        <v>56</v>
      </c>
      <c r="E377" s="39" t="s">
        <v>52</v>
      </c>
    </row>
    <row r="378" spans="1:5" ht="12.75">
      <c r="A378" s="35" t="s">
        <v>57</v>
      </c>
      <c r="E378" s="40" t="s">
        <v>338</v>
      </c>
    </row>
    <row r="379" spans="1:5" ht="12.75">
      <c r="A379" t="s">
        <v>58</v>
      </c>
      <c r="E379" s="39" t="s">
        <v>62</v>
      </c>
    </row>
    <row r="380" spans="1:16" ht="12.75">
      <c r="A380" t="s">
        <v>49</v>
      </c>
      <c s="34" t="s">
        <v>363</v>
      </c>
      <c s="34" t="s">
        <v>364</v>
      </c>
      <c s="35" t="s">
        <v>52</v>
      </c>
      <c s="6" t="s">
        <v>365</v>
      </c>
      <c s="36" t="s">
        <v>54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338</v>
      </c>
    </row>
    <row r="383" spans="1:5" ht="12.75">
      <c r="A383" t="s">
        <v>58</v>
      </c>
      <c r="E383" s="39" t="s">
        <v>62</v>
      </c>
    </row>
    <row r="384" spans="1:16" ht="12.75">
      <c r="A384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54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104</v>
      </c>
    </row>
    <row r="387" spans="1:5" ht="12.75">
      <c r="A387" t="s">
        <v>58</v>
      </c>
      <c r="E387" s="39" t="s">
        <v>62</v>
      </c>
    </row>
    <row r="388" spans="1:16" ht="12.75">
      <c r="A388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54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104</v>
      </c>
    </row>
    <row r="391" spans="1:5" ht="12.75">
      <c r="A391" t="s">
        <v>58</v>
      </c>
      <c r="E391" s="39" t="s">
        <v>62</v>
      </c>
    </row>
    <row r="392" spans="1:16" ht="12.75">
      <c r="A392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54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104</v>
      </c>
    </row>
    <row r="395" spans="1:5" ht="12.75">
      <c r="A395" t="s">
        <v>58</v>
      </c>
      <c r="E395" s="39" t="s">
        <v>62</v>
      </c>
    </row>
    <row r="396" spans="1:16" ht="12.75">
      <c r="A396" t="s">
        <v>49</v>
      </c>
      <c s="34" t="s">
        <v>375</v>
      </c>
      <c s="34" t="s">
        <v>376</v>
      </c>
      <c s="35" t="s">
        <v>52</v>
      </c>
      <c s="6" t="s">
        <v>377</v>
      </c>
      <c s="36" t="s">
        <v>54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104</v>
      </c>
    </row>
    <row r="399" spans="1:5" ht="12.75">
      <c r="A399" t="s">
        <v>58</v>
      </c>
      <c r="E399" s="39" t="s">
        <v>62</v>
      </c>
    </row>
    <row r="400" spans="1:16" ht="25.5">
      <c r="A400" t="s">
        <v>49</v>
      </c>
      <c s="34" t="s">
        <v>378</v>
      </c>
      <c s="34" t="s">
        <v>379</v>
      </c>
      <c s="35" t="s">
        <v>52</v>
      </c>
      <c s="6" t="s">
        <v>380</v>
      </c>
      <c s="36" t="s">
        <v>54</v>
      </c>
      <c s="37">
        <v>4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293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104</v>
      </c>
    </row>
    <row r="403" spans="1:5" ht="12.75">
      <c r="A403" t="s">
        <v>58</v>
      </c>
      <c r="E403" s="39" t="s">
        <v>52</v>
      </c>
    </row>
    <row r="404" spans="1:16" ht="25.5">
      <c r="A404" t="s">
        <v>49</v>
      </c>
      <c s="34" t="s">
        <v>381</v>
      </c>
      <c s="34" t="s">
        <v>382</v>
      </c>
      <c s="35" t="s">
        <v>52</v>
      </c>
      <c s="6" t="s">
        <v>383</v>
      </c>
      <c s="36" t="s">
        <v>54</v>
      </c>
      <c s="37">
        <v>4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293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104</v>
      </c>
    </row>
    <row r="407" spans="1:5" ht="12.75">
      <c r="A407" t="s">
        <v>58</v>
      </c>
      <c r="E407" s="39" t="s">
        <v>52</v>
      </c>
    </row>
    <row r="408" spans="1:13" ht="12.75">
      <c r="A408" t="s">
        <v>46</v>
      </c>
      <c r="C408" s="31" t="s">
        <v>384</v>
      </c>
      <c r="E408" s="33" t="s">
        <v>385</v>
      </c>
      <c r="J408" s="32">
        <f>0</f>
      </c>
      <c s="32">
        <f>0</f>
      </c>
      <c s="32">
        <f>0+L409+L413+L417+L421+L425</f>
      </c>
      <c s="32">
        <f>0+M409+M413+M417+M421+M425</f>
      </c>
    </row>
    <row r="409" spans="1:16" ht="25.5">
      <c r="A409" t="s">
        <v>49</v>
      </c>
      <c s="34" t="s">
        <v>386</v>
      </c>
      <c s="34" t="s">
        <v>387</v>
      </c>
      <c s="35" t="s">
        <v>52</v>
      </c>
      <c s="6" t="s">
        <v>388</v>
      </c>
      <c s="36" t="s">
        <v>389</v>
      </c>
      <c s="37">
        <v>1.5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12.75">
      <c r="A410" s="35" t="s">
        <v>56</v>
      </c>
      <c r="E410" s="39" t="s">
        <v>390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62</v>
      </c>
    </row>
    <row r="413" spans="1:16" ht="25.5">
      <c r="A413" t="s">
        <v>49</v>
      </c>
      <c s="34" t="s">
        <v>27</v>
      </c>
      <c s="34" t="s">
        <v>391</v>
      </c>
      <c s="35" t="s">
        <v>52</v>
      </c>
      <c s="6" t="s">
        <v>392</v>
      </c>
      <c s="36" t="s">
        <v>389</v>
      </c>
      <c s="37">
        <v>4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27</v>
      </c>
    </row>
    <row r="414" spans="1:5" ht="12.75">
      <c r="A414" s="35" t="s">
        <v>56</v>
      </c>
      <c r="E414" s="39" t="s">
        <v>393</v>
      </c>
    </row>
    <row r="415" spans="1:5" ht="12.75">
      <c r="A415" s="35" t="s">
        <v>57</v>
      </c>
      <c r="E415" s="40" t="s">
        <v>394</v>
      </c>
    </row>
    <row r="416" spans="1:5" ht="12.75">
      <c r="A416" t="s">
        <v>58</v>
      </c>
      <c r="E416" s="39" t="s">
        <v>62</v>
      </c>
    </row>
    <row r="417" spans="1:16" ht="25.5">
      <c r="A417" t="s">
        <v>49</v>
      </c>
      <c s="34" t="s">
        <v>26</v>
      </c>
      <c s="34" t="s">
        <v>395</v>
      </c>
      <c s="35" t="s">
        <v>52</v>
      </c>
      <c s="6" t="s">
        <v>396</v>
      </c>
      <c s="36" t="s">
        <v>389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27</v>
      </c>
    </row>
    <row r="418" spans="1:5" ht="12.75">
      <c r="A418" s="35" t="s">
        <v>56</v>
      </c>
      <c r="E418" s="39" t="s">
        <v>397</v>
      </c>
    </row>
    <row r="419" spans="1:5" ht="12.75">
      <c r="A419" s="35" t="s">
        <v>57</v>
      </c>
      <c r="E419" s="40" t="s">
        <v>52</v>
      </c>
    </row>
    <row r="420" spans="1:5" ht="12.75">
      <c r="A420" t="s">
        <v>58</v>
      </c>
      <c r="E420" s="39" t="s">
        <v>62</v>
      </c>
    </row>
    <row r="421" spans="1:16" ht="25.5">
      <c r="A421" t="s">
        <v>49</v>
      </c>
      <c s="34" t="s">
        <v>398</v>
      </c>
      <c s="34" t="s">
        <v>399</v>
      </c>
      <c s="35" t="s">
        <v>52</v>
      </c>
      <c s="6" t="s">
        <v>400</v>
      </c>
      <c s="36" t="s">
        <v>389</v>
      </c>
      <c s="37">
        <v>0.16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27</v>
      </c>
    </row>
    <row r="422" spans="1:5" ht="12.75">
      <c r="A422" s="35" t="s">
        <v>56</v>
      </c>
      <c r="E422" s="39" t="s">
        <v>401</v>
      </c>
    </row>
    <row r="423" spans="1:5" ht="12.75">
      <c r="A423" s="35" t="s">
        <v>57</v>
      </c>
      <c r="E423" s="40" t="s">
        <v>402</v>
      </c>
    </row>
    <row r="424" spans="1:5" ht="12.75">
      <c r="A424" t="s">
        <v>58</v>
      </c>
      <c r="E424" s="39" t="s">
        <v>62</v>
      </c>
    </row>
    <row r="425" spans="1:16" ht="12.75">
      <c r="A425" t="s">
        <v>49</v>
      </c>
      <c s="34" t="s">
        <v>403</v>
      </c>
      <c s="34" t="s">
        <v>404</v>
      </c>
      <c s="35" t="s">
        <v>52</v>
      </c>
      <c s="6" t="s">
        <v>405</v>
      </c>
      <c s="36" t="s">
        <v>406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27</v>
      </c>
    </row>
    <row r="426" spans="1:5" ht="12.75">
      <c r="A426" s="35" t="s">
        <v>56</v>
      </c>
      <c r="E426" s="39" t="s">
        <v>52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62</v>
      </c>
    </row>
    <row r="429" spans="1:13" ht="12.75">
      <c r="A429" t="s">
        <v>46</v>
      </c>
      <c r="C429" s="31" t="s">
        <v>407</v>
      </c>
      <c r="E429" s="33" t="s">
        <v>408</v>
      </c>
      <c r="J429" s="32">
        <f>0</f>
      </c>
      <c s="32">
        <f>0</f>
      </c>
      <c s="32">
        <f>0+L430+L434+L438+L442+L446+L450+L454+L458+L462+L466+L470+L474+L478+L482</f>
      </c>
      <c s="32">
        <f>0+M430+M434+M438+M442+M446+M450+M454+M458+M462+M466+M470+M474+M478+M482</f>
      </c>
    </row>
    <row r="430" spans="1:16" ht="12.75">
      <c r="A430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412</v>
      </c>
      <c s="37">
        <v>426.65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52</v>
      </c>
    </row>
    <row r="432" spans="1:5" ht="12.75">
      <c r="A432" s="35" t="s">
        <v>57</v>
      </c>
      <c r="E432" s="40" t="s">
        <v>413</v>
      </c>
    </row>
    <row r="433" spans="1:5" ht="12.75">
      <c r="A433" t="s">
        <v>58</v>
      </c>
      <c r="E433" s="39" t="s">
        <v>62</v>
      </c>
    </row>
    <row r="434" spans="1:16" ht="12.75">
      <c r="A434" t="s">
        <v>49</v>
      </c>
      <c s="34" t="s">
        <v>414</v>
      </c>
      <c s="34" t="s">
        <v>415</v>
      </c>
      <c s="35" t="s">
        <v>52</v>
      </c>
      <c s="6" t="s">
        <v>416</v>
      </c>
      <c s="36" t="s">
        <v>417</v>
      </c>
      <c s="37">
        <v>341.32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55</v>
      </c>
      <c>
        <f>(M434*21)/100</f>
      </c>
      <c t="s">
        <v>27</v>
      </c>
    </row>
    <row r="435" spans="1:5" ht="12.75">
      <c r="A435" s="35" t="s">
        <v>56</v>
      </c>
      <c r="E435" s="39" t="s">
        <v>52</v>
      </c>
    </row>
    <row r="436" spans="1:5" ht="12.75">
      <c r="A436" s="35" t="s">
        <v>57</v>
      </c>
      <c r="E436" s="40" t="s">
        <v>413</v>
      </c>
    </row>
    <row r="437" spans="1:5" ht="12.75">
      <c r="A437" t="s">
        <v>58</v>
      </c>
      <c r="E437" s="39" t="s">
        <v>62</v>
      </c>
    </row>
    <row r="438" spans="1:16" ht="12.75">
      <c r="A438" t="s">
        <v>49</v>
      </c>
      <c s="34" t="s">
        <v>418</v>
      </c>
      <c s="34" t="s">
        <v>419</v>
      </c>
      <c s="35" t="s">
        <v>52</v>
      </c>
      <c s="6" t="s">
        <v>420</v>
      </c>
      <c s="36" t="s">
        <v>417</v>
      </c>
      <c s="37">
        <v>57.2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55</v>
      </c>
      <c>
        <f>(M438*21)/100</f>
      </c>
      <c t="s">
        <v>27</v>
      </c>
    </row>
    <row r="439" spans="1:5" ht="12.75">
      <c r="A439" s="35" t="s">
        <v>56</v>
      </c>
      <c r="E439" s="39" t="s">
        <v>52</v>
      </c>
    </row>
    <row r="440" spans="1:5" ht="12.75">
      <c r="A440" s="35" t="s">
        <v>57</v>
      </c>
      <c r="E440" s="40" t="s">
        <v>413</v>
      </c>
    </row>
    <row r="441" spans="1:5" ht="12.75">
      <c r="A441" t="s">
        <v>58</v>
      </c>
      <c r="E441" s="39" t="s">
        <v>62</v>
      </c>
    </row>
    <row r="442" spans="1:16" ht="12.75">
      <c r="A442" t="s">
        <v>49</v>
      </c>
      <c s="34" t="s">
        <v>421</v>
      </c>
      <c s="34" t="s">
        <v>422</v>
      </c>
      <c s="35" t="s">
        <v>52</v>
      </c>
      <c s="6" t="s">
        <v>423</v>
      </c>
      <c s="36" t="s">
        <v>417</v>
      </c>
      <c s="37">
        <v>398.52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55</v>
      </c>
      <c>
        <f>(M442*21)/100</f>
      </c>
      <c t="s">
        <v>27</v>
      </c>
    </row>
    <row r="443" spans="1:5" ht="12.75">
      <c r="A443" s="35" t="s">
        <v>56</v>
      </c>
      <c r="E443" s="39" t="s">
        <v>52</v>
      </c>
    </row>
    <row r="444" spans="1:5" ht="12.75">
      <c r="A444" s="35" t="s">
        <v>57</v>
      </c>
      <c r="E444" s="40" t="s">
        <v>413</v>
      </c>
    </row>
    <row r="445" spans="1:5" ht="12.75">
      <c r="A445" t="s">
        <v>58</v>
      </c>
      <c r="E445" s="39" t="s">
        <v>62</v>
      </c>
    </row>
    <row r="446" spans="1:16" ht="12.75">
      <c r="A446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412</v>
      </c>
      <c s="37">
        <v>426.65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55</v>
      </c>
      <c>
        <f>(M446*21)/100</f>
      </c>
      <c t="s">
        <v>27</v>
      </c>
    </row>
    <row r="447" spans="1:5" ht="12.75">
      <c r="A447" s="35" t="s">
        <v>56</v>
      </c>
      <c r="E447" s="39" t="s">
        <v>52</v>
      </c>
    </row>
    <row r="448" spans="1:5" ht="12.75">
      <c r="A448" s="35" t="s">
        <v>57</v>
      </c>
      <c r="E448" s="40" t="s">
        <v>413</v>
      </c>
    </row>
    <row r="449" spans="1:5" ht="12.75">
      <c r="A449" t="s">
        <v>58</v>
      </c>
      <c r="E449" s="39" t="s">
        <v>62</v>
      </c>
    </row>
    <row r="450" spans="1:16" ht="12.75">
      <c r="A450" t="s">
        <v>49</v>
      </c>
      <c s="34" t="s">
        <v>427</v>
      </c>
      <c s="34" t="s">
        <v>428</v>
      </c>
      <c s="35" t="s">
        <v>52</v>
      </c>
      <c s="6" t="s">
        <v>429</v>
      </c>
      <c s="36" t="s">
        <v>148</v>
      </c>
      <c s="37">
        <v>83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55</v>
      </c>
      <c>
        <f>(M450*21)/100</f>
      </c>
      <c t="s">
        <v>27</v>
      </c>
    </row>
    <row r="451" spans="1:5" ht="12.75">
      <c r="A451" s="35" t="s">
        <v>56</v>
      </c>
      <c r="E451" s="39" t="s">
        <v>52</v>
      </c>
    </row>
    <row r="452" spans="1:5" ht="12.75">
      <c r="A452" s="35" t="s">
        <v>57</v>
      </c>
      <c r="E452" s="40" t="s">
        <v>430</v>
      </c>
    </row>
    <row r="453" spans="1:5" ht="12.75">
      <c r="A453" t="s">
        <v>58</v>
      </c>
      <c r="E453" s="39" t="s">
        <v>62</v>
      </c>
    </row>
    <row r="454" spans="1:16" ht="12.75">
      <c r="A454" t="s">
        <v>49</v>
      </c>
      <c s="34" t="s">
        <v>431</v>
      </c>
      <c s="34" t="s">
        <v>432</v>
      </c>
      <c s="35" t="s">
        <v>52</v>
      </c>
      <c s="6" t="s">
        <v>433</v>
      </c>
      <c s="36" t="s">
        <v>148</v>
      </c>
      <c s="37">
        <v>1219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55</v>
      </c>
      <c>
        <f>(M454*21)/100</f>
      </c>
      <c t="s">
        <v>27</v>
      </c>
    </row>
    <row r="455" spans="1:5" ht="12.75">
      <c r="A455" s="35" t="s">
        <v>56</v>
      </c>
      <c r="E455" s="39" t="s">
        <v>52</v>
      </c>
    </row>
    <row r="456" spans="1:5" ht="12.75">
      <c r="A456" s="35" t="s">
        <v>57</v>
      </c>
      <c r="E456" s="40" t="s">
        <v>413</v>
      </c>
    </row>
    <row r="457" spans="1:5" ht="12.75">
      <c r="A457" t="s">
        <v>58</v>
      </c>
      <c r="E457" s="39" t="s">
        <v>62</v>
      </c>
    </row>
    <row r="458" spans="1:16" ht="25.5">
      <c r="A458" t="s">
        <v>49</v>
      </c>
      <c s="34" t="s">
        <v>434</v>
      </c>
      <c s="34" t="s">
        <v>435</v>
      </c>
      <c s="35" t="s">
        <v>52</v>
      </c>
      <c s="6" t="s">
        <v>436</v>
      </c>
      <c s="36" t="s">
        <v>148</v>
      </c>
      <c s="37">
        <v>1219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27</v>
      </c>
    </row>
    <row r="459" spans="1:5" ht="12.75">
      <c r="A459" s="35" t="s">
        <v>56</v>
      </c>
      <c r="E459" s="39" t="s">
        <v>52</v>
      </c>
    </row>
    <row r="460" spans="1:5" ht="12.75">
      <c r="A460" s="35" t="s">
        <v>57</v>
      </c>
      <c r="E460" s="40" t="s">
        <v>413</v>
      </c>
    </row>
    <row r="461" spans="1:5" ht="12.75">
      <c r="A461" t="s">
        <v>58</v>
      </c>
      <c r="E461" s="39" t="s">
        <v>62</v>
      </c>
    </row>
    <row r="462" spans="1:16" ht="12.75">
      <c r="A462" t="s">
        <v>49</v>
      </c>
      <c s="34" t="s">
        <v>437</v>
      </c>
      <c s="34" t="s">
        <v>438</v>
      </c>
      <c s="35" t="s">
        <v>52</v>
      </c>
      <c s="6" t="s">
        <v>439</v>
      </c>
      <c s="36" t="s">
        <v>148</v>
      </c>
      <c s="37">
        <v>83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55</v>
      </c>
      <c>
        <f>(M462*21)/100</f>
      </c>
      <c t="s">
        <v>27</v>
      </c>
    </row>
    <row r="463" spans="1:5" ht="12.75">
      <c r="A463" s="35" t="s">
        <v>56</v>
      </c>
      <c r="E463" s="39" t="s">
        <v>52</v>
      </c>
    </row>
    <row r="464" spans="1:5" ht="12.75">
      <c r="A464" s="35" t="s">
        <v>57</v>
      </c>
      <c r="E464" s="40" t="s">
        <v>430</v>
      </c>
    </row>
    <row r="465" spans="1:5" ht="12.75">
      <c r="A465" t="s">
        <v>58</v>
      </c>
      <c r="E465" s="39" t="s">
        <v>62</v>
      </c>
    </row>
    <row r="466" spans="1:16" ht="12.75">
      <c r="A466" t="s">
        <v>49</v>
      </c>
      <c s="34" t="s">
        <v>440</v>
      </c>
      <c s="34" t="s">
        <v>441</v>
      </c>
      <c s="35" t="s">
        <v>52</v>
      </c>
      <c s="6" t="s">
        <v>442</v>
      </c>
      <c s="36" t="s">
        <v>148</v>
      </c>
      <c s="37">
        <v>83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55</v>
      </c>
      <c>
        <f>(M466*21)/100</f>
      </c>
      <c t="s">
        <v>27</v>
      </c>
    </row>
    <row r="467" spans="1:5" ht="12.75">
      <c r="A467" s="35" t="s">
        <v>56</v>
      </c>
      <c r="E467" s="39" t="s">
        <v>52</v>
      </c>
    </row>
    <row r="468" spans="1:5" ht="12.75">
      <c r="A468" s="35" t="s">
        <v>57</v>
      </c>
      <c r="E468" s="40" t="s">
        <v>430</v>
      </c>
    </row>
    <row r="469" spans="1:5" ht="12.75">
      <c r="A469" t="s">
        <v>58</v>
      </c>
      <c r="E469" s="39" t="s">
        <v>62</v>
      </c>
    </row>
    <row r="470" spans="1:16" ht="12.75">
      <c r="A470" t="s">
        <v>49</v>
      </c>
      <c s="34" t="s">
        <v>443</v>
      </c>
      <c s="34" t="s">
        <v>444</v>
      </c>
      <c s="35" t="s">
        <v>52</v>
      </c>
      <c s="6" t="s">
        <v>445</v>
      </c>
      <c s="36" t="s">
        <v>148</v>
      </c>
      <c s="37">
        <v>1219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55</v>
      </c>
      <c>
        <f>(M470*21)/100</f>
      </c>
      <c t="s">
        <v>27</v>
      </c>
    </row>
    <row r="471" spans="1:5" ht="12.75">
      <c r="A471" s="35" t="s">
        <v>56</v>
      </c>
      <c r="E471" s="39" t="s">
        <v>52</v>
      </c>
    </row>
    <row r="472" spans="1:5" ht="12.75">
      <c r="A472" s="35" t="s">
        <v>57</v>
      </c>
      <c r="E472" s="40" t="s">
        <v>413</v>
      </c>
    </row>
    <row r="473" spans="1:5" ht="12.75">
      <c r="A473" t="s">
        <v>58</v>
      </c>
      <c r="E473" s="39" t="s">
        <v>62</v>
      </c>
    </row>
    <row r="474" spans="1:16" ht="12.75">
      <c r="A474" t="s">
        <v>49</v>
      </c>
      <c s="34" t="s">
        <v>446</v>
      </c>
      <c s="34" t="s">
        <v>447</v>
      </c>
      <c s="35" t="s">
        <v>52</v>
      </c>
      <c s="6" t="s">
        <v>448</v>
      </c>
      <c s="36" t="s">
        <v>54</v>
      </c>
      <c s="37">
        <v>6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55</v>
      </c>
      <c>
        <f>(M474*21)/100</f>
      </c>
      <c t="s">
        <v>27</v>
      </c>
    </row>
    <row r="475" spans="1:5" ht="12.75">
      <c r="A475" s="35" t="s">
        <v>56</v>
      </c>
      <c r="E475" s="39" t="s">
        <v>52</v>
      </c>
    </row>
    <row r="476" spans="1:5" ht="12.75">
      <c r="A476" s="35" t="s">
        <v>57</v>
      </c>
      <c r="E476" s="40" t="s">
        <v>52</v>
      </c>
    </row>
    <row r="477" spans="1:5" ht="12.75">
      <c r="A477" t="s">
        <v>58</v>
      </c>
      <c r="E477" s="39" t="s">
        <v>62</v>
      </c>
    </row>
    <row r="478" spans="1:16" ht="25.5">
      <c r="A478" t="s">
        <v>49</v>
      </c>
      <c s="34" t="s">
        <v>449</v>
      </c>
      <c s="34" t="s">
        <v>450</v>
      </c>
      <c s="35" t="s">
        <v>52</v>
      </c>
      <c s="6" t="s">
        <v>451</v>
      </c>
      <c s="36" t="s">
        <v>54</v>
      </c>
      <c s="37">
        <v>6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55</v>
      </c>
      <c>
        <f>(M478*21)/100</f>
      </c>
      <c t="s">
        <v>27</v>
      </c>
    </row>
    <row r="479" spans="1:5" ht="12.75">
      <c r="A479" s="35" t="s">
        <v>56</v>
      </c>
      <c r="E479" s="39" t="s">
        <v>52</v>
      </c>
    </row>
    <row r="480" spans="1:5" ht="12.75">
      <c r="A480" s="35" t="s">
        <v>57</v>
      </c>
      <c r="E480" s="40" t="s">
        <v>452</v>
      </c>
    </row>
    <row r="481" spans="1:5" ht="12.75">
      <c r="A481" t="s">
        <v>58</v>
      </c>
      <c r="E481" s="39" t="s">
        <v>62</v>
      </c>
    </row>
    <row r="482" spans="1:16" ht="12.75">
      <c r="A482" t="s">
        <v>49</v>
      </c>
      <c s="34" t="s">
        <v>453</v>
      </c>
      <c s="34" t="s">
        <v>454</v>
      </c>
      <c s="35" t="s">
        <v>52</v>
      </c>
      <c s="6" t="s">
        <v>455</v>
      </c>
      <c s="36" t="s">
        <v>417</v>
      </c>
      <c s="37">
        <v>5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55</v>
      </c>
      <c>
        <f>(M482*21)/100</f>
      </c>
      <c t="s">
        <v>27</v>
      </c>
    </row>
    <row r="483" spans="1:5" ht="12.75">
      <c r="A483" s="35" t="s">
        <v>56</v>
      </c>
      <c r="E483" s="39" t="s">
        <v>52</v>
      </c>
    </row>
    <row r="484" spans="1:5" ht="12.75">
      <c r="A484" s="35" t="s">
        <v>57</v>
      </c>
      <c r="E484" s="40" t="s">
        <v>456</v>
      </c>
    </row>
    <row r="485" spans="1:5" ht="12.75">
      <c r="A485" t="s">
        <v>58</v>
      </c>
      <c r="E485" s="39" t="s">
        <v>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457</v>
      </c>
      <c r="E4" s="26" t="s">
        <v>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461</v>
      </c>
      <c r="E8" s="30" t="s">
        <v>460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386</v>
      </c>
      <c r="E9" s="33" t="s">
        <v>462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386</v>
      </c>
      <c s="34" t="s">
        <v>463</v>
      </c>
      <c s="35" t="s">
        <v>52</v>
      </c>
      <c s="6" t="s">
        <v>464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293</v>
      </c>
      <c>
        <f>(M10*21)/100</f>
      </c>
      <c t="s">
        <v>27</v>
      </c>
    </row>
    <row r="11" spans="1:5" ht="12.75">
      <c r="A11" s="35" t="s">
        <v>56</v>
      </c>
      <c r="E11" s="39" t="s">
        <v>465</v>
      </c>
    </row>
    <row r="12" spans="1:5" ht="12.75">
      <c r="A12" s="35" t="s">
        <v>57</v>
      </c>
      <c r="E12" s="40" t="s">
        <v>466</v>
      </c>
    </row>
    <row r="13" spans="1:5" ht="89.25">
      <c r="A13" t="s">
        <v>58</v>
      </c>
      <c r="E13" s="39" t="s">
        <v>467</v>
      </c>
    </row>
    <row r="14" spans="1:16" ht="12.75">
      <c r="A14" t="s">
        <v>49</v>
      </c>
      <c s="34" t="s">
        <v>27</v>
      </c>
      <c s="34" t="s">
        <v>468</v>
      </c>
      <c s="35" t="s">
        <v>52</v>
      </c>
      <c s="6" t="s">
        <v>469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293</v>
      </c>
      <c>
        <f>(M14*21)/100</f>
      </c>
      <c t="s">
        <v>27</v>
      </c>
    </row>
    <row r="15" spans="1:5" ht="12.75">
      <c r="A15" s="35" t="s">
        <v>56</v>
      </c>
      <c r="E15" s="39" t="s">
        <v>470</v>
      </c>
    </row>
    <row r="16" spans="1:5" ht="12.75">
      <c r="A16" s="35" t="s">
        <v>57</v>
      </c>
      <c r="E16" s="40" t="s">
        <v>466</v>
      </c>
    </row>
    <row r="17" spans="1:5" ht="102">
      <c r="A17" t="s">
        <v>58</v>
      </c>
      <c r="E17" s="39" t="s">
        <v>471</v>
      </c>
    </row>
    <row r="18" spans="1:16" ht="12.75">
      <c r="A18" t="s">
        <v>49</v>
      </c>
      <c s="34" t="s">
        <v>26</v>
      </c>
      <c s="34" t="s">
        <v>472</v>
      </c>
      <c s="35" t="s">
        <v>52</v>
      </c>
      <c s="6" t="s">
        <v>473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293</v>
      </c>
      <c>
        <f>(M18*21)/100</f>
      </c>
      <c t="s">
        <v>27</v>
      </c>
    </row>
    <row r="19" spans="1:5" ht="12.75">
      <c r="A19" s="35" t="s">
        <v>56</v>
      </c>
      <c r="E19" s="39" t="s">
        <v>474</v>
      </c>
    </row>
    <row r="20" spans="1:5" ht="12.75">
      <c r="A20" s="35" t="s">
        <v>57</v>
      </c>
      <c r="E20" s="40" t="s">
        <v>466</v>
      </c>
    </row>
    <row r="21" spans="1:5" ht="38.25">
      <c r="A21" t="s">
        <v>58</v>
      </c>
      <c r="E21" s="39" t="s">
        <v>475</v>
      </c>
    </row>
    <row r="22" spans="1:13" ht="12.75">
      <c r="A22" t="s">
        <v>46</v>
      </c>
      <c r="C22" s="31" t="s">
        <v>27</v>
      </c>
      <c r="E22" s="33" t="s">
        <v>229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398</v>
      </c>
      <c s="34" t="s">
        <v>476</v>
      </c>
      <c s="35" t="s">
        <v>52</v>
      </c>
      <c s="6" t="s">
        <v>477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293</v>
      </c>
      <c>
        <f>(M23*21)/100</f>
      </c>
      <c t="s">
        <v>27</v>
      </c>
    </row>
    <row r="24" spans="1:5" ht="12.75">
      <c r="A24" s="35" t="s">
        <v>56</v>
      </c>
      <c r="E24" s="39" t="s">
        <v>478</v>
      </c>
    </row>
    <row r="25" spans="1:5" ht="12.75">
      <c r="A25" s="35" t="s">
        <v>57</v>
      </c>
      <c r="E25" s="40" t="s">
        <v>466</v>
      </c>
    </row>
    <row r="26" spans="1:5" ht="89.25">
      <c r="A26" t="s">
        <v>58</v>
      </c>
      <c r="E26" s="39" t="s">
        <v>479</v>
      </c>
    </row>
    <row r="27" spans="1:16" ht="12.75">
      <c r="A27" t="s">
        <v>49</v>
      </c>
      <c s="34" t="s">
        <v>403</v>
      </c>
      <c s="34" t="s">
        <v>480</v>
      </c>
      <c s="35" t="s">
        <v>52</v>
      </c>
      <c s="6" t="s">
        <v>481</v>
      </c>
      <c s="36" t="s">
        <v>233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293</v>
      </c>
      <c>
        <f>(M27*21)/100</f>
      </c>
      <c t="s">
        <v>27</v>
      </c>
    </row>
    <row r="28" spans="1:5" ht="12.75">
      <c r="A28" s="35" t="s">
        <v>56</v>
      </c>
      <c r="E28" s="39" t="s">
        <v>482</v>
      </c>
    </row>
    <row r="29" spans="1:5" ht="12.75">
      <c r="A29" s="35" t="s">
        <v>57</v>
      </c>
      <c r="E29" s="40" t="s">
        <v>466</v>
      </c>
    </row>
    <row r="30" spans="1:5" ht="76.5">
      <c r="A30" t="s">
        <v>58</v>
      </c>
      <c r="E30" s="39" t="s">
        <v>483</v>
      </c>
    </row>
    <row r="31" spans="1:16" ht="12.75">
      <c r="A31" t="s">
        <v>49</v>
      </c>
      <c s="34" t="s">
        <v>409</v>
      </c>
      <c s="34" t="s">
        <v>484</v>
      </c>
      <c s="35" t="s">
        <v>52</v>
      </c>
      <c s="6" t="s">
        <v>485</v>
      </c>
      <c s="36" t="s">
        <v>233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293</v>
      </c>
      <c>
        <f>(M31*21)/100</f>
      </c>
      <c t="s">
        <v>27</v>
      </c>
    </row>
    <row r="32" spans="1:5" ht="12.75">
      <c r="A32" s="35" t="s">
        <v>56</v>
      </c>
      <c r="E32" s="39" t="s">
        <v>486</v>
      </c>
    </row>
    <row r="33" spans="1:5" ht="12.75">
      <c r="A33" s="35" t="s">
        <v>57</v>
      </c>
      <c r="E33" s="40" t="s">
        <v>487</v>
      </c>
    </row>
    <row r="34" spans="1:5" ht="25.5">
      <c r="A34" t="s">
        <v>58</v>
      </c>
      <c r="E34" s="39" t="s">
        <v>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