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vozní náměstek\Opravné práce\2022\OPRAVA GPK\SOUTĚŽ\"/>
    </mc:Choice>
  </mc:AlternateContent>
  <bookViews>
    <workbookView xWindow="0" yWindow="0" windowWidth="28800" windowHeight="11835"/>
  </bookViews>
  <sheets>
    <sheet name="Rekapitulace zakázky" sheetId="1" r:id="rId1"/>
    <sheet name="01.1 - Oprava GPK" sheetId="2" r:id="rId2"/>
    <sheet name="01.2 - Vyvolané práce" sheetId="3" r:id="rId3"/>
    <sheet name="01.3 - Manipulace a přepravy" sheetId="4" r:id="rId4"/>
    <sheet name="01.4 - Geodetické měření" sheetId="5" r:id="rId5"/>
    <sheet name="02.1 - VRN" sheetId="6" r:id="rId6"/>
  </sheets>
  <definedNames>
    <definedName name="_xlnm._FilterDatabase" localSheetId="1" hidden="1">'01.1 - Oprava GPK'!$C$117:$K$160</definedName>
    <definedName name="_xlnm._FilterDatabase" localSheetId="2" hidden="1">'01.2 - Vyvolané práce'!$C$118:$K$175</definedName>
    <definedName name="_xlnm._FilterDatabase" localSheetId="3" hidden="1">'01.3 - Manipulace a přepravy'!$C$116:$K$134</definedName>
    <definedName name="_xlnm._FilterDatabase" localSheetId="4" hidden="1">'01.4 - Geodetické měření'!$C$116:$K$126</definedName>
    <definedName name="_xlnm._FilterDatabase" localSheetId="5" hidden="1">'02.1 - VRN'!$C$116:$K$121</definedName>
    <definedName name="_xlnm.Print_Titles" localSheetId="1">'01.1 - Oprava GPK'!$117:$117</definedName>
    <definedName name="_xlnm.Print_Titles" localSheetId="2">'01.2 - Vyvolané práce'!$118:$118</definedName>
    <definedName name="_xlnm.Print_Titles" localSheetId="3">'01.3 - Manipulace a přepravy'!$116:$116</definedName>
    <definedName name="_xlnm.Print_Titles" localSheetId="4">'01.4 - Geodetické měření'!$116:$116</definedName>
    <definedName name="_xlnm.Print_Titles" localSheetId="5">'02.1 - VRN'!$116:$116</definedName>
    <definedName name="_xlnm.Print_Titles" localSheetId="0">'Rekapitulace zakázky'!$92:$92</definedName>
    <definedName name="_xlnm.Print_Area" localSheetId="1">'01.1 - Oprava GPK'!$C$4:$J$76,'01.1 - Oprava GPK'!$C$82:$J$99,'01.1 - Oprava GPK'!$C$105:$K$160</definedName>
    <definedName name="_xlnm.Print_Area" localSheetId="2">'01.2 - Vyvolané práce'!$C$4:$J$76,'01.2 - Vyvolané práce'!$C$82:$J$100,'01.2 - Vyvolané práce'!$C$106:$K$175</definedName>
    <definedName name="_xlnm.Print_Area" localSheetId="3">'01.3 - Manipulace a přepravy'!$C$4:$J$76,'01.3 - Manipulace a přepravy'!$C$82:$J$98,'01.3 - Manipulace a přepravy'!$C$104:$K$134</definedName>
    <definedName name="_xlnm.Print_Area" localSheetId="4">'01.4 - Geodetické měření'!$C$4:$J$76,'01.4 - Geodetické měření'!$C$82:$J$98,'01.4 - Geodetické měření'!$C$104:$K$126</definedName>
    <definedName name="_xlnm.Print_Area" localSheetId="5">'02.1 - VRN'!$C$4:$J$76,'02.1 - VRN'!$C$82:$J$98,'02.1 - VRN'!$C$104:$K$121</definedName>
    <definedName name="_xlnm.Print_Area" localSheetId="0">'Rekapitulace zakázky'!$D$4:$AO$76,'Rekapitulace zakázky'!$C$82:$AQ$100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F113" i="6"/>
  <c r="F111" i="6"/>
  <c r="E109" i="6"/>
  <c r="F91" i="6"/>
  <c r="F89" i="6"/>
  <c r="E87" i="6"/>
  <c r="J24" i="6"/>
  <c r="E24" i="6"/>
  <c r="J114" i="6"/>
  <c r="J23" i="6"/>
  <c r="J21" i="6"/>
  <c r="E21" i="6"/>
  <c r="J91" i="6"/>
  <c r="J20" i="6"/>
  <c r="J18" i="6"/>
  <c r="E18" i="6"/>
  <c r="F92" i="6"/>
  <c r="J17" i="6"/>
  <c r="J12" i="6"/>
  <c r="J89" i="6" s="1"/>
  <c r="E7" i="6"/>
  <c r="E107" i="6" s="1"/>
  <c r="J37" i="5"/>
  <c r="J36" i="5"/>
  <c r="AY98" i="1"/>
  <c r="J35" i="5"/>
  <c r="AX98" i="1" s="1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91" i="5"/>
  <c r="J20" i="5"/>
  <c r="J18" i="5"/>
  <c r="E18" i="5"/>
  <c r="F114" i="5"/>
  <c r="J17" i="5"/>
  <c r="J12" i="5"/>
  <c r="J89" i="5" s="1"/>
  <c r="E7" i="5"/>
  <c r="E107" i="5"/>
  <c r="J37" i="4"/>
  <c r="J36" i="4"/>
  <c r="AY97" i="1"/>
  <c r="J35" i="4"/>
  <c r="AX97" i="1" s="1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92" i="4" s="1"/>
  <c r="J23" i="4"/>
  <c r="J21" i="4"/>
  <c r="E21" i="4"/>
  <c r="J113" i="4"/>
  <c r="J20" i="4"/>
  <c r="J18" i="4"/>
  <c r="E18" i="4"/>
  <c r="F114" i="4" s="1"/>
  <c r="J17" i="4"/>
  <c r="J12" i="4"/>
  <c r="J111" i="4" s="1"/>
  <c r="E7" i="4"/>
  <c r="E85" i="4"/>
  <c r="J37" i="3"/>
  <c r="J36" i="3"/>
  <c r="AY96" i="1"/>
  <c r="J35" i="3"/>
  <c r="AX96" i="1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 s="1"/>
  <c r="J23" i="3"/>
  <c r="J21" i="3"/>
  <c r="E21" i="3"/>
  <c r="J91" i="3"/>
  <c r="J20" i="3"/>
  <c r="J18" i="3"/>
  <c r="E18" i="3"/>
  <c r="F116" i="3"/>
  <c r="J17" i="3"/>
  <c r="J12" i="3"/>
  <c r="J89" i="3" s="1"/>
  <c r="E7" i="3"/>
  <c r="E85" i="3" s="1"/>
  <c r="J37" i="2"/>
  <c r="J36" i="2"/>
  <c r="AY95" i="1"/>
  <c r="J35" i="2"/>
  <c r="AX95" i="1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4" i="2"/>
  <c r="F112" i="2"/>
  <c r="E110" i="2"/>
  <c r="F91" i="2"/>
  <c r="F89" i="2"/>
  <c r="E87" i="2"/>
  <c r="J24" i="2"/>
  <c r="E24" i="2"/>
  <c r="J92" i="2" s="1"/>
  <c r="J23" i="2"/>
  <c r="J21" i="2"/>
  <c r="E21" i="2"/>
  <c r="J114" i="2"/>
  <c r="J20" i="2"/>
  <c r="J18" i="2"/>
  <c r="E18" i="2"/>
  <c r="F92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BK129" i="2"/>
  <c r="J156" i="2"/>
  <c r="J141" i="2"/>
  <c r="BK123" i="2"/>
  <c r="BK149" i="2"/>
  <c r="J150" i="2"/>
  <c r="J154" i="3"/>
  <c r="J144" i="3"/>
  <c r="J172" i="3"/>
  <c r="BK134" i="3"/>
  <c r="BK140" i="3"/>
  <c r="BK168" i="3"/>
  <c r="BK164" i="3"/>
  <c r="BK147" i="3"/>
  <c r="BK128" i="2"/>
  <c r="BK158" i="2"/>
  <c r="BK148" i="2"/>
  <c r="J132" i="2"/>
  <c r="J133" i="3"/>
  <c r="J146" i="3"/>
  <c r="J125" i="4"/>
  <c r="BK120" i="4"/>
  <c r="J122" i="4"/>
  <c r="J124" i="5"/>
  <c r="BK130" i="2"/>
  <c r="BK151" i="2"/>
  <c r="J131" i="2"/>
  <c r="J125" i="2"/>
  <c r="J145" i="2"/>
  <c r="BK165" i="3"/>
  <c r="J174" i="3"/>
  <c r="BK141" i="3"/>
  <c r="J150" i="3"/>
  <c r="BK171" i="3"/>
  <c r="BK158" i="3"/>
  <c r="J142" i="3"/>
  <c r="BK150" i="3"/>
  <c r="BK159" i="3"/>
  <c r="BK124" i="3"/>
  <c r="BK132" i="4"/>
  <c r="BK129" i="4"/>
  <c r="BK120" i="5"/>
  <c r="BK142" i="2"/>
  <c r="J122" i="2"/>
  <c r="BK145" i="2"/>
  <c r="J129" i="2"/>
  <c r="J133" i="2"/>
  <c r="BK122" i="2"/>
  <c r="J138" i="3"/>
  <c r="BK153" i="3"/>
  <c r="J139" i="3"/>
  <c r="J170" i="3"/>
  <c r="J127" i="3"/>
  <c r="BK136" i="3"/>
  <c r="J156" i="3"/>
  <c r="BK173" i="3"/>
  <c r="J133" i="4"/>
  <c r="BK125" i="4"/>
  <c r="J125" i="5"/>
  <c r="J121" i="5"/>
  <c r="BK157" i="2"/>
  <c r="BK160" i="2"/>
  <c r="J144" i="2"/>
  <c r="BK155" i="2"/>
  <c r="J152" i="2"/>
  <c r="BK144" i="2"/>
  <c r="BK138" i="2"/>
  <c r="J130" i="2"/>
  <c r="J134" i="2"/>
  <c r="BK124" i="2"/>
  <c r="BK136" i="2"/>
  <c r="J121" i="2"/>
  <c r="J138" i="2"/>
  <c r="J132" i="3"/>
  <c r="J160" i="3"/>
  <c r="J169" i="3"/>
  <c r="BK160" i="3"/>
  <c r="BK131" i="3"/>
  <c r="BK132" i="3"/>
  <c r="J173" i="3"/>
  <c r="BK163" i="3"/>
  <c r="BK170" i="3"/>
  <c r="BK138" i="3"/>
  <c r="BK175" i="3"/>
  <c r="J141" i="3"/>
  <c r="BK148" i="3"/>
  <c r="J134" i="3"/>
  <c r="BK122" i="4"/>
  <c r="BK123" i="4"/>
  <c r="BK134" i="4"/>
  <c r="J134" i="4"/>
  <c r="J123" i="4"/>
  <c r="J143" i="2"/>
  <c r="BK135" i="2"/>
  <c r="BK126" i="2"/>
  <c r="AS94" i="1"/>
  <c r="BK122" i="3"/>
  <c r="BK162" i="3"/>
  <c r="BK154" i="3"/>
  <c r="J153" i="3"/>
  <c r="BK135" i="3"/>
  <c r="BK145" i="3"/>
  <c r="BK119" i="4"/>
  <c r="J124" i="4"/>
  <c r="BK125" i="5"/>
  <c r="J154" i="2"/>
  <c r="J128" i="2"/>
  <c r="BK152" i="2"/>
  <c r="BK134" i="2"/>
  <c r="J136" i="2"/>
  <c r="BK125" i="2"/>
  <c r="BK169" i="3"/>
  <c r="J122" i="3"/>
  <c r="J148" i="3"/>
  <c r="J168" i="3"/>
  <c r="J167" i="3"/>
  <c r="J165" i="3"/>
  <c r="J137" i="3"/>
  <c r="BK155" i="3"/>
  <c r="BK133" i="4"/>
  <c r="BK126" i="4"/>
  <c r="BK123" i="5"/>
  <c r="BK121" i="6"/>
  <c r="J160" i="2"/>
  <c r="BK141" i="2"/>
  <c r="J159" i="2"/>
  <c r="J127" i="2"/>
  <c r="J157" i="2"/>
  <c r="BK154" i="2"/>
  <c r="J149" i="2"/>
  <c r="J142" i="2"/>
  <c r="J135" i="2"/>
  <c r="J124" i="2"/>
  <c r="BK131" i="2"/>
  <c r="J153" i="2"/>
  <c r="BK132" i="2"/>
  <c r="J146" i="2"/>
  <c r="J151" i="2"/>
  <c r="J125" i="3"/>
  <c r="J159" i="3"/>
  <c r="BK130" i="3"/>
  <c r="J162" i="3"/>
  <c r="BK146" i="3"/>
  <c r="BK129" i="3"/>
  <c r="BK157" i="3"/>
  <c r="BK127" i="3"/>
  <c r="J163" i="3"/>
  <c r="J158" i="3"/>
  <c r="J124" i="3"/>
  <c r="BK156" i="3"/>
  <c r="J129" i="3"/>
  <c r="J131" i="3"/>
  <c r="J123" i="3"/>
  <c r="BK174" i="3"/>
  <c r="BK172" i="3"/>
  <c r="J171" i="3"/>
  <c r="J149" i="3"/>
  <c r="J130" i="3"/>
  <c r="BK167" i="3"/>
  <c r="BK139" i="3"/>
  <c r="J126" i="3"/>
  <c r="J132" i="4"/>
  <c r="J129" i="4"/>
  <c r="BK124" i="4"/>
  <c r="J119" i="4"/>
  <c r="BK131" i="4"/>
  <c r="BK130" i="4"/>
  <c r="J126" i="5"/>
  <c r="BK126" i="5"/>
  <c r="BK121" i="5"/>
  <c r="J120" i="5"/>
  <c r="J121" i="6"/>
  <c r="BK119" i="6"/>
  <c r="J158" i="2"/>
  <c r="J155" i="2"/>
  <c r="J147" i="2"/>
  <c r="J137" i="2"/>
  <c r="J123" i="2"/>
  <c r="J139" i="2"/>
  <c r="J135" i="3"/>
  <c r="J145" i="3"/>
  <c r="BK133" i="3"/>
  <c r="BK143" i="3"/>
  <c r="J166" i="3"/>
  <c r="J155" i="3"/>
  <c r="BK151" i="3"/>
  <c r="J157" i="3"/>
  <c r="BK128" i="3"/>
  <c r="J130" i="4"/>
  <c r="BK121" i="4"/>
  <c r="BK122" i="5"/>
  <c r="J119" i="6"/>
  <c r="BK159" i="2"/>
  <c r="BK121" i="2"/>
  <c r="BK156" i="2"/>
  <c r="BK153" i="2"/>
  <c r="BK146" i="2"/>
  <c r="J140" i="2"/>
  <c r="BK140" i="2"/>
  <c r="BK133" i="2"/>
  <c r="BK127" i="2"/>
  <c r="BK143" i="2"/>
  <c r="J136" i="3"/>
  <c r="BK161" i="3"/>
  <c r="BK137" i="3"/>
  <c r="BK166" i="3"/>
  <c r="J147" i="3"/>
  <c r="BK126" i="3"/>
  <c r="J128" i="3"/>
  <c r="BK125" i="3"/>
  <c r="BK144" i="3"/>
  <c r="J175" i="3"/>
  <c r="BK149" i="3"/>
  <c r="J161" i="3"/>
  <c r="J143" i="3"/>
  <c r="J151" i="3"/>
  <c r="J140" i="3"/>
  <c r="J121" i="4"/>
  <c r="J120" i="4"/>
  <c r="BK127" i="4"/>
  <c r="J128" i="4"/>
  <c r="J127" i="4"/>
  <c r="J123" i="5"/>
  <c r="J119" i="5"/>
  <c r="BK119" i="5"/>
  <c r="BK120" i="6"/>
  <c r="J126" i="2"/>
  <c r="BK150" i="2"/>
  <c r="BK139" i="2"/>
  <c r="BK137" i="2"/>
  <c r="J148" i="2"/>
  <c r="BK147" i="2"/>
  <c r="BK123" i="3"/>
  <c r="J164" i="3"/>
  <c r="BK142" i="3"/>
  <c r="J131" i="4"/>
  <c r="J126" i="4"/>
  <c r="BK128" i="4"/>
  <c r="BK124" i="5"/>
  <c r="J122" i="5"/>
  <c r="J120" i="6"/>
  <c r="BK152" i="3" l="1"/>
  <c r="J152" i="3" s="1"/>
  <c r="J99" i="3" s="1"/>
  <c r="T118" i="4"/>
  <c r="T117" i="4" s="1"/>
  <c r="R118" i="5"/>
  <c r="R117" i="5" s="1"/>
  <c r="T120" i="2"/>
  <c r="T119" i="2" s="1"/>
  <c r="T118" i="2" s="1"/>
  <c r="T152" i="3"/>
  <c r="BK118" i="4"/>
  <c r="J118" i="4" s="1"/>
  <c r="J97" i="4" s="1"/>
  <c r="T118" i="5"/>
  <c r="T117" i="5" s="1"/>
  <c r="P120" i="2"/>
  <c r="P119" i="2"/>
  <c r="P118" i="2" s="1"/>
  <c r="AU95" i="1" s="1"/>
  <c r="P121" i="3"/>
  <c r="P120" i="3" s="1"/>
  <c r="P152" i="3"/>
  <c r="R152" i="3"/>
  <c r="R120" i="2"/>
  <c r="R119" i="2"/>
  <c r="R118" i="2" s="1"/>
  <c r="T121" i="3"/>
  <c r="T120" i="3" s="1"/>
  <c r="R118" i="4"/>
  <c r="R117" i="4" s="1"/>
  <c r="P118" i="5"/>
  <c r="P117" i="5" s="1"/>
  <c r="AU98" i="1" s="1"/>
  <c r="R121" i="3"/>
  <c r="R120" i="3" s="1"/>
  <c r="P118" i="4"/>
  <c r="P117" i="4" s="1"/>
  <c r="AU97" i="1" s="1"/>
  <c r="BK118" i="6"/>
  <c r="J118" i="6"/>
  <c r="J97" i="6" s="1"/>
  <c r="P118" i="6"/>
  <c r="P117" i="6"/>
  <c r="AU99" i="1" s="1"/>
  <c r="BK121" i="3"/>
  <c r="J121" i="3" s="1"/>
  <c r="J98" i="3" s="1"/>
  <c r="T118" i="6"/>
  <c r="T117" i="6"/>
  <c r="BK120" i="2"/>
  <c r="BK119" i="2" s="1"/>
  <c r="BK118" i="2" s="1"/>
  <c r="J118" i="2" s="1"/>
  <c r="J30" i="2" s="1"/>
  <c r="J120" i="2"/>
  <c r="J98" i="2" s="1"/>
  <c r="BK118" i="5"/>
  <c r="BK117" i="5" s="1"/>
  <c r="J117" i="5" s="1"/>
  <c r="J96" i="5" s="1"/>
  <c r="R118" i="6"/>
  <c r="R117" i="6"/>
  <c r="J92" i="6"/>
  <c r="F114" i="6"/>
  <c r="BE121" i="6"/>
  <c r="J111" i="6"/>
  <c r="BE119" i="6"/>
  <c r="E85" i="6"/>
  <c r="J113" i="6"/>
  <c r="BE120" i="6"/>
  <c r="F92" i="5"/>
  <c r="J111" i="5"/>
  <c r="BE123" i="5"/>
  <c r="BE126" i="5"/>
  <c r="J113" i="5"/>
  <c r="E85" i="5"/>
  <c r="J92" i="5"/>
  <c r="BE122" i="5"/>
  <c r="BE125" i="5"/>
  <c r="BE121" i="5"/>
  <c r="BE119" i="5"/>
  <c r="BE120" i="5"/>
  <c r="BE124" i="5"/>
  <c r="F92" i="4"/>
  <c r="BE120" i="4"/>
  <c r="BE123" i="4"/>
  <c r="J91" i="4"/>
  <c r="BE127" i="4"/>
  <c r="BE133" i="4"/>
  <c r="E107" i="4"/>
  <c r="J114" i="4"/>
  <c r="BE132" i="4"/>
  <c r="BE134" i="4"/>
  <c r="J89" i="4"/>
  <c r="BE124" i="4"/>
  <c r="BE130" i="4"/>
  <c r="BE121" i="4"/>
  <c r="BE119" i="4"/>
  <c r="BE122" i="4"/>
  <c r="BE125" i="4"/>
  <c r="BE126" i="4"/>
  <c r="BE128" i="4"/>
  <c r="BE129" i="4"/>
  <c r="BE131" i="4"/>
  <c r="F92" i="3"/>
  <c r="J113" i="3"/>
  <c r="BE131" i="3"/>
  <c r="BE132" i="3"/>
  <c r="BE136" i="3"/>
  <c r="BE137" i="3"/>
  <c r="BE138" i="3"/>
  <c r="BE154" i="3"/>
  <c r="BE162" i="3"/>
  <c r="BE169" i="3"/>
  <c r="BE171" i="3"/>
  <c r="BE174" i="3"/>
  <c r="BE175" i="3"/>
  <c r="J115" i="3"/>
  <c r="BE153" i="3"/>
  <c r="BE160" i="3"/>
  <c r="BE168" i="3"/>
  <c r="E109" i="3"/>
  <c r="J116" i="3"/>
  <c r="BE139" i="3"/>
  <c r="BE145" i="3"/>
  <c r="BE157" i="3"/>
  <c r="BE159" i="3"/>
  <c r="BE161" i="3"/>
  <c r="BE165" i="3"/>
  <c r="BE173" i="3"/>
  <c r="BE146" i="3"/>
  <c r="BE148" i="3"/>
  <c r="BE125" i="3"/>
  <c r="BE164" i="3"/>
  <c r="BE172" i="3"/>
  <c r="BE122" i="3"/>
  <c r="BE130" i="3"/>
  <c r="BE147" i="3"/>
  <c r="BE150" i="3"/>
  <c r="BE158" i="3"/>
  <c r="BE126" i="3"/>
  <c r="BE128" i="3"/>
  <c r="BE129" i="3"/>
  <c r="BE142" i="3"/>
  <c r="BE144" i="3"/>
  <c r="BE127" i="3"/>
  <c r="BE133" i="3"/>
  <c r="BE134" i="3"/>
  <c r="BE135" i="3"/>
  <c r="BE140" i="3"/>
  <c r="BE143" i="3"/>
  <c r="BE149" i="3"/>
  <c r="BE151" i="3"/>
  <c r="BE155" i="3"/>
  <c r="BE163" i="3"/>
  <c r="BE166" i="3"/>
  <c r="BE167" i="3"/>
  <c r="BE123" i="3"/>
  <c r="BE124" i="3"/>
  <c r="BE141" i="3"/>
  <c r="BE156" i="3"/>
  <c r="BE170" i="3"/>
  <c r="BE148" i="2"/>
  <c r="J91" i="2"/>
  <c r="E108" i="2"/>
  <c r="J112" i="2"/>
  <c r="J115" i="2"/>
  <c r="BE152" i="2"/>
  <c r="BE125" i="2"/>
  <c r="BE137" i="2"/>
  <c r="BE121" i="2"/>
  <c r="BE124" i="2"/>
  <c r="BE135" i="2"/>
  <c r="BE144" i="2"/>
  <c r="BE147" i="2"/>
  <c r="F115" i="2"/>
  <c r="BE122" i="2"/>
  <c r="BE123" i="2"/>
  <c r="BE126" i="2"/>
  <c r="BE129" i="2"/>
  <c r="BE136" i="2"/>
  <c r="BE138" i="2"/>
  <c r="BE127" i="2"/>
  <c r="BE131" i="2"/>
  <c r="BE132" i="2"/>
  <c r="BE133" i="2"/>
  <c r="BE141" i="2"/>
  <c r="BE142" i="2"/>
  <c r="BE143" i="2"/>
  <c r="BE146" i="2"/>
  <c r="BE149" i="2"/>
  <c r="BE150" i="2"/>
  <c r="BE151" i="2"/>
  <c r="BE153" i="2"/>
  <c r="BE154" i="2"/>
  <c r="BE157" i="2"/>
  <c r="BE159" i="2"/>
  <c r="BE128" i="2"/>
  <c r="BE140" i="2"/>
  <c r="BE155" i="2"/>
  <c r="BE156" i="2"/>
  <c r="BE158" i="2"/>
  <c r="BE160" i="2"/>
  <c r="BE130" i="2"/>
  <c r="BE134" i="2"/>
  <c r="BE139" i="2"/>
  <c r="BE145" i="2"/>
  <c r="F35" i="3"/>
  <c r="BB96" i="1" s="1"/>
  <c r="J34" i="6"/>
  <c r="AW99" i="1"/>
  <c r="F36" i="4"/>
  <c r="BC97" i="1" s="1"/>
  <c r="F37" i="4"/>
  <c r="BD97" i="1" s="1"/>
  <c r="J34" i="5"/>
  <c r="AW98" i="1" s="1"/>
  <c r="F36" i="6"/>
  <c r="BC99" i="1" s="1"/>
  <c r="F34" i="2"/>
  <c r="BA95" i="1"/>
  <c r="F34" i="5"/>
  <c r="BA98" i="1" s="1"/>
  <c r="F35" i="6"/>
  <c r="BB99" i="1"/>
  <c r="F35" i="4"/>
  <c r="BB97" i="1" s="1"/>
  <c r="F35" i="5"/>
  <c r="BB98" i="1"/>
  <c r="F36" i="3"/>
  <c r="BC96" i="1" s="1"/>
  <c r="F36" i="5"/>
  <c r="BC98" i="1" s="1"/>
  <c r="F37" i="3"/>
  <c r="BD96" i="1" s="1"/>
  <c r="F34" i="6"/>
  <c r="BA99" i="1" s="1"/>
  <c r="F34" i="3"/>
  <c r="BA96" i="1" s="1"/>
  <c r="F37" i="5"/>
  <c r="BD98" i="1" s="1"/>
  <c r="J34" i="3"/>
  <c r="AW96" i="1" s="1"/>
  <c r="F35" i="2"/>
  <c r="BB95" i="1" s="1"/>
  <c r="F34" i="4"/>
  <c r="BA97" i="1" s="1"/>
  <c r="F37" i="6"/>
  <c r="BD99" i="1"/>
  <c r="F36" i="2"/>
  <c r="BC95" i="1" s="1"/>
  <c r="J34" i="4"/>
  <c r="AW97" i="1" s="1"/>
  <c r="J34" i="2"/>
  <c r="AW95" i="1" s="1"/>
  <c r="F37" i="2"/>
  <c r="BD95" i="1" s="1"/>
  <c r="J118" i="5" l="1"/>
  <c r="J97" i="5" s="1"/>
  <c r="R119" i="3"/>
  <c r="P119" i="3"/>
  <c r="AU96" i="1" s="1"/>
  <c r="AU94" i="1" s="1"/>
  <c r="BK120" i="3"/>
  <c r="J120" i="3" s="1"/>
  <c r="J97" i="3" s="1"/>
  <c r="T119" i="3"/>
  <c r="BK117" i="4"/>
  <c r="J117" i="4" s="1"/>
  <c r="J96" i="4" s="1"/>
  <c r="BK117" i="6"/>
  <c r="J117" i="6"/>
  <c r="J96" i="6" s="1"/>
  <c r="AG95" i="1"/>
  <c r="J119" i="2"/>
  <c r="J97" i="2" s="1"/>
  <c r="J96" i="2"/>
  <c r="J33" i="3"/>
  <c r="AV96" i="1" s="1"/>
  <c r="AT96" i="1" s="1"/>
  <c r="F33" i="2"/>
  <c r="AZ95" i="1" s="1"/>
  <c r="F33" i="4"/>
  <c r="AZ97" i="1" s="1"/>
  <c r="J30" i="5"/>
  <c r="AG98" i="1" s="1"/>
  <c r="F33" i="6"/>
  <c r="AZ99" i="1"/>
  <c r="BB94" i="1"/>
  <c r="AX94" i="1" s="1"/>
  <c r="J33" i="2"/>
  <c r="AV95" i="1" s="1"/>
  <c r="AT95" i="1" s="1"/>
  <c r="J33" i="5"/>
  <c r="AV98" i="1" s="1"/>
  <c r="AT98" i="1" s="1"/>
  <c r="BC94" i="1"/>
  <c r="AY94" i="1" s="1"/>
  <c r="F33" i="3"/>
  <c r="AZ96" i="1" s="1"/>
  <c r="BD94" i="1"/>
  <c r="W33" i="1" s="1"/>
  <c r="F33" i="5"/>
  <c r="AZ98" i="1" s="1"/>
  <c r="J33" i="4"/>
  <c r="AV97" i="1" s="1"/>
  <c r="AT97" i="1" s="1"/>
  <c r="J33" i="6"/>
  <c r="AV99" i="1" s="1"/>
  <c r="AT99" i="1" s="1"/>
  <c r="BA94" i="1"/>
  <c r="AW94" i="1" s="1"/>
  <c r="AK30" i="1" s="1"/>
  <c r="J30" i="4" l="1"/>
  <c r="AG97" i="1" s="1"/>
  <c r="AN97" i="1" s="1"/>
  <c r="BK119" i="3"/>
  <c r="J119" i="3" s="1"/>
  <c r="J30" i="3" s="1"/>
  <c r="AG96" i="1" s="1"/>
  <c r="AN96" i="1" s="1"/>
  <c r="AN95" i="1"/>
  <c r="AN98" i="1"/>
  <c r="J39" i="5"/>
  <c r="J39" i="2"/>
  <c r="J30" i="6"/>
  <c r="AG99" i="1" s="1"/>
  <c r="W31" i="1"/>
  <c r="W32" i="1"/>
  <c r="AZ94" i="1"/>
  <c r="W29" i="1" s="1"/>
  <c r="W30" i="1"/>
  <c r="J39" i="4" l="1"/>
  <c r="J39" i="3"/>
  <c r="J96" i="3"/>
  <c r="AG94" i="1"/>
  <c r="AK26" i="1" s="1"/>
  <c r="J39" i="6"/>
  <c r="AN99" i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<sst xmlns="http://schemas.openxmlformats.org/spreadsheetml/2006/main" count="2546" uniqueCount="559">
  <si>
    <t>Export Komplet</t>
  </si>
  <si>
    <t/>
  </si>
  <si>
    <t>2.0</t>
  </si>
  <si>
    <t>False</t>
  </si>
  <si>
    <t>{d2783dfd-ae62-498c-865a-66bc655fd528}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</si>
  <si>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</si>
  <si>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</si>
  <si>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</si>
  <si>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</si>
  <si>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</si>
  <si>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</si>
  <si>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</si>
  <si>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</si>
  <si>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</si>
  <si>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2022_01_rs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</si>
  <si>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</si>
  <si>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</si>
  <si>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geometrických parametrů koleje v obvodu OŘ Brno 2022-2025 - ST Brno</t>
  </si>
  <si>
    <t>KSO:</t>
  </si>
  <si>
    <t>CC-CZ:</t>
  </si>
  <si>
    <t>Místo:</t>
  </si>
  <si>
    <t>OŘ Brno</t>
  </si>
  <si>
    <t>Datum:</t>
  </si>
  <si>
    <t>11. 8. 2022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</si>
  <si>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</si>
  <si>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</si>
  <si>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</si>
  <si>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</si>
  <si>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</si>
  <si>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</si>
  <si>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</si>
  <si>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</si>
  <si>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</si>
  <si>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</si>
  <si>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</si>
  <si>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</si>
  <si>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</si>
  <si>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</si>
  <si>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</si>
  <si>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</si>
  <si>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</si>
  <si>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</si>
  <si>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</si>
  <si>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</si>
  <si>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</si>
  <si>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</si>
  <si>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</si>
  <si>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</si>
  <si>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</si>
  <si>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</si>
  <si>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</si>
  <si>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</si>
  <si>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</si>
  <si>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</si>
  <si>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</si>
  <si>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</si>
  <si>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</si>
  <si>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</si>
  <si>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</si>
  <si>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</si>
  <si>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</si>
  <si>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</si>
  <si>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</si>
  <si>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</si>
  <si>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</si>
  <si>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</si>
  <si>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</si>
  <si>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</si>
  <si>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</si>
  <si>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</si>
  <si>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</si>
  <si>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</si>
  <si>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</si>
  <si>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</si>
  <si>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</si>
  <si>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</si>
  <si>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</si>
  <si>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</si>
  <si>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</si>
  <si>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</si>
  <si>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</si>
  <si>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</si>
  <si>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</si>
  <si>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Oprava GPK</t>
  </si>
  <si>
    <t>STA</t>
  </si>
  <si>
    <t>1</t>
  </si>
  <si>
    <t>{41c4435f-6721-4ce4-9a01-ccb992c6478d}</t>
  </si>
  <si>
    <t>2</t>
  </si>
  <si>
    <t>01.2</t>
  </si>
  <si>
    <t>Vyvolané práce</t>
  </si>
  <si>
    <t>OST</t>
  </si>
  <si>
    <t>{2b0b06b8-6be2-4556-8074-ef41d5941607}</t>
  </si>
  <si>
    <t>01.3</t>
  </si>
  <si>
    <t>Manipulace a přepravy</t>
  </si>
  <si>
    <t>{cff6aec7-0396-433e-9586-6291d8b29c3b}</t>
  </si>
  <si>
    <t>01.4</t>
  </si>
  <si>
    <t>Geodetické měření</t>
  </si>
  <si>
    <t>ING</t>
  </si>
  <si>
    <t>{161bae0e-45a5-486f-935b-22e172495a7d}</t>
  </si>
  <si>
    <t>02.1</t>
  </si>
  <si>
    <t>VRN</t>
  </si>
  <si>
    <t>VON</t>
  </si>
  <si>
    <t>{fbed6269-77b1-4621-ac64-5ba627e190dd}</t>
  </si>
  <si>
    <t>KRYCÍ LIST SOUPISU PRACÍ</t>
  </si>
  <si>
    <t>Objekt:</t>
  </si>
  <si>
    <t>01.1 - Oprava GPK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</si>
  <si>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</si>
  <si>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</si>
  <si>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</si>
  <si>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</si>
  <si>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</si>
  <si>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</si>
  <si>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</si>
  <si>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</si>
  <si>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</si>
  <si>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</si>
  <si>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</si>
  <si>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</si>
  <si>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</si>
  <si>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</si>
  <si>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</si>
  <si>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</si>
  <si>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</si>
  <si>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</si>
  <si>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</si>
  <si>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</si>
  <si>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</si>
  <si>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</si>
  <si>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</si>
  <si>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</si>
  <si>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</si>
  <si>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M</t>
  </si>
  <si>
    <t>5955101000</t>
  </si>
  <si>
    <t>Kamenivo drcené štěrk frakce 31,5/63 třídy BI</t>
  </si>
  <si>
    <t>t</t>
  </si>
  <si>
    <t>Sborník UOŽI 01 2022</t>
  </si>
  <si>
    <t>8</t>
  </si>
  <si>
    <t>4</t>
  </si>
  <si>
    <t>-738242010</t>
  </si>
  <si>
    <t>K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</si>
  <si>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</si>
  <si>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</si>
  <si>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</si>
  <si>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1022027071</t>
  </si>
  <si>
    <t>3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</si>
  <si>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</si>
  <si>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</si>
  <si>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1810353811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</si>
  <si>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</si>
  <si>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</si>
  <si>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361297846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</si>
  <si>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</si>
  <si>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</si>
  <si>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-1869904960</t>
  </si>
  <si>
    <t>6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</si>
  <si>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</si>
  <si>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</si>
  <si>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km</t>
  </si>
  <si>
    <t>-890080934</t>
  </si>
  <si>
    <t>7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</si>
  <si>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</si>
  <si>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</si>
  <si>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11883636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</si>
  <si>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</si>
  <si>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</si>
  <si>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</si>
  <si>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1000573658</t>
  </si>
  <si>
    <t>9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</si>
  <si>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</si>
  <si>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</si>
  <si>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1256617468</t>
  </si>
  <si>
    <t>10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</si>
  <si>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</si>
  <si>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</si>
  <si>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-539182084</t>
  </si>
  <si>
    <t>11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</si>
  <si>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</si>
  <si>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</si>
  <si>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821350934</t>
  </si>
  <si>
    <t>12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</si>
  <si>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</si>
  <si>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</si>
  <si>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1314387009</t>
  </si>
  <si>
    <t>13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</si>
  <si>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</si>
  <si>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</si>
  <si>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kus</t>
  </si>
  <si>
    <t>1666902914</t>
  </si>
  <si>
    <t>14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</si>
  <si>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</si>
  <si>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</si>
  <si>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1788909656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</si>
  <si>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</si>
  <si>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</si>
  <si>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-708107198</t>
  </si>
  <si>
    <t>16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</si>
  <si>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</si>
  <si>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</si>
  <si>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-1953955916</t>
  </si>
  <si>
    <t>17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</si>
  <si>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</si>
  <si>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</si>
  <si>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-1255764490</t>
  </si>
  <si>
    <t>18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</si>
  <si>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</si>
  <si>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</si>
  <si>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1096208379</t>
  </si>
  <si>
    <t>19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</si>
  <si>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</si>
  <si>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</si>
  <si>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-1258902723</t>
  </si>
  <si>
    <t>20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</si>
  <si>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</si>
  <si>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</si>
  <si>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1194208078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</si>
  <si>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</si>
  <si>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</si>
  <si>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-705844312</t>
  </si>
  <si>
    <t>22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</si>
  <si>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</si>
  <si>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</si>
  <si>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-512895986</t>
  </si>
  <si>
    <t>23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</si>
  <si>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</si>
  <si>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</si>
  <si>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-1251115403</t>
  </si>
  <si>
    <t>24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</si>
  <si>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</si>
  <si>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</si>
  <si>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846965795</t>
  </si>
  <si>
    <t>25</t>
  </si>
  <si>
    <t>5909015510</t>
  </si>
  <si>
    <t>Příplatek k cenám za podbití dvojčitých pražců</t>
  </si>
  <si>
    <t>-243613554</t>
  </si>
  <si>
    <t>26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</si>
  <si>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</si>
  <si>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</si>
  <si>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447697498</t>
  </si>
  <si>
    <t>27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</si>
  <si>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</si>
  <si>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</si>
  <si>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734353649</t>
  </si>
  <si>
    <t>28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</si>
  <si>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</si>
  <si>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</si>
  <si>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80159078</t>
  </si>
  <si>
    <t>29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</si>
  <si>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</si>
  <si>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</si>
  <si>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932209215</t>
  </si>
  <si>
    <t>30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</si>
  <si>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</si>
  <si>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</si>
  <si>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1608193965</t>
  </si>
  <si>
    <t>31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</si>
  <si>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</si>
  <si>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</si>
  <si>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-112971514</t>
  </si>
  <si>
    <t>32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</si>
  <si>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</si>
  <si>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</si>
  <si>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880723672</t>
  </si>
  <si>
    <t>33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</si>
  <si>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</si>
  <si>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</si>
  <si>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-814329203</t>
  </si>
  <si>
    <t>34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</si>
  <si>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</si>
  <si>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</si>
  <si>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-1473246709</t>
  </si>
  <si>
    <t>35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</si>
  <si>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</si>
  <si>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</si>
  <si>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161117462</t>
  </si>
  <si>
    <t>36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</si>
  <si>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</si>
  <si>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</si>
  <si>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-2131469925</t>
  </si>
  <si>
    <t>37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</si>
  <si>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</si>
  <si>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</si>
  <si>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-529674906</t>
  </si>
  <si>
    <t>38</t>
  </si>
  <si>
    <t>5909045020</t>
  </si>
  <si>
    <t>Hutnění kolejového lože koleje stávajícího. Poznámka: 1. V cenách jsou započteny náklady na kontinuální hutnění mezipražcových prostorů a za hlavami pražců.</t>
  </si>
  <si>
    <t>-1489376194</t>
  </si>
  <si>
    <t>39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</si>
  <si>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</si>
  <si>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</si>
  <si>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-440509015</t>
  </si>
  <si>
    <t>40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</si>
  <si>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</si>
  <si>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</si>
  <si>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-1410592936</t>
  </si>
  <si>
    <t>01.2 - Vyvolané práce</t>
  </si>
  <si>
    <t>OST - Ostatní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</si>
  <si>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</si>
  <si>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</si>
  <si>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-356205946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</si>
  <si>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</si>
  <si>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</si>
  <si>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-2016909537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</si>
  <si>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</si>
  <si>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</si>
  <si>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-2135360354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</si>
  <si>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</si>
  <si>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</si>
  <si>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-1604109420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</si>
  <si>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</si>
  <si>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</si>
  <si>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1836473109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</si>
  <si>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</si>
  <si>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</si>
  <si>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-1291170803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</si>
  <si>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</si>
  <si>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</si>
  <si>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737595324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</si>
  <si>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</si>
  <si>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</si>
  <si>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-717569522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</si>
  <si>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</si>
  <si>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</si>
  <si>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-2049109952</t>
  </si>
  <si>
    <t>5911569010</t>
  </si>
  <si>
    <t>Demontáž čelisťového závěru výhybky křižovatkové celé soustavy UIC60. Poznámka: 1. V cenách jsou započteny náklady na demontáž a naložení na dopravní prostředek.</t>
  </si>
  <si>
    <t>-438891593</t>
  </si>
  <si>
    <t>5911569020</t>
  </si>
  <si>
    <t>Demontáž čelisťového závěru výhybky křižovatkové celé soustavy R65. Poznámka: 1. V cenách jsou započteny náklady na demontáž a naložení na dopravní prostředek.</t>
  </si>
  <si>
    <t>73702869</t>
  </si>
  <si>
    <t>5911569030</t>
  </si>
  <si>
    <t>Demontáž čelisťového závěru výhybky křižovatkové celé soustavy S49. Poznámka: 1. V cenách jsou započteny náklady na demontáž a naložení na dopravní prostředek.</t>
  </si>
  <si>
    <t>-992250300</t>
  </si>
  <si>
    <t>5911571010</t>
  </si>
  <si>
    <t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</si>
  <si>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-2098450305</t>
  </si>
  <si>
    <t>5911571020</t>
  </si>
  <si>
    <t>Montáž čelisťového závěru výhybky křižovatkové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</si>
  <si>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273292297</t>
  </si>
  <si>
    <t>5911571030</t>
  </si>
  <si>
    <t>Montáž čelisťového závěru výhybky křižovatkové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</si>
  <si>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1896881454</t>
  </si>
  <si>
    <t>5911573010</t>
  </si>
  <si>
    <t>Seřízení čelisťového závěru výhybky křižovatkové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</si>
  <si>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949006908</t>
  </si>
  <si>
    <t>5911573020</t>
  </si>
  <si>
    <t>Seřízení čelisťového závěru výhybky křižovatkové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</si>
  <si>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2073447400</t>
  </si>
  <si>
    <t>5911573030</t>
  </si>
  <si>
    <t>Seřízení čelisťového závěru výhybky křižovatkové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</si>
  <si>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-1031882840</t>
  </si>
  <si>
    <t>5912075020</t>
  </si>
  <si>
    <t>Demontáž magnetických bodů pro měřicí vůz (MV). Poznámka: 1. V cenách jsou započteny náklady demontáž magnetických bodů včetně manipulace s kameniva.</t>
  </si>
  <si>
    <t>-1569033134</t>
  </si>
  <si>
    <t>5912080020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</si>
  <si>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</si>
  <si>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1143191102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</si>
  <si>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</si>
  <si>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</si>
  <si>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391116526</t>
  </si>
  <si>
    <t>5913035110</t>
  </si>
  <si>
    <t>Demontáž celopryžové přejezdové konstrukce málo zatížené ve výhybce část vnější a vnitřní bez závěrných zídek. Poznámka: 1. V cenách jsou započteny náklady na demontáž konstrukce, naložení na dopravní prostředek.</t>
  </si>
  <si>
    <t>m2</t>
  </si>
  <si>
    <t>1092780706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</si>
  <si>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</si>
  <si>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</si>
  <si>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533894907</t>
  </si>
  <si>
    <t>5913035310</t>
  </si>
  <si>
    <t>Demontáž celopryžové přejezdové konstrukce silně zatížené ve výhybce část vnější a vnitřní bez závěrných zídek. Poznámka: 1. V cenách jsou započteny náklady na demontáž konstrukce, naložení na dopravní prostředek.</t>
  </si>
  <si>
    <t>-236772414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</si>
  <si>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</si>
  <si>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</si>
  <si>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2068768618</t>
  </si>
  <si>
    <t>5913040110</t>
  </si>
  <si>
    <t>Montáž celopryžové přejezdové konstrukce málo zatížené ve výhybce část vnější a vnitřní bez závěrných zídek. Poznámka: 1. V cenách jsou započteny náklady na montáž konstrukce. 2. V cenách nejsou obsaženy náklady na dodávku materiálu.</t>
  </si>
  <si>
    <t>-1924331878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</si>
  <si>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</si>
  <si>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</si>
  <si>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-1546712013</t>
  </si>
  <si>
    <t>5913040310</t>
  </si>
  <si>
    <t>Montáž celopryžové přejezdové konstrukce silně zatížené ve výhybce část vnější a vnitřní bez závěrných zídek. Poznámka: 1. V cenách jsou započteny náklady na montáž konstrukce. 2. V cenách nejsou obsaženy náklady na dodávku materiálu.</t>
  </si>
  <si>
    <t>-492281968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</si>
  <si>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</si>
  <si>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</si>
  <si>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2050520401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</si>
  <si>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</si>
  <si>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</si>
  <si>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-220092343</t>
  </si>
  <si>
    <t>Ostatní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</si>
  <si>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</si>
  <si>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</si>
  <si>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</si>
  <si>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-830513891</t>
  </si>
  <si>
    <t>7497351560</t>
  </si>
  <si>
    <t>Montáž přímého ukolejnění na elektrizovaných tratích nebo v kolejových obvodech</t>
  </si>
  <si>
    <t>-432795074</t>
  </si>
  <si>
    <t>7592007070</t>
  </si>
  <si>
    <t>Demontáž počítacího bodu počítače náprav PZN 1</t>
  </si>
  <si>
    <t>1554443829</t>
  </si>
  <si>
    <t>7592005070</t>
  </si>
  <si>
    <t>Montáž počítacího bodu počítače náprav PZN 1 - uložení a připevnění na určené místo, seřízení polohy, přezkoušení</t>
  </si>
  <si>
    <t>-213537623</t>
  </si>
  <si>
    <t>7592007120</t>
  </si>
  <si>
    <t>Demontáž informačního bodu MIB 6</t>
  </si>
  <si>
    <t>-809475220</t>
  </si>
  <si>
    <t>7592005120</t>
  </si>
  <si>
    <t>Montáž informačního bodu MIB 6 - uložení a připevnění na určené místo, seřízení, přezkoušení</t>
  </si>
  <si>
    <t>-1792195544</t>
  </si>
  <si>
    <t>7592007160</t>
  </si>
  <si>
    <t>Demontáž balízy úplná včetně upevňovací sady</t>
  </si>
  <si>
    <t>1814666311</t>
  </si>
  <si>
    <t>7592005160</t>
  </si>
  <si>
    <t>Montáž balízy na pražec pomocí pásky</t>
  </si>
  <si>
    <t>1311563558</t>
  </si>
  <si>
    <t>7592007162</t>
  </si>
  <si>
    <t>Demontáž balízy z upevňovací sady</t>
  </si>
  <si>
    <t>-1196340274</t>
  </si>
  <si>
    <t>7592005162</t>
  </si>
  <si>
    <t>Montáž balízy do kolejiště pomocí mezikolejnicového upevňovadla (Clamp, Vortok apod)</t>
  </si>
  <si>
    <t>-83527909</t>
  </si>
  <si>
    <t>41</t>
  </si>
  <si>
    <t>7594105010</t>
  </si>
  <si>
    <t>Odpojení a zpětné připojení lan propojovacích jednoho stykového transformátoru - včetně odpojení a připevnění lanového propojení na pražce nebo montážní trámky</t>
  </si>
  <si>
    <t>-680792510</t>
  </si>
  <si>
    <t>42</t>
  </si>
  <si>
    <t>7594105012</t>
  </si>
  <si>
    <t>Odpojení a zpětné připojení lan ke stojánku KSL - včetně odpojení a připevnění lanového propojení na pražce nebo montážní trámky</t>
  </si>
  <si>
    <t>89246182</t>
  </si>
  <si>
    <t>43</t>
  </si>
  <si>
    <t>7594105014</t>
  </si>
  <si>
    <t>Odpojení a zpětné připojení lan ke stojánku KSLP - včetně odpojení a připevnění lanového propojení na pražce nebo montážní trámky</t>
  </si>
  <si>
    <t>-1331734083</t>
  </si>
  <si>
    <t>44</t>
  </si>
  <si>
    <t>7596207010</t>
  </si>
  <si>
    <t>Demontáž indikátoru horkoběžnosti</t>
  </si>
  <si>
    <t>-1612252546</t>
  </si>
  <si>
    <t>45</t>
  </si>
  <si>
    <t>7596207020</t>
  </si>
  <si>
    <t>Demontáž snímače horkých kol</t>
  </si>
  <si>
    <t>320933300</t>
  </si>
  <si>
    <t>46</t>
  </si>
  <si>
    <t>7596207030</t>
  </si>
  <si>
    <t>Demontáž vyhodnocovací části</t>
  </si>
  <si>
    <t>1882254205</t>
  </si>
  <si>
    <t>47</t>
  </si>
  <si>
    <t>7596207040</t>
  </si>
  <si>
    <t>Demontáž indikátoru plochých kol</t>
  </si>
  <si>
    <t>163194715</t>
  </si>
  <si>
    <t>48</t>
  </si>
  <si>
    <t>7596207050</t>
  </si>
  <si>
    <t>Demontáž kolejnicového doteku COK/HS</t>
  </si>
  <si>
    <t>-1204921456</t>
  </si>
  <si>
    <t>49</t>
  </si>
  <si>
    <t>7596205010</t>
  </si>
  <si>
    <t>Montáž indikátoru horkoběžnosti</t>
  </si>
  <si>
    <t>651390662</t>
  </si>
  <si>
    <t>50</t>
  </si>
  <si>
    <t>7596205020</t>
  </si>
  <si>
    <t>Montáž snímače horkých kol</t>
  </si>
  <si>
    <t>-1300830014</t>
  </si>
  <si>
    <t>51</t>
  </si>
  <si>
    <t>7596205030</t>
  </si>
  <si>
    <t>Montáž vyhodnocovací části</t>
  </si>
  <si>
    <t>173927593</t>
  </si>
  <si>
    <t>52</t>
  </si>
  <si>
    <t>7596205040</t>
  </si>
  <si>
    <t>Montáž indikátoru plochých kol</t>
  </si>
  <si>
    <t>-8533890</t>
  </si>
  <si>
    <t>53</t>
  </si>
  <si>
    <t>7596205050</t>
  </si>
  <si>
    <t>Montáž kolejnicového doteku COK/HS</t>
  </si>
  <si>
    <t>1437080493</t>
  </si>
  <si>
    <t>01.3 - Manipulace a přepravy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</si>
  <si>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</si>
  <si>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</si>
  <si>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-2105336298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</si>
  <si>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</si>
  <si>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</si>
  <si>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-1930789089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</si>
  <si>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</si>
  <si>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</si>
  <si>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138885741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</si>
  <si>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</si>
  <si>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</si>
  <si>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-568869132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</si>
  <si>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</si>
  <si>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</si>
  <si>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-1414868061</t>
  </si>
  <si>
    <t>9902100600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</si>
  <si>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</si>
  <si>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552854614</t>
  </si>
  <si>
    <t>9902100700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</si>
  <si>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</si>
  <si>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454388670</t>
  </si>
  <si>
    <t>9902100800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</si>
  <si>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</si>
  <si>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-1652751461</t>
  </si>
  <si>
    <t>9902100900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</si>
  <si>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</si>
  <si>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-1957845559</t>
  </si>
  <si>
    <t>9902101000</t>
  </si>
  <si>
    <t>Doprava obousměrná (např. dodávek z vlastních zásob zhotovitele nebo objednatele nebo výzisku) mechanizací o nosnosti přes 3,5 t sypanin (kameniva, písku, suti, dlažebních kostek, atd.)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</si>
  <si>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-453423975</t>
  </si>
  <si>
    <t>9902101100</t>
  </si>
  <si>
    <t>Doprava obousměrná (např. dodávek z vlastních zásob zhotovitele nebo objednatele nebo výzisku) mechanizací o nosnosti přes 3,5 t sypanin (kameniva, písku, suti, dlažebních kostek,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</si>
  <si>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1020376755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</si>
  <si>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</si>
  <si>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</si>
  <si>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-693753106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</si>
  <si>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</si>
  <si>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</si>
  <si>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-824370545</t>
  </si>
  <si>
    <t>9903200200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</si>
  <si>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</si>
  <si>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-1230477544</t>
  </si>
  <si>
    <t>9903200300</t>
  </si>
  <si>
    <t>Přeprava mechanizace na místo prováděných prací o hmotnosti přes 12 t do 300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</si>
  <si>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340893521</t>
  </si>
  <si>
    <t>9903209100</t>
  </si>
  <si>
    <t>Přeprava mechanizace na místo prováděných prací o hmotnosti přes 12 t příplatek za každý další 1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</si>
  <si>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1543149099</t>
  </si>
  <si>
    <t>01.4 - Geodetické měření</t>
  </si>
  <si>
    <t>VRN - Vedlejší rozpočtové náklady</t>
  </si>
  <si>
    <t>Vedlejší rozpočtové náklady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</si>
  <si>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</si>
  <si>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</si>
  <si>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917839832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</si>
  <si>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</si>
  <si>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</si>
  <si>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945683402</t>
  </si>
  <si>
    <t>023111011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</si>
  <si>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</si>
  <si>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1486139139</t>
  </si>
  <si>
    <t>023112011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</si>
  <si>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</si>
  <si>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-1984384475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</si>
  <si>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</si>
  <si>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</si>
  <si>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487802171</t>
  </si>
  <si>
    <t>023113011</t>
  </si>
  <si>
    <t>Projektové práce Technický projekt zajištění PPK s optimalizací nivelety/osy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</si>
  <si>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337198264</t>
  </si>
  <si>
    <t>R023111021</t>
  </si>
  <si>
    <t>Projektové práce Technický projekt zajištění PPK bez optimalizace kolejové rozvětvení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</si>
  <si>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-2102030758</t>
  </si>
  <si>
    <t>R023113021</t>
  </si>
  <si>
    <t>Projektové práce Technický projekt zajištění PPK s optimalizací nivelety/osy koleje kolejové rozvětvení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</si>
  <si>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352078635</t>
  </si>
  <si>
    <t>02.1 - VRN</t>
  </si>
  <si>
    <t>033111001</t>
  </si>
  <si>
    <t>Provozní vlivy Výluka silničního provozu se zajištěním objížďky</t>
  </si>
  <si>
    <t>Kč</t>
  </si>
  <si>
    <t>547647913</t>
  </si>
  <si>
    <t>034111001</t>
  </si>
  <si>
    <t>Další náklady na pracovníky Zákonné příplatky ke mzdě za práci o sobotách, nedělích a státem uznaných svátcích</t>
  </si>
  <si>
    <t>Kč/hod</t>
  </si>
  <si>
    <t>558379531</t>
  </si>
  <si>
    <t>034111011</t>
  </si>
  <si>
    <t>Další náklady na pracovníky Zákonné příplatky ke mzdě za práci v noci</t>
  </si>
  <si>
    <t>122467951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</si>
</sst>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2.7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07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191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R5" s="17"/>
      <c r="BE5" s="188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193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R6" s="17"/>
      <c r="BE6" s="189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89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89"/>
      <c r="BS8" s="14" t="s">
        <v>6</v>
      </c>
    </row>
    <row r="9" spans="1:74" s="1" customFormat="1" ht="14.45" customHeight="1" x14ac:dyDescent="0.2">
      <c r="B9" s="17"/>
      <c r="AR9" s="17"/>
      <c r="BE9" s="189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26</v>
      </c>
      <c r="AR10" s="17"/>
      <c r="BE10" s="189"/>
      <c r="BS10" s="14" t="s">
        <v>6</v>
      </c>
    </row>
    <row r="11" spans="1:74" s="1" customFormat="1" ht="18.399999999999999" customHeight="1" x14ac:dyDescent="0.2">
      <c r="B11" s="17"/>
      <c r="E11" s="22" t="s">
        <v>27</v>
      </c>
      <c r="AK11" s="24" t="s">
        <v>28</v>
      </c>
      <c r="AN11" s="22" t="s">
        <v>29</v>
      </c>
      <c r="AR11" s="17"/>
      <c r="BE11" s="189"/>
      <c r="BS11" s="14" t="s">
        <v>6</v>
      </c>
    </row>
    <row r="12" spans="1:74" s="1" customFormat="1" ht="6.95" customHeight="1" x14ac:dyDescent="0.2">
      <c r="B12" s="17"/>
      <c r="AR12" s="17"/>
      <c r="BE12" s="189"/>
      <c r="BS12" s="14" t="s">
        <v>6</v>
      </c>
    </row>
    <row r="13" spans="1:74" s="1" customFormat="1" ht="12" customHeight="1" x14ac:dyDescent="0.2">
      <c r="B13" s="17"/>
      <c r="D13" s="24" t="s">
        <v>30</v>
      </c>
      <c r="AK13" s="24" t="s">
        <v>25</v>
      </c>
      <c r="AN13" s="26" t="s">
        <v>31</v>
      </c>
      <c r="AR13" s="17"/>
      <c r="BE13" s="189"/>
      <c r="BS13" s="14" t="s">
        <v>6</v>
      </c>
    </row>
    <row r="14" spans="1:74" x14ac:dyDescent="0.2">
      <c r="B14" s="17"/>
      <c r="E14" s="194" t="s">
        <v>31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4" t="s">
        <v>28</v>
      </c>
      <c r="AN14" s="26" t="s">
        <v>31</v>
      </c>
      <c r="AR14" s="17"/>
      <c r="BE14" s="189"/>
      <c r="BS14" s="14" t="s">
        <v>6</v>
      </c>
    </row>
    <row r="15" spans="1:74" s="1" customFormat="1" ht="6.95" customHeight="1" x14ac:dyDescent="0.2">
      <c r="B15" s="17"/>
      <c r="AR15" s="17"/>
      <c r="BE15" s="189"/>
      <c r="BS15" s="14" t="s">
        <v>3</v>
      </c>
    </row>
    <row r="16" spans="1:74" s="1" customFormat="1" ht="12" customHeight="1" x14ac:dyDescent="0.2">
      <c r="B16" s="17"/>
      <c r="D16" s="24" t="s">
        <v>32</v>
      </c>
      <c r="AK16" s="24" t="s">
        <v>25</v>
      </c>
      <c r="AN16" s="22" t="s">
        <v>1</v>
      </c>
      <c r="AR16" s="17"/>
      <c r="BE16" s="189"/>
      <c r="BS16" s="14" t="s">
        <v>3</v>
      </c>
    </row>
    <row r="17" spans="1:71" s="1" customFormat="1" ht="18.399999999999999" customHeight="1" x14ac:dyDescent="0.2">
      <c r="B17" s="17"/>
      <c r="E17" s="22" t="s">
        <v>33</v>
      </c>
      <c r="AK17" s="24" t="s">
        <v>28</v>
      </c>
      <c r="AN17" s="22" t="s">
        <v>1</v>
      </c>
      <c r="AR17" s="17"/>
      <c r="BE17" s="189"/>
      <c r="BS17" s="14" t="s">
        <v>34</v>
      </c>
    </row>
    <row r="18" spans="1:71" s="1" customFormat="1" ht="6.95" customHeight="1" x14ac:dyDescent="0.2">
      <c r="B18" s="17"/>
      <c r="AR18" s="17"/>
      <c r="BE18" s="189"/>
      <c r="BS18" s="14" t="s">
        <v>6</v>
      </c>
    </row>
    <row r="19" spans="1:71" s="1" customFormat="1" ht="12" customHeight="1" x14ac:dyDescent="0.2">
      <c r="B19" s="17"/>
      <c r="D19" s="24" t="s">
        <v>35</v>
      </c>
      <c r="AK19" s="24" t="s">
        <v>25</v>
      </c>
      <c r="AN19" s="22" t="s">
        <v>1</v>
      </c>
      <c r="AR19" s="17"/>
      <c r="BE19" s="189"/>
      <c r="BS19" s="14" t="s">
        <v>6</v>
      </c>
    </row>
    <row r="20" spans="1:71" s="1" customFormat="1" ht="18.399999999999999" customHeight="1" x14ac:dyDescent="0.2">
      <c r="B20" s="17"/>
      <c r="E20" s="22" t="s">
        <v>33</v>
      </c>
      <c r="AK20" s="24" t="s">
        <v>28</v>
      </c>
      <c r="AN20" s="22" t="s">
        <v>1</v>
      </c>
      <c r="AR20" s="17"/>
      <c r="BE20" s="189"/>
      <c r="BS20" s="14" t="s">
        <v>3</v>
      </c>
    </row>
    <row r="21" spans="1:71" s="1" customFormat="1" ht="6.95" customHeight="1" x14ac:dyDescent="0.2">
      <c r="B21" s="17"/>
      <c r="AR21" s="17"/>
      <c r="BE21" s="189"/>
    </row>
    <row r="22" spans="1:71" s="1" customFormat="1" ht="12" customHeight="1" x14ac:dyDescent="0.2">
      <c r="B22" s="17"/>
      <c r="D22" s="24" t="s">
        <v>36</v>
      </c>
      <c r="AR22" s="17"/>
      <c r="BE22" s="189"/>
    </row>
    <row r="23" spans="1:71" s="1" customFormat="1" ht="16.5" customHeight="1" x14ac:dyDescent="0.2">
      <c r="B23" s="17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7"/>
      <c r="BE23" s="189"/>
    </row>
    <row r="24" spans="1:71" s="1" customFormat="1" ht="6.95" customHeight="1" x14ac:dyDescent="0.2">
      <c r="B24" s="17"/>
      <c r="AR24" s="17"/>
      <c r="BE24" s="189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9"/>
    </row>
    <row r="26" spans="1:71" s="2" customFormat="1" ht="25.9" customHeight="1" x14ac:dyDescent="0.2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7">
        <f>ROUND(AG94,2)</f>
        <v>0</v>
      </c>
      <c r="AL26" s="198"/>
      <c r="AM26" s="198"/>
      <c r="AN26" s="198"/>
      <c r="AO26" s="198"/>
      <c r="AP26" s="29"/>
      <c r="AQ26" s="29"/>
      <c r="AR26" s="30"/>
      <c r="BE26" s="189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9"/>
    </row>
    <row r="28" spans="1:71" s="2" customForma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9" t="s">
        <v>38</v>
      </c>
      <c r="M28" s="199"/>
      <c r="N28" s="199"/>
      <c r="O28" s="199"/>
      <c r="P28" s="199"/>
      <c r="Q28" s="29"/>
      <c r="R28" s="29"/>
      <c r="S28" s="29"/>
      <c r="T28" s="29"/>
      <c r="U28" s="29"/>
      <c r="V28" s="29"/>
      <c r="W28" s="199" t="s">
        <v>39</v>
      </c>
      <c r="X28" s="199"/>
      <c r="Y28" s="199"/>
      <c r="Z28" s="199"/>
      <c r="AA28" s="199"/>
      <c r="AB28" s="199"/>
      <c r="AC28" s="199"/>
      <c r="AD28" s="199"/>
      <c r="AE28" s="199"/>
      <c r="AF28" s="29"/>
      <c r="AG28" s="29"/>
      <c r="AH28" s="29"/>
      <c r="AI28" s="29"/>
      <c r="AJ28" s="29"/>
      <c r="AK28" s="199" t="s">
        <v>40</v>
      </c>
      <c r="AL28" s="199"/>
      <c r="AM28" s="199"/>
      <c r="AN28" s="199"/>
      <c r="AO28" s="199"/>
      <c r="AP28" s="29"/>
      <c r="AQ28" s="29"/>
      <c r="AR28" s="30"/>
      <c r="BE28" s="189"/>
    </row>
    <row r="29" spans="1:71" s="3" customFormat="1" ht="14.45" customHeight="1" x14ac:dyDescent="0.2">
      <c r="B29" s="34"/>
      <c r="D29" s="24" t="s">
        <v>41</v>
      </c>
      <c r="F29" s="24" t="s">
        <v>42</v>
      </c>
      <c r="L29" s="202">
        <v>0.21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4"/>
      <c r="BE29" s="190"/>
    </row>
    <row r="30" spans="1:71" s="3" customFormat="1" ht="14.45" customHeight="1" x14ac:dyDescent="0.2">
      <c r="B30" s="34"/>
      <c r="F30" s="24" t="s">
        <v>43</v>
      </c>
      <c r="L30" s="202">
        <v>0.15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4"/>
      <c r="BE30" s="190"/>
    </row>
    <row r="31" spans="1:71" s="3" customFormat="1" ht="14.45" hidden="1" customHeight="1" x14ac:dyDescent="0.2">
      <c r="B31" s="34"/>
      <c r="F31" s="24" t="s">
        <v>44</v>
      </c>
      <c r="L31" s="202">
        <v>0.21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4"/>
      <c r="BE31" s="190"/>
    </row>
    <row r="32" spans="1:71" s="3" customFormat="1" ht="14.45" hidden="1" customHeight="1" x14ac:dyDescent="0.2">
      <c r="B32" s="34"/>
      <c r="F32" s="24" t="s">
        <v>45</v>
      </c>
      <c r="L32" s="202">
        <v>0.15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4"/>
      <c r="BE32" s="190"/>
    </row>
    <row r="33" spans="1:57" s="3" customFormat="1" ht="14.45" hidden="1" customHeight="1" x14ac:dyDescent="0.2">
      <c r="B33" s="34"/>
      <c r="F33" s="24" t="s">
        <v>46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4"/>
      <c r="BE33" s="190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9"/>
    </row>
    <row r="35" spans="1:57" s="2" customFormat="1" ht="25.9" customHeight="1" x14ac:dyDescent="0.2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06" t="s">
        <v>49</v>
      </c>
      <c r="Y35" s="204"/>
      <c r="Z35" s="204"/>
      <c r="AA35" s="204"/>
      <c r="AB35" s="204"/>
      <c r="AC35" s="37"/>
      <c r="AD35" s="37"/>
      <c r="AE35" s="37"/>
      <c r="AF35" s="37"/>
      <c r="AG35" s="37"/>
      <c r="AH35" s="37"/>
      <c r="AI35" s="37"/>
      <c r="AJ35" s="37"/>
      <c r="AK35" s="203">
        <f>SUM(AK26:AK33)</f>
        <v>0</v>
      </c>
      <c r="AL35" s="204"/>
      <c r="AM35" s="204"/>
      <c r="AN35" s="204"/>
      <c r="AO35" s="205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 x14ac:dyDescent="0.2">
      <c r="B50" s="17"/>
      <c r="AR50" s="17"/>
    </row>
    <row r="51" spans="1:57" ht="11.25" x14ac:dyDescent="0.2">
      <c r="B51" s="17"/>
      <c r="AR51" s="17"/>
    </row>
    <row r="52" spans="1:57" ht="11.25" x14ac:dyDescent="0.2">
      <c r="B52" s="17"/>
      <c r="AR52" s="17"/>
    </row>
    <row r="53" spans="1:57" ht="11.25" x14ac:dyDescent="0.2">
      <c r="B53" s="17"/>
      <c r="AR53" s="17"/>
    </row>
    <row r="54" spans="1:57" ht="11.25" x14ac:dyDescent="0.2">
      <c r="B54" s="17"/>
      <c r="AR54" s="17"/>
    </row>
    <row r="55" spans="1:57" ht="11.25" x14ac:dyDescent="0.2">
      <c r="B55" s="17"/>
      <c r="AR55" s="17"/>
    </row>
    <row r="56" spans="1:57" ht="11.25" x14ac:dyDescent="0.2">
      <c r="B56" s="17"/>
      <c r="AR56" s="17"/>
    </row>
    <row r="57" spans="1:57" ht="11.25" x14ac:dyDescent="0.2">
      <c r="B57" s="17"/>
      <c r="AR57" s="17"/>
    </row>
    <row r="58" spans="1:57" ht="11.25" x14ac:dyDescent="0.2">
      <c r="B58" s="17"/>
      <c r="AR58" s="17"/>
    </row>
    <row r="59" spans="1:57" ht="11.25" x14ac:dyDescent="0.2">
      <c r="B59" s="17"/>
      <c r="AR59" s="17"/>
    </row>
    <row r="60" spans="1:57" s="2" customFormat="1" x14ac:dyDescent="0.2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 x14ac:dyDescent="0.2">
      <c r="B61" s="17"/>
      <c r="AR61" s="17"/>
    </row>
    <row r="62" spans="1:57" ht="11.25" x14ac:dyDescent="0.2">
      <c r="B62" s="17"/>
      <c r="AR62" s="17"/>
    </row>
    <row r="63" spans="1:57" ht="11.25" x14ac:dyDescent="0.2">
      <c r="B63" s="17"/>
      <c r="AR63" s="17"/>
    </row>
    <row r="64" spans="1:57" s="2" customFormat="1" x14ac:dyDescent="0.2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 x14ac:dyDescent="0.2">
      <c r="B65" s="17"/>
      <c r="AR65" s="17"/>
    </row>
    <row r="66" spans="1:57" ht="11.25" x14ac:dyDescent="0.2">
      <c r="B66" s="17"/>
      <c r="AR66" s="17"/>
    </row>
    <row r="67" spans="1:57" ht="11.25" x14ac:dyDescent="0.2">
      <c r="B67" s="17"/>
      <c r="AR67" s="17"/>
    </row>
    <row r="68" spans="1:57" ht="11.25" x14ac:dyDescent="0.2">
      <c r="B68" s="17"/>
      <c r="AR68" s="17"/>
    </row>
    <row r="69" spans="1:57" ht="11.25" x14ac:dyDescent="0.2">
      <c r="B69" s="17"/>
      <c r="AR69" s="17"/>
    </row>
    <row r="70" spans="1:57" ht="11.25" x14ac:dyDescent="0.2">
      <c r="B70" s="17"/>
      <c r="AR70" s="17"/>
    </row>
    <row r="71" spans="1:57" ht="11.25" x14ac:dyDescent="0.2">
      <c r="B71" s="17"/>
      <c r="AR71" s="17"/>
    </row>
    <row r="72" spans="1:57" ht="11.25" x14ac:dyDescent="0.2">
      <c r="B72" s="17"/>
      <c r="AR72" s="17"/>
    </row>
    <row r="73" spans="1:57" ht="11.25" x14ac:dyDescent="0.2">
      <c r="B73" s="17"/>
      <c r="AR73" s="17"/>
    </row>
    <row r="74" spans="1:57" ht="11.25" x14ac:dyDescent="0.2">
      <c r="B74" s="17"/>
      <c r="AR74" s="17"/>
    </row>
    <row r="75" spans="1:57" s="2" customFormat="1" x14ac:dyDescent="0.2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13</v>
      </c>
      <c r="L84" s="4" t="str">
        <f>K5</f>
        <v>2022_01_rs</v>
      </c>
      <c r="AR84" s="48"/>
    </row>
    <row r="85" spans="1:91" s="5" customFormat="1" ht="36.950000000000003" customHeight="1" x14ac:dyDescent="0.2">
      <c r="B85" s="49"/>
      <c r="C85" s="50" t="s">
        <v>16</v>
      </c>
      <c r="L85" s="169" t="str">
        <f>K6</f>
        <v>Oprava geometrických parametrů koleje v obvodu OŘ Brno 2022-2025 - ST Brno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OŘ Brno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71" t="str">
        <f>IF(AN8= "","",AN8)</f>
        <v>11. 8. 2022</v>
      </c>
      <c r="AN87" s="171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Správa železnic, státní organizace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32</v>
      </c>
      <c r="AJ89" s="29"/>
      <c r="AK89" s="29"/>
      <c r="AL89" s="29"/>
      <c r="AM89" s="172" t="str">
        <f>IF(E17="","",E17)</f>
        <v xml:space="preserve"> </v>
      </c>
      <c r="AN89" s="173"/>
      <c r="AO89" s="173"/>
      <c r="AP89" s="173"/>
      <c r="AQ89" s="29"/>
      <c r="AR89" s="30"/>
      <c r="AS89" s="174" t="s">
        <v>57</v>
      </c>
      <c r="AT89" s="17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4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35</v>
      </c>
      <c r="AJ90" s="29"/>
      <c r="AK90" s="29"/>
      <c r="AL90" s="29"/>
      <c r="AM90" s="172" t="str">
        <f>IF(E20="","",E20)</f>
        <v xml:space="preserve"> </v>
      </c>
      <c r="AN90" s="173"/>
      <c r="AO90" s="173"/>
      <c r="AP90" s="173"/>
      <c r="AQ90" s="29"/>
      <c r="AR90" s="30"/>
      <c r="AS90" s="176"/>
      <c r="AT90" s="17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76"/>
      <c r="AT91" s="17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178" t="s">
        <v>58</v>
      </c>
      <c r="D92" s="179"/>
      <c r="E92" s="179"/>
      <c r="F92" s="179"/>
      <c r="G92" s="179"/>
      <c r="H92" s="57"/>
      <c r="I92" s="181" t="s">
        <v>59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0" t="s">
        <v>60</v>
      </c>
      <c r="AH92" s="179"/>
      <c r="AI92" s="179"/>
      <c r="AJ92" s="179"/>
      <c r="AK92" s="179"/>
      <c r="AL92" s="179"/>
      <c r="AM92" s="179"/>
      <c r="AN92" s="181" t="s">
        <v>61</v>
      </c>
      <c r="AO92" s="179"/>
      <c r="AP92" s="182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6">
        <f>ROUND(SUM(AG95:AG99),2)</f>
        <v>0</v>
      </c>
      <c r="AH94" s="186"/>
      <c r="AI94" s="186"/>
      <c r="AJ94" s="186"/>
      <c r="AK94" s="186"/>
      <c r="AL94" s="186"/>
      <c r="AM94" s="186"/>
      <c r="AN94" s="187">
        <f t="shared" ref="AN94:AN99" si="0">SUM(AG94,AT94)</f>
        <v>0</v>
      </c>
      <c r="AO94" s="187"/>
      <c r="AP94" s="187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0</v>
      </c>
      <c r="AU94" s="72">
        <f>ROUND(SUM(AU95:AU99),5)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 x14ac:dyDescent="0.2">
      <c r="A95" s="76" t="s">
        <v>81</v>
      </c>
      <c r="B95" s="77"/>
      <c r="C95" s="78"/>
      <c r="D95" s="183" t="s">
        <v>82</v>
      </c>
      <c r="E95" s="183"/>
      <c r="F95" s="183"/>
      <c r="G95" s="183"/>
      <c r="H95" s="183"/>
      <c r="I95" s="79"/>
      <c r="J95" s="183" t="s">
        <v>83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4">
        <f>'01.1 - Oprava GPK'!J30</f>
        <v>0</v>
      </c>
      <c r="AH95" s="185"/>
      <c r="AI95" s="185"/>
      <c r="AJ95" s="185"/>
      <c r="AK95" s="185"/>
      <c r="AL95" s="185"/>
      <c r="AM95" s="185"/>
      <c r="AN95" s="184">
        <f t="shared" si="0"/>
        <v>0</v>
      </c>
      <c r="AO95" s="185"/>
      <c r="AP95" s="185"/>
      <c r="AQ95" s="80" t="s">
        <v>84</v>
      </c>
      <c r="AR95" s="77"/>
      <c r="AS95" s="81">
        <v>0</v>
      </c>
      <c r="AT95" s="82">
        <f t="shared" si="1"/>
        <v>0</v>
      </c>
      <c r="AU95" s="83">
        <f>'01.1 - Oprava GPK'!P118</f>
        <v>0</v>
      </c>
      <c r="AV95" s="82">
        <f>'01.1 - Oprava GPK'!J33</f>
        <v>0</v>
      </c>
      <c r="AW95" s="82">
        <f>'01.1 - Oprava GPK'!J34</f>
        <v>0</v>
      </c>
      <c r="AX95" s="82">
        <f>'01.1 - Oprava GPK'!J35</f>
        <v>0</v>
      </c>
      <c r="AY95" s="82">
        <f>'01.1 - Oprava GPK'!J36</f>
        <v>0</v>
      </c>
      <c r="AZ95" s="82">
        <f>'01.1 - Oprava GPK'!F33</f>
        <v>0</v>
      </c>
      <c r="BA95" s="82">
        <f>'01.1 - Oprava GPK'!F34</f>
        <v>0</v>
      </c>
      <c r="BB95" s="82">
        <f>'01.1 - Oprava GPK'!F35</f>
        <v>0</v>
      </c>
      <c r="BC95" s="82">
        <f>'01.1 - Oprava GPK'!F36</f>
        <v>0</v>
      </c>
      <c r="BD95" s="84">
        <f>'01.1 - Oprava GPK'!F37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16.5" customHeight="1" x14ac:dyDescent="0.2">
      <c r="A96" s="76" t="s">
        <v>81</v>
      </c>
      <c r="B96" s="77"/>
      <c r="C96" s="78"/>
      <c r="D96" s="183" t="s">
        <v>88</v>
      </c>
      <c r="E96" s="183"/>
      <c r="F96" s="183"/>
      <c r="G96" s="183"/>
      <c r="H96" s="183"/>
      <c r="I96" s="79"/>
      <c r="J96" s="183" t="s">
        <v>89</v>
      </c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4">
        <f>'01.2 - Vyvolané práce'!J30</f>
        <v>0</v>
      </c>
      <c r="AH96" s="185"/>
      <c r="AI96" s="185"/>
      <c r="AJ96" s="185"/>
      <c r="AK96" s="185"/>
      <c r="AL96" s="185"/>
      <c r="AM96" s="185"/>
      <c r="AN96" s="184">
        <f t="shared" si="0"/>
        <v>0</v>
      </c>
      <c r="AO96" s="185"/>
      <c r="AP96" s="185"/>
      <c r="AQ96" s="80" t="s">
        <v>90</v>
      </c>
      <c r="AR96" s="77"/>
      <c r="AS96" s="81">
        <v>0</v>
      </c>
      <c r="AT96" s="82">
        <f t="shared" si="1"/>
        <v>0</v>
      </c>
      <c r="AU96" s="83">
        <f>'01.2 - Vyvolané práce'!P119</f>
        <v>0</v>
      </c>
      <c r="AV96" s="82">
        <f>'01.2 - Vyvolané práce'!J33</f>
        <v>0</v>
      </c>
      <c r="AW96" s="82">
        <f>'01.2 - Vyvolané práce'!J34</f>
        <v>0</v>
      </c>
      <c r="AX96" s="82">
        <f>'01.2 - Vyvolané práce'!J35</f>
        <v>0</v>
      </c>
      <c r="AY96" s="82">
        <f>'01.2 - Vyvolané práce'!J36</f>
        <v>0</v>
      </c>
      <c r="AZ96" s="82">
        <f>'01.2 - Vyvolané práce'!F33</f>
        <v>0</v>
      </c>
      <c r="BA96" s="82">
        <f>'01.2 - Vyvolané práce'!F34</f>
        <v>0</v>
      </c>
      <c r="BB96" s="82">
        <f>'01.2 - Vyvolané práce'!F35</f>
        <v>0</v>
      </c>
      <c r="BC96" s="82">
        <f>'01.2 - Vyvolané práce'!F36</f>
        <v>0</v>
      </c>
      <c r="BD96" s="84">
        <f>'01.2 - Vyvolané práce'!F37</f>
        <v>0</v>
      </c>
      <c r="BT96" s="85" t="s">
        <v>85</v>
      </c>
      <c r="BV96" s="85" t="s">
        <v>79</v>
      </c>
      <c r="BW96" s="85" t="s">
        <v>91</v>
      </c>
      <c r="BX96" s="85" t="s">
        <v>4</v>
      </c>
      <c r="CL96" s="85" t="s">
        <v>1</v>
      </c>
      <c r="CM96" s="85" t="s">
        <v>87</v>
      </c>
    </row>
    <row r="97" spans="1:91" s="7" customFormat="1" ht="16.5" customHeight="1" x14ac:dyDescent="0.2">
      <c r="A97" s="76" t="s">
        <v>81</v>
      </c>
      <c r="B97" s="77"/>
      <c r="C97" s="78"/>
      <c r="D97" s="183" t="s">
        <v>92</v>
      </c>
      <c r="E97" s="183"/>
      <c r="F97" s="183"/>
      <c r="G97" s="183"/>
      <c r="H97" s="183"/>
      <c r="I97" s="79"/>
      <c r="J97" s="183" t="s">
        <v>93</v>
      </c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4">
        <f>'01.3 - Manipulace a přepravy'!J30</f>
        <v>0</v>
      </c>
      <c r="AH97" s="185"/>
      <c r="AI97" s="185"/>
      <c r="AJ97" s="185"/>
      <c r="AK97" s="185"/>
      <c r="AL97" s="185"/>
      <c r="AM97" s="185"/>
      <c r="AN97" s="184">
        <f t="shared" si="0"/>
        <v>0</v>
      </c>
      <c r="AO97" s="185"/>
      <c r="AP97" s="185"/>
      <c r="AQ97" s="80" t="s">
        <v>90</v>
      </c>
      <c r="AR97" s="77"/>
      <c r="AS97" s="81">
        <v>0</v>
      </c>
      <c r="AT97" s="82">
        <f t="shared" si="1"/>
        <v>0</v>
      </c>
      <c r="AU97" s="83">
        <f>'01.3 - Manipulace a přepravy'!P117</f>
        <v>0</v>
      </c>
      <c r="AV97" s="82">
        <f>'01.3 - Manipulace a přepravy'!J33</f>
        <v>0</v>
      </c>
      <c r="AW97" s="82">
        <f>'01.3 - Manipulace a přepravy'!J34</f>
        <v>0</v>
      </c>
      <c r="AX97" s="82">
        <f>'01.3 - Manipulace a přepravy'!J35</f>
        <v>0</v>
      </c>
      <c r="AY97" s="82">
        <f>'01.3 - Manipulace a přepravy'!J36</f>
        <v>0</v>
      </c>
      <c r="AZ97" s="82">
        <f>'01.3 - Manipulace a přepravy'!F33</f>
        <v>0</v>
      </c>
      <c r="BA97" s="82">
        <f>'01.3 - Manipulace a přepravy'!F34</f>
        <v>0</v>
      </c>
      <c r="BB97" s="82">
        <f>'01.3 - Manipulace a přepravy'!F35</f>
        <v>0</v>
      </c>
      <c r="BC97" s="82">
        <f>'01.3 - Manipulace a přepravy'!F36</f>
        <v>0</v>
      </c>
      <c r="BD97" s="84">
        <f>'01.3 - Manipulace a přepravy'!F37</f>
        <v>0</v>
      </c>
      <c r="BT97" s="85" t="s">
        <v>85</v>
      </c>
      <c r="BV97" s="85" t="s">
        <v>79</v>
      </c>
      <c r="BW97" s="85" t="s">
        <v>94</v>
      </c>
      <c r="BX97" s="85" t="s">
        <v>4</v>
      </c>
      <c r="CL97" s="85" t="s">
        <v>1</v>
      </c>
      <c r="CM97" s="85" t="s">
        <v>87</v>
      </c>
    </row>
    <row r="98" spans="1:91" s="7" customFormat="1" ht="16.5" customHeight="1" x14ac:dyDescent="0.2">
      <c r="A98" s="76" t="s">
        <v>81</v>
      </c>
      <c r="B98" s="77"/>
      <c r="C98" s="78"/>
      <c r="D98" s="183" t="s">
        <v>95</v>
      </c>
      <c r="E98" s="183"/>
      <c r="F98" s="183"/>
      <c r="G98" s="183"/>
      <c r="H98" s="183"/>
      <c r="I98" s="79"/>
      <c r="J98" s="183" t="s">
        <v>96</v>
      </c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4">
        <f>'01.4 - Geodetické měření'!J30</f>
        <v>0</v>
      </c>
      <c r="AH98" s="185"/>
      <c r="AI98" s="185"/>
      <c r="AJ98" s="185"/>
      <c r="AK98" s="185"/>
      <c r="AL98" s="185"/>
      <c r="AM98" s="185"/>
      <c r="AN98" s="184">
        <f t="shared" si="0"/>
        <v>0</v>
      </c>
      <c r="AO98" s="185"/>
      <c r="AP98" s="185"/>
      <c r="AQ98" s="80" t="s">
        <v>97</v>
      </c>
      <c r="AR98" s="77"/>
      <c r="AS98" s="81">
        <v>0</v>
      </c>
      <c r="AT98" s="82">
        <f t="shared" si="1"/>
        <v>0</v>
      </c>
      <c r="AU98" s="83">
        <f>'01.4 - Geodetické měření'!P117</f>
        <v>0</v>
      </c>
      <c r="AV98" s="82">
        <f>'01.4 - Geodetické měření'!J33</f>
        <v>0</v>
      </c>
      <c r="AW98" s="82">
        <f>'01.4 - Geodetické měření'!J34</f>
        <v>0</v>
      </c>
      <c r="AX98" s="82">
        <f>'01.4 - Geodetické měření'!J35</f>
        <v>0</v>
      </c>
      <c r="AY98" s="82">
        <f>'01.4 - Geodetické měření'!J36</f>
        <v>0</v>
      </c>
      <c r="AZ98" s="82">
        <f>'01.4 - Geodetické měření'!F33</f>
        <v>0</v>
      </c>
      <c r="BA98" s="82">
        <f>'01.4 - Geodetické měření'!F34</f>
        <v>0</v>
      </c>
      <c r="BB98" s="82">
        <f>'01.4 - Geodetické měření'!F35</f>
        <v>0</v>
      </c>
      <c r="BC98" s="82">
        <f>'01.4 - Geodetické měření'!F36</f>
        <v>0</v>
      </c>
      <c r="BD98" s="84">
        <f>'01.4 - Geodetické měření'!F37</f>
        <v>0</v>
      </c>
      <c r="BT98" s="85" t="s">
        <v>85</v>
      </c>
      <c r="BV98" s="85" t="s">
        <v>79</v>
      </c>
      <c r="BW98" s="85" t="s">
        <v>98</v>
      </c>
      <c r="BX98" s="85" t="s">
        <v>4</v>
      </c>
      <c r="CL98" s="85" t="s">
        <v>1</v>
      </c>
      <c r="CM98" s="85" t="s">
        <v>87</v>
      </c>
    </row>
    <row r="99" spans="1:91" s="7" customFormat="1" ht="16.5" customHeight="1" x14ac:dyDescent="0.2">
      <c r="A99" s="76" t="s">
        <v>81</v>
      </c>
      <c r="B99" s="77"/>
      <c r="C99" s="78"/>
      <c r="D99" s="183" t="s">
        <v>99</v>
      </c>
      <c r="E99" s="183"/>
      <c r="F99" s="183"/>
      <c r="G99" s="183"/>
      <c r="H99" s="183"/>
      <c r="I99" s="79"/>
      <c r="J99" s="183" t="s">
        <v>100</v>
      </c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4">
        <f>'02.1 - VRN'!J30</f>
        <v>0</v>
      </c>
      <c r="AH99" s="185"/>
      <c r="AI99" s="185"/>
      <c r="AJ99" s="185"/>
      <c r="AK99" s="185"/>
      <c r="AL99" s="185"/>
      <c r="AM99" s="185"/>
      <c r="AN99" s="184">
        <f t="shared" si="0"/>
        <v>0</v>
      </c>
      <c r="AO99" s="185"/>
      <c r="AP99" s="185"/>
      <c r="AQ99" s="80" t="s">
        <v>101</v>
      </c>
      <c r="AR99" s="77"/>
      <c r="AS99" s="86">
        <v>0</v>
      </c>
      <c r="AT99" s="87">
        <f t="shared" si="1"/>
        <v>0</v>
      </c>
      <c r="AU99" s="88">
        <f>'02.1 - VRN'!P117</f>
        <v>0</v>
      </c>
      <c r="AV99" s="87">
        <f>'02.1 - VRN'!J33</f>
        <v>0</v>
      </c>
      <c r="AW99" s="87">
        <f>'02.1 - VRN'!J34</f>
        <v>0</v>
      </c>
      <c r="AX99" s="87">
        <f>'02.1 - VRN'!J35</f>
        <v>0</v>
      </c>
      <c r="AY99" s="87">
        <f>'02.1 - VRN'!J36</f>
        <v>0</v>
      </c>
      <c r="AZ99" s="87">
        <f>'02.1 - VRN'!F33</f>
        <v>0</v>
      </c>
      <c r="BA99" s="87">
        <f>'02.1 - VRN'!F34</f>
        <v>0</v>
      </c>
      <c r="BB99" s="87">
        <f>'02.1 - VRN'!F35</f>
        <v>0</v>
      </c>
      <c r="BC99" s="87">
        <f>'02.1 - VRN'!F36</f>
        <v>0</v>
      </c>
      <c r="BD99" s="89">
        <f>'02.1 - VRN'!F37</f>
        <v>0</v>
      </c>
      <c r="BT99" s="85" t="s">
        <v>85</v>
      </c>
      <c r="BV99" s="85" t="s">
        <v>79</v>
      </c>
      <c r="BW99" s="85" t="s">
        <v>102</v>
      </c>
      <c r="BX99" s="85" t="s">
        <v>4</v>
      </c>
      <c r="CL99" s="85" t="s">
        <v>1</v>
      </c>
      <c r="CM99" s="85" t="s">
        <v>87</v>
      </c>
    </row>
    <row r="100" spans="1:91" s="2" customFormat="1" ht="30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.1 - Oprava GPK'!C2" display="/"/>
    <hyperlink ref="A96" location="'01.2 - Vyvolané práce'!C2" display="/"/>
    <hyperlink ref="A97" location="'01.3 - Manipulace a přepravy'!C2" display="/"/>
    <hyperlink ref="A98" location="'01.4 - Geodetické měření'!C2" display="/"/>
    <hyperlink ref="A99" location="'02.1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103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08" t="str">
        <f>'Rekapitulace zakázky'!K6</f>
        <v>Oprava geometrických parametrů koleje v obvodu OŘ Brno 2022-2025 - ST Brno</v>
      </c>
      <c r="F7" s="209"/>
      <c r="G7" s="209"/>
      <c r="H7" s="209"/>
      <c r="L7" s="17"/>
    </row>
    <row r="8" spans="1:46" s="2" customFormat="1" ht="12" customHeight="1" x14ac:dyDescent="0.2">
      <c r="A8" s="29"/>
      <c r="B8" s="30"/>
      <c r="C8" s="29"/>
      <c r="D8" s="24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69" t="s">
        <v>105</v>
      </c>
      <c r="F9" s="210"/>
      <c r="G9" s="210"/>
      <c r="H9" s="21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11. 8. 2022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1" t="str">
        <f>'Rekapitulace zakázky'!E14</f>
        <v>Vyplň údaj</v>
      </c>
      <c r="F18" s="191"/>
      <c r="G18" s="191"/>
      <c r="H18" s="191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6" t="s">
        <v>1</v>
      </c>
      <c r="F27" s="196"/>
      <c r="G27" s="196"/>
      <c r="H27" s="19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ROUND((SUM(BE118:BE160)),  2)</f>
        <v>0</v>
      </c>
      <c r="G33" s="29"/>
      <c r="H33" s="29"/>
      <c r="I33" s="97">
        <v>0.21</v>
      </c>
      <c r="J33" s="96">
        <f>ROUND(((SUM(BE118:BE160))*I33),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ROUND((SUM(BF118:BF160)),  2)</f>
        <v>0</v>
      </c>
      <c r="G34" s="29"/>
      <c r="H34" s="29"/>
      <c r="I34" s="97">
        <v>0.15</v>
      </c>
      <c r="J34" s="96">
        <f>ROUND(((SUM(BF118:BF160))*I34),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ROUND((SUM(BG118:BG160)),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ROUND((SUM(BH118:BH160)),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ROUND((SUM(BI118:BI160)),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08" t="str">
        <f>E7</f>
        <v>Oprava geometrických parametrů koleje v obvodu OŘ Brno 2022-2025 - ST Brno</v>
      </c>
      <c r="F85" s="209"/>
      <c r="G85" s="209"/>
      <c r="H85" s="20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69" t="str">
        <f>E9</f>
        <v>01.1 - Oprava GPK</v>
      </c>
      <c r="F87" s="210"/>
      <c r="G87" s="210"/>
      <c r="H87" s="21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11. 8. 2022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107</v>
      </c>
      <c r="D94" s="98"/>
      <c r="E94" s="98"/>
      <c r="F94" s="98"/>
      <c r="G94" s="98"/>
      <c r="H94" s="98"/>
      <c r="I94" s="98"/>
      <c r="J94" s="107" t="s">
        <v>108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109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110</v>
      </c>
    </row>
    <row r="97" spans="1:31" s="9" customFormat="1" ht="24.95" customHeight="1" x14ac:dyDescent="0.2">
      <c r="B97" s="109"/>
      <c r="D97" s="110" t="s">
        <v>111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899999999999999" customHeight="1" x14ac:dyDescent="0.2">
      <c r="B98" s="113"/>
      <c r="D98" s="114" t="s">
        <v>112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113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6.25" customHeight="1" x14ac:dyDescent="0.2">
      <c r="A108" s="29"/>
      <c r="B108" s="30"/>
      <c r="C108" s="29"/>
      <c r="D108" s="29"/>
      <c r="E108" s="208" t="str">
        <f>E7</f>
        <v>Oprava geometrických parametrů koleje v obvodu OŘ Brno 2022-2025 - ST Brno</v>
      </c>
      <c r="F108" s="209"/>
      <c r="G108" s="209"/>
      <c r="H108" s="20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104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169" t="str">
        <f>E9</f>
        <v>01.1 - Oprava GPK</v>
      </c>
      <c r="F110" s="210"/>
      <c r="G110" s="210"/>
      <c r="H110" s="210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20</v>
      </c>
      <c r="D112" s="29"/>
      <c r="E112" s="29"/>
      <c r="F112" s="22" t="str">
        <f>F12</f>
        <v>OŘ Brno</v>
      </c>
      <c r="G112" s="29"/>
      <c r="H112" s="29"/>
      <c r="I112" s="24" t="s">
        <v>22</v>
      </c>
      <c r="J112" s="52" t="str">
        <f>IF(J12="","",J12)</f>
        <v>11. 8. 2022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24</v>
      </c>
      <c r="D114" s="29"/>
      <c r="E114" s="29"/>
      <c r="F114" s="22" t="str">
        <f>E15</f>
        <v>Správa železnic, státní organizace</v>
      </c>
      <c r="G114" s="29"/>
      <c r="H114" s="29"/>
      <c r="I114" s="24" t="s">
        <v>32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30</v>
      </c>
      <c r="D115" s="29"/>
      <c r="E115" s="29"/>
      <c r="F115" s="22" t="str">
        <f>IF(E18="","",E18)</f>
        <v>Vyplň údaj</v>
      </c>
      <c r="G115" s="29"/>
      <c r="H115" s="29"/>
      <c r="I115" s="24" t="s">
        <v>35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17"/>
      <c r="B117" s="118"/>
      <c r="C117" s="119" t="s">
        <v>114</v>
      </c>
      <c r="D117" s="120" t="s">
        <v>62</v>
      </c>
      <c r="E117" s="120" t="s">
        <v>58</v>
      </c>
      <c r="F117" s="120" t="s">
        <v>59</v>
      </c>
      <c r="G117" s="120" t="s">
        <v>115</v>
      </c>
      <c r="H117" s="120" t="s">
        <v>116</v>
      </c>
      <c r="I117" s="120" t="s">
        <v>117</v>
      </c>
      <c r="J117" s="120" t="s">
        <v>108</v>
      </c>
      <c r="K117" s="121" t="s">
        <v>118</v>
      </c>
      <c r="L117" s="122"/>
      <c r="M117" s="59" t="s">
        <v>1</v>
      </c>
      <c r="N117" s="60" t="s">
        <v>41</v>
      </c>
      <c r="O117" s="60" t="s">
        <v>119</v>
      </c>
      <c r="P117" s="60" t="s">
        <v>120</v>
      </c>
      <c r="Q117" s="60" t="s">
        <v>121</v>
      </c>
      <c r="R117" s="60" t="s">
        <v>122</v>
      </c>
      <c r="S117" s="60" t="s">
        <v>123</v>
      </c>
      <c r="T117" s="61" t="s">
        <v>124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 x14ac:dyDescent="0.25">
      <c r="A118" s="29"/>
      <c r="B118" s="30"/>
      <c r="C118" s="66" t="s">
        <v>125</v>
      </c>
      <c r="D118" s="29"/>
      <c r="E118" s="29"/>
      <c r="F118" s="29"/>
      <c r="G118" s="29"/>
      <c r="H118" s="29"/>
      <c r="I118" s="29"/>
      <c r="J118" s="123">
        <f>BK118</f>
        <v>0</v>
      </c>
      <c r="K118" s="29"/>
      <c r="L118" s="30"/>
      <c r="M118" s="62"/>
      <c r="N118" s="53"/>
      <c r="O118" s="63"/>
      <c r="P118" s="124">
        <f>P119</f>
        <v>0</v>
      </c>
      <c r="Q118" s="63"/>
      <c r="R118" s="124">
        <f>R119</f>
        <v>1</v>
      </c>
      <c r="S118" s="63"/>
      <c r="T118" s="125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76</v>
      </c>
      <c r="AU118" s="14" t="s">
        <v>110</v>
      </c>
      <c r="BK118" s="126">
        <f>BK119</f>
        <v>0</v>
      </c>
    </row>
    <row r="119" spans="1:65" s="12" customFormat="1" ht="25.9" customHeight="1" x14ac:dyDescent="0.2">
      <c r="B119" s="127"/>
      <c r="D119" s="128" t="s">
        <v>76</v>
      </c>
      <c r="E119" s="129" t="s">
        <v>126</v>
      </c>
      <c r="F119" s="129" t="s">
        <v>127</v>
      </c>
      <c r="I119" s="130"/>
      <c r="J119" s="131">
        <f>BK119</f>
        <v>0</v>
      </c>
      <c r="L119" s="127"/>
      <c r="M119" s="132"/>
      <c r="N119" s="133"/>
      <c r="O119" s="133"/>
      <c r="P119" s="134">
        <f>P120</f>
        <v>0</v>
      </c>
      <c r="Q119" s="133"/>
      <c r="R119" s="134">
        <f>R120</f>
        <v>1</v>
      </c>
      <c r="S119" s="133"/>
      <c r="T119" s="135">
        <f>T120</f>
        <v>0</v>
      </c>
      <c r="AR119" s="128" t="s">
        <v>85</v>
      </c>
      <c r="AT119" s="136" t="s">
        <v>76</v>
      </c>
      <c r="AU119" s="136" t="s">
        <v>77</v>
      </c>
      <c r="AY119" s="128" t="s">
        <v>128</v>
      </c>
      <c r="BK119" s="137">
        <f>BK120</f>
        <v>0</v>
      </c>
    </row>
    <row r="120" spans="1:65" s="12" customFormat="1" ht="22.9" customHeight="1" x14ac:dyDescent="0.2">
      <c r="B120" s="127"/>
      <c r="D120" s="128" t="s">
        <v>76</v>
      </c>
      <c r="E120" s="138" t="s">
        <v>129</v>
      </c>
      <c r="F120" s="138" t="s">
        <v>130</v>
      </c>
      <c r="I120" s="130"/>
      <c r="J120" s="139">
        <f>BK120</f>
        <v>0</v>
      </c>
      <c r="L120" s="127"/>
      <c r="M120" s="132"/>
      <c r="N120" s="133"/>
      <c r="O120" s="133"/>
      <c r="P120" s="134">
        <f>SUM(P121:P160)</f>
        <v>0</v>
      </c>
      <c r="Q120" s="133"/>
      <c r="R120" s="134">
        <f>SUM(R121:R160)</f>
        <v>1</v>
      </c>
      <c r="S120" s="133"/>
      <c r="T120" s="135">
        <f>SUM(T121:T160)</f>
        <v>0</v>
      </c>
      <c r="AR120" s="128" t="s">
        <v>85</v>
      </c>
      <c r="AT120" s="136" t="s">
        <v>76</v>
      </c>
      <c r="AU120" s="136" t="s">
        <v>85</v>
      </c>
      <c r="AY120" s="128" t="s">
        <v>128</v>
      </c>
      <c r="BK120" s="137">
        <f>SUM(BK121:BK160)</f>
        <v>0</v>
      </c>
    </row>
    <row r="121" spans="1:65" s="2" customFormat="1" ht="16.5" customHeight="1" x14ac:dyDescent="0.2">
      <c r="A121" s="29"/>
      <c r="B121" s="140"/>
      <c r="C121" s="141" t="s">
        <v>85</v>
      </c>
      <c r="D121" s="141" t="s">
        <v>131</v>
      </c>
      <c r="E121" s="142" t="s">
        <v>132</v>
      </c>
      <c r="F121" s="143" t="s">
        <v>133</v>
      </c>
      <c r="G121" s="144" t="s">
        <v>134</v>
      </c>
      <c r="H121" s="145">
        <v>1</v>
      </c>
      <c r="I121" s="146"/>
      <c r="J121" s="147">
        <f t="shared" ref="J121:J160" si="0">ROUND(I121*H121,2)</f>
        <v>0</v>
      </c>
      <c r="K121" s="143" t="s">
        <v>135</v>
      </c>
      <c r="L121" s="148"/>
      <c r="M121" s="149" t="s">
        <v>1</v>
      </c>
      <c r="N121" s="150" t="s">
        <v>42</v>
      </c>
      <c r="O121" s="55"/>
      <c r="P121" s="151">
        <f t="shared" ref="P121:P160" si="1">O121*H121</f>
        <v>0</v>
      </c>
      <c r="Q121" s="151">
        <v>1</v>
      </c>
      <c r="R121" s="151">
        <f t="shared" ref="R121:R160" si="2">Q121*H121</f>
        <v>1</v>
      </c>
      <c r="S121" s="151">
        <v>0</v>
      </c>
      <c r="T121" s="152">
        <f t="shared" ref="T121:T160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3" t="s">
        <v>136</v>
      </c>
      <c r="AT121" s="153" t="s">
        <v>131</v>
      </c>
      <c r="AU121" s="153" t="s">
        <v>87</v>
      </c>
      <c r="AY121" s="14" t="s">
        <v>128</v>
      </c>
      <c r="BE121" s="154">
        <f t="shared" ref="BE121:BE160" si="4">IF(N121="základní",J121,0)</f>
        <v>0</v>
      </c>
      <c r="BF121" s="154">
        <f t="shared" ref="BF121:BF160" si="5">IF(N121="snížená",J121,0)</f>
        <v>0</v>
      </c>
      <c r="BG121" s="154">
        <f t="shared" ref="BG121:BG160" si="6">IF(N121="zákl. přenesená",J121,0)</f>
        <v>0</v>
      </c>
      <c r="BH121" s="154">
        <f t="shared" ref="BH121:BH160" si="7">IF(N121="sníž. přenesená",J121,0)</f>
        <v>0</v>
      </c>
      <c r="BI121" s="154">
        <f t="shared" ref="BI121:BI160" si="8">IF(N121="nulová",J121,0)</f>
        <v>0</v>
      </c>
      <c r="BJ121" s="14" t="s">
        <v>85</v>
      </c>
      <c r="BK121" s="154">
        <f t="shared" ref="BK121:BK160" si="9">ROUND(I121*H121,2)</f>
        <v>0</v>
      </c>
      <c r="BL121" s="14" t="s">
        <v>137</v>
      </c>
      <c r="BM121" s="153" t="s">
        <v>138</v>
      </c>
    </row>
    <row r="122" spans="1:65" s="2" customFormat="1" ht="66.75" customHeight="1" x14ac:dyDescent="0.2">
      <c r="A122" s="29"/>
      <c r="B122" s="140"/>
      <c r="C122" s="155" t="s">
        <v>87</v>
      </c>
      <c r="D122" s="155" t="s">
        <v>139</v>
      </c>
      <c r="E122" s="156" t="s">
        <v>140</v>
      </c>
      <c r="F122" s="157" t="s">
        <v>141</v>
      </c>
      <c r="G122" s="158" t="s">
        <v>142</v>
      </c>
      <c r="H122" s="159">
        <v>1</v>
      </c>
      <c r="I122" s="160"/>
      <c r="J122" s="161">
        <f t="shared" si="0"/>
        <v>0</v>
      </c>
      <c r="K122" s="157" t="s">
        <v>135</v>
      </c>
      <c r="L122" s="30"/>
      <c r="M122" s="162" t="s">
        <v>1</v>
      </c>
      <c r="N122" s="163" t="s">
        <v>42</v>
      </c>
      <c r="O122" s="55"/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3" t="s">
        <v>137</v>
      </c>
      <c r="AT122" s="153" t="s">
        <v>139</v>
      </c>
      <c r="AU122" s="153" t="s">
        <v>87</v>
      </c>
      <c r="AY122" s="14" t="s">
        <v>128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4" t="s">
        <v>85</v>
      </c>
      <c r="BK122" s="154">
        <f t="shared" si="9"/>
        <v>0</v>
      </c>
      <c r="BL122" s="14" t="s">
        <v>137</v>
      </c>
      <c r="BM122" s="153" t="s">
        <v>143</v>
      </c>
    </row>
    <row r="123" spans="1:65" s="2" customFormat="1" ht="66.75" customHeight="1" x14ac:dyDescent="0.2">
      <c r="A123" s="29"/>
      <c r="B123" s="140"/>
      <c r="C123" s="155" t="s">
        <v>144</v>
      </c>
      <c r="D123" s="155" t="s">
        <v>139</v>
      </c>
      <c r="E123" s="156" t="s">
        <v>145</v>
      </c>
      <c r="F123" s="157" t="s">
        <v>146</v>
      </c>
      <c r="G123" s="158" t="s">
        <v>142</v>
      </c>
      <c r="H123" s="159">
        <v>1</v>
      </c>
      <c r="I123" s="160"/>
      <c r="J123" s="161">
        <f t="shared" si="0"/>
        <v>0</v>
      </c>
      <c r="K123" s="157" t="s">
        <v>135</v>
      </c>
      <c r="L123" s="30"/>
      <c r="M123" s="162" t="s">
        <v>1</v>
      </c>
      <c r="N123" s="163" t="s">
        <v>42</v>
      </c>
      <c r="O123" s="55"/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3" t="s">
        <v>137</v>
      </c>
      <c r="AT123" s="153" t="s">
        <v>139</v>
      </c>
      <c r="AU123" s="153" t="s">
        <v>87</v>
      </c>
      <c r="AY123" s="14" t="s">
        <v>128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4" t="s">
        <v>85</v>
      </c>
      <c r="BK123" s="154">
        <f t="shared" si="9"/>
        <v>0</v>
      </c>
      <c r="BL123" s="14" t="s">
        <v>137</v>
      </c>
      <c r="BM123" s="153" t="s">
        <v>147</v>
      </c>
    </row>
    <row r="124" spans="1:65" s="2" customFormat="1" ht="66.75" customHeight="1" x14ac:dyDescent="0.2">
      <c r="A124" s="29"/>
      <c r="B124" s="140"/>
      <c r="C124" s="155" t="s">
        <v>137</v>
      </c>
      <c r="D124" s="155" t="s">
        <v>139</v>
      </c>
      <c r="E124" s="156" t="s">
        <v>148</v>
      </c>
      <c r="F124" s="157" t="s">
        <v>149</v>
      </c>
      <c r="G124" s="158" t="s">
        <v>142</v>
      </c>
      <c r="H124" s="159">
        <v>1</v>
      </c>
      <c r="I124" s="160"/>
      <c r="J124" s="161">
        <f t="shared" si="0"/>
        <v>0</v>
      </c>
      <c r="K124" s="157" t="s">
        <v>135</v>
      </c>
      <c r="L124" s="30"/>
      <c r="M124" s="162" t="s">
        <v>1</v>
      </c>
      <c r="N124" s="163" t="s">
        <v>42</v>
      </c>
      <c r="O124" s="55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3" t="s">
        <v>137</v>
      </c>
      <c r="AT124" s="153" t="s">
        <v>139</v>
      </c>
      <c r="AU124" s="153" t="s">
        <v>87</v>
      </c>
      <c r="AY124" s="14" t="s">
        <v>128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4" t="s">
        <v>85</v>
      </c>
      <c r="BK124" s="154">
        <f t="shared" si="9"/>
        <v>0</v>
      </c>
      <c r="BL124" s="14" t="s">
        <v>137</v>
      </c>
      <c r="BM124" s="153" t="s">
        <v>150</v>
      </c>
    </row>
    <row r="125" spans="1:65" s="2" customFormat="1" ht="66.75" customHeight="1" x14ac:dyDescent="0.2">
      <c r="A125" s="29"/>
      <c r="B125" s="140"/>
      <c r="C125" s="155" t="s">
        <v>129</v>
      </c>
      <c r="D125" s="155" t="s">
        <v>139</v>
      </c>
      <c r="E125" s="156" t="s">
        <v>151</v>
      </c>
      <c r="F125" s="157" t="s">
        <v>152</v>
      </c>
      <c r="G125" s="158" t="s">
        <v>142</v>
      </c>
      <c r="H125" s="159">
        <v>1</v>
      </c>
      <c r="I125" s="160"/>
      <c r="J125" s="161">
        <f t="shared" si="0"/>
        <v>0</v>
      </c>
      <c r="K125" s="157" t="s">
        <v>135</v>
      </c>
      <c r="L125" s="30"/>
      <c r="M125" s="162" t="s">
        <v>1</v>
      </c>
      <c r="N125" s="163" t="s">
        <v>42</v>
      </c>
      <c r="O125" s="55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137</v>
      </c>
      <c r="AT125" s="153" t="s">
        <v>139</v>
      </c>
      <c r="AU125" s="153" t="s">
        <v>87</v>
      </c>
      <c r="AY125" s="14" t="s">
        <v>128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4" t="s">
        <v>85</v>
      </c>
      <c r="BK125" s="154">
        <f t="shared" si="9"/>
        <v>0</v>
      </c>
      <c r="BL125" s="14" t="s">
        <v>137</v>
      </c>
      <c r="BM125" s="153" t="s">
        <v>153</v>
      </c>
    </row>
    <row r="126" spans="1:65" s="2" customFormat="1" ht="78" customHeight="1" x14ac:dyDescent="0.2">
      <c r="A126" s="29"/>
      <c r="B126" s="140"/>
      <c r="C126" s="155" t="s">
        <v>154</v>
      </c>
      <c r="D126" s="155" t="s">
        <v>139</v>
      </c>
      <c r="E126" s="156" t="s">
        <v>155</v>
      </c>
      <c r="F126" s="157" t="s">
        <v>156</v>
      </c>
      <c r="G126" s="158" t="s">
        <v>157</v>
      </c>
      <c r="H126" s="159">
        <v>1</v>
      </c>
      <c r="I126" s="160"/>
      <c r="J126" s="161">
        <f t="shared" si="0"/>
        <v>0</v>
      </c>
      <c r="K126" s="157" t="s">
        <v>135</v>
      </c>
      <c r="L126" s="30"/>
      <c r="M126" s="162" t="s">
        <v>1</v>
      </c>
      <c r="N126" s="163" t="s">
        <v>42</v>
      </c>
      <c r="O126" s="55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137</v>
      </c>
      <c r="AT126" s="153" t="s">
        <v>139</v>
      </c>
      <c r="AU126" s="153" t="s">
        <v>87</v>
      </c>
      <c r="AY126" s="14" t="s">
        <v>128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4" t="s">
        <v>85</v>
      </c>
      <c r="BK126" s="154">
        <f t="shared" si="9"/>
        <v>0</v>
      </c>
      <c r="BL126" s="14" t="s">
        <v>137</v>
      </c>
      <c r="BM126" s="153" t="s">
        <v>158</v>
      </c>
    </row>
    <row r="127" spans="1:65" s="2" customFormat="1" ht="78" customHeight="1" x14ac:dyDescent="0.2">
      <c r="A127" s="29"/>
      <c r="B127" s="140"/>
      <c r="C127" s="155" t="s">
        <v>159</v>
      </c>
      <c r="D127" s="155" t="s">
        <v>139</v>
      </c>
      <c r="E127" s="156" t="s">
        <v>160</v>
      </c>
      <c r="F127" s="157" t="s">
        <v>161</v>
      </c>
      <c r="G127" s="158" t="s">
        <v>157</v>
      </c>
      <c r="H127" s="159">
        <v>1</v>
      </c>
      <c r="I127" s="160"/>
      <c r="J127" s="161">
        <f t="shared" si="0"/>
        <v>0</v>
      </c>
      <c r="K127" s="157" t="s">
        <v>135</v>
      </c>
      <c r="L127" s="30"/>
      <c r="M127" s="162" t="s">
        <v>1</v>
      </c>
      <c r="N127" s="163" t="s">
        <v>42</v>
      </c>
      <c r="O127" s="55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137</v>
      </c>
      <c r="AT127" s="153" t="s">
        <v>139</v>
      </c>
      <c r="AU127" s="153" t="s">
        <v>87</v>
      </c>
      <c r="AY127" s="14" t="s">
        <v>128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4" t="s">
        <v>85</v>
      </c>
      <c r="BK127" s="154">
        <f t="shared" si="9"/>
        <v>0</v>
      </c>
      <c r="BL127" s="14" t="s">
        <v>137</v>
      </c>
      <c r="BM127" s="153" t="s">
        <v>162</v>
      </c>
    </row>
    <row r="128" spans="1:65" s="2" customFormat="1" ht="76.349999999999994" customHeight="1" x14ac:dyDescent="0.2">
      <c r="A128" s="29"/>
      <c r="B128" s="140"/>
      <c r="C128" s="155" t="s">
        <v>136</v>
      </c>
      <c r="D128" s="155" t="s">
        <v>139</v>
      </c>
      <c r="E128" s="156" t="s">
        <v>163</v>
      </c>
      <c r="F128" s="157" t="s">
        <v>164</v>
      </c>
      <c r="G128" s="158" t="s">
        <v>165</v>
      </c>
      <c r="H128" s="159">
        <v>1</v>
      </c>
      <c r="I128" s="160"/>
      <c r="J128" s="161">
        <f t="shared" si="0"/>
        <v>0</v>
      </c>
      <c r="K128" s="157" t="s">
        <v>135</v>
      </c>
      <c r="L128" s="30"/>
      <c r="M128" s="162" t="s">
        <v>1</v>
      </c>
      <c r="N128" s="163" t="s">
        <v>42</v>
      </c>
      <c r="O128" s="55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137</v>
      </c>
      <c r="AT128" s="153" t="s">
        <v>139</v>
      </c>
      <c r="AU128" s="153" t="s">
        <v>87</v>
      </c>
      <c r="AY128" s="14" t="s">
        <v>128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4" t="s">
        <v>85</v>
      </c>
      <c r="BK128" s="154">
        <f t="shared" si="9"/>
        <v>0</v>
      </c>
      <c r="BL128" s="14" t="s">
        <v>137</v>
      </c>
      <c r="BM128" s="153" t="s">
        <v>166</v>
      </c>
    </row>
    <row r="129" spans="1:65" s="2" customFormat="1" ht="76.349999999999994" customHeight="1" x14ac:dyDescent="0.2">
      <c r="A129" s="29"/>
      <c r="B129" s="140"/>
      <c r="C129" s="155" t="s">
        <v>167</v>
      </c>
      <c r="D129" s="155" t="s">
        <v>139</v>
      </c>
      <c r="E129" s="156" t="s">
        <v>168</v>
      </c>
      <c r="F129" s="157" t="s">
        <v>169</v>
      </c>
      <c r="G129" s="158" t="s">
        <v>165</v>
      </c>
      <c r="H129" s="159">
        <v>1</v>
      </c>
      <c r="I129" s="160"/>
      <c r="J129" s="161">
        <f t="shared" si="0"/>
        <v>0</v>
      </c>
      <c r="K129" s="157" t="s">
        <v>135</v>
      </c>
      <c r="L129" s="30"/>
      <c r="M129" s="162" t="s">
        <v>1</v>
      </c>
      <c r="N129" s="163" t="s">
        <v>42</v>
      </c>
      <c r="O129" s="55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137</v>
      </c>
      <c r="AT129" s="153" t="s">
        <v>139</v>
      </c>
      <c r="AU129" s="153" t="s">
        <v>87</v>
      </c>
      <c r="AY129" s="14" t="s">
        <v>128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4" t="s">
        <v>85</v>
      </c>
      <c r="BK129" s="154">
        <f t="shared" si="9"/>
        <v>0</v>
      </c>
      <c r="BL129" s="14" t="s">
        <v>137</v>
      </c>
      <c r="BM129" s="153" t="s">
        <v>170</v>
      </c>
    </row>
    <row r="130" spans="1:65" s="2" customFormat="1" ht="55.5" customHeight="1" x14ac:dyDescent="0.2">
      <c r="A130" s="29"/>
      <c r="B130" s="140"/>
      <c r="C130" s="155" t="s">
        <v>171</v>
      </c>
      <c r="D130" s="155" t="s">
        <v>139</v>
      </c>
      <c r="E130" s="156" t="s">
        <v>172</v>
      </c>
      <c r="F130" s="157" t="s">
        <v>173</v>
      </c>
      <c r="G130" s="158" t="s">
        <v>157</v>
      </c>
      <c r="H130" s="159">
        <v>1</v>
      </c>
      <c r="I130" s="160"/>
      <c r="J130" s="161">
        <f t="shared" si="0"/>
        <v>0</v>
      </c>
      <c r="K130" s="157" t="s">
        <v>135</v>
      </c>
      <c r="L130" s="30"/>
      <c r="M130" s="162" t="s">
        <v>1</v>
      </c>
      <c r="N130" s="163" t="s">
        <v>42</v>
      </c>
      <c r="O130" s="55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137</v>
      </c>
      <c r="AT130" s="153" t="s">
        <v>139</v>
      </c>
      <c r="AU130" s="153" t="s">
        <v>87</v>
      </c>
      <c r="AY130" s="14" t="s">
        <v>128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4" t="s">
        <v>85</v>
      </c>
      <c r="BK130" s="154">
        <f t="shared" si="9"/>
        <v>0</v>
      </c>
      <c r="BL130" s="14" t="s">
        <v>137</v>
      </c>
      <c r="BM130" s="153" t="s">
        <v>174</v>
      </c>
    </row>
    <row r="131" spans="1:65" s="2" customFormat="1" ht="55.5" customHeight="1" x14ac:dyDescent="0.2">
      <c r="A131" s="29"/>
      <c r="B131" s="140"/>
      <c r="C131" s="155" t="s">
        <v>175</v>
      </c>
      <c r="D131" s="155" t="s">
        <v>139</v>
      </c>
      <c r="E131" s="156" t="s">
        <v>176</v>
      </c>
      <c r="F131" s="157" t="s">
        <v>177</v>
      </c>
      <c r="G131" s="158" t="s">
        <v>142</v>
      </c>
      <c r="H131" s="159">
        <v>1</v>
      </c>
      <c r="I131" s="160"/>
      <c r="J131" s="161">
        <f t="shared" si="0"/>
        <v>0</v>
      </c>
      <c r="K131" s="157" t="s">
        <v>135</v>
      </c>
      <c r="L131" s="30"/>
      <c r="M131" s="162" t="s">
        <v>1</v>
      </c>
      <c r="N131" s="163" t="s">
        <v>42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137</v>
      </c>
      <c r="AT131" s="153" t="s">
        <v>139</v>
      </c>
      <c r="AU131" s="153" t="s">
        <v>87</v>
      </c>
      <c r="AY131" s="14" t="s">
        <v>128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85</v>
      </c>
      <c r="BK131" s="154">
        <f t="shared" si="9"/>
        <v>0</v>
      </c>
      <c r="BL131" s="14" t="s">
        <v>137</v>
      </c>
      <c r="BM131" s="153" t="s">
        <v>178</v>
      </c>
    </row>
    <row r="132" spans="1:65" s="2" customFormat="1" ht="66.75" customHeight="1" x14ac:dyDescent="0.2">
      <c r="A132" s="29"/>
      <c r="B132" s="140"/>
      <c r="C132" s="155" t="s">
        <v>179</v>
      </c>
      <c r="D132" s="155" t="s">
        <v>139</v>
      </c>
      <c r="E132" s="156" t="s">
        <v>180</v>
      </c>
      <c r="F132" s="157" t="s">
        <v>181</v>
      </c>
      <c r="G132" s="158" t="s">
        <v>142</v>
      </c>
      <c r="H132" s="159">
        <v>1</v>
      </c>
      <c r="I132" s="160"/>
      <c r="J132" s="161">
        <f t="shared" si="0"/>
        <v>0</v>
      </c>
      <c r="K132" s="157" t="s">
        <v>135</v>
      </c>
      <c r="L132" s="30"/>
      <c r="M132" s="162" t="s">
        <v>1</v>
      </c>
      <c r="N132" s="163" t="s">
        <v>42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137</v>
      </c>
      <c r="AT132" s="153" t="s">
        <v>139</v>
      </c>
      <c r="AU132" s="153" t="s">
        <v>87</v>
      </c>
      <c r="AY132" s="14" t="s">
        <v>128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85</v>
      </c>
      <c r="BK132" s="154">
        <f t="shared" si="9"/>
        <v>0</v>
      </c>
      <c r="BL132" s="14" t="s">
        <v>137</v>
      </c>
      <c r="BM132" s="153" t="s">
        <v>182</v>
      </c>
    </row>
    <row r="133" spans="1:65" s="2" customFormat="1" ht="76.349999999999994" customHeight="1" x14ac:dyDescent="0.2">
      <c r="A133" s="29"/>
      <c r="B133" s="140"/>
      <c r="C133" s="155" t="s">
        <v>183</v>
      </c>
      <c r="D133" s="155" t="s">
        <v>139</v>
      </c>
      <c r="E133" s="156" t="s">
        <v>184</v>
      </c>
      <c r="F133" s="157" t="s">
        <v>185</v>
      </c>
      <c r="G133" s="158" t="s">
        <v>186</v>
      </c>
      <c r="H133" s="159">
        <v>1</v>
      </c>
      <c r="I133" s="160"/>
      <c r="J133" s="161">
        <f t="shared" si="0"/>
        <v>0</v>
      </c>
      <c r="K133" s="157" t="s">
        <v>135</v>
      </c>
      <c r="L133" s="30"/>
      <c r="M133" s="162" t="s">
        <v>1</v>
      </c>
      <c r="N133" s="163" t="s">
        <v>42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137</v>
      </c>
      <c r="AT133" s="153" t="s">
        <v>139</v>
      </c>
      <c r="AU133" s="153" t="s">
        <v>87</v>
      </c>
      <c r="AY133" s="14" t="s">
        <v>128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85</v>
      </c>
      <c r="BK133" s="154">
        <f t="shared" si="9"/>
        <v>0</v>
      </c>
      <c r="BL133" s="14" t="s">
        <v>137</v>
      </c>
      <c r="BM133" s="153" t="s">
        <v>187</v>
      </c>
    </row>
    <row r="134" spans="1:65" s="2" customFormat="1" ht="76.349999999999994" customHeight="1" x14ac:dyDescent="0.2">
      <c r="A134" s="29"/>
      <c r="B134" s="140"/>
      <c r="C134" s="155" t="s">
        <v>188</v>
      </c>
      <c r="D134" s="155" t="s">
        <v>139</v>
      </c>
      <c r="E134" s="156" t="s">
        <v>189</v>
      </c>
      <c r="F134" s="157" t="s">
        <v>190</v>
      </c>
      <c r="G134" s="158" t="s">
        <v>186</v>
      </c>
      <c r="H134" s="159">
        <v>1</v>
      </c>
      <c r="I134" s="160"/>
      <c r="J134" s="161">
        <f t="shared" si="0"/>
        <v>0</v>
      </c>
      <c r="K134" s="157" t="s">
        <v>135</v>
      </c>
      <c r="L134" s="30"/>
      <c r="M134" s="162" t="s">
        <v>1</v>
      </c>
      <c r="N134" s="163" t="s">
        <v>42</v>
      </c>
      <c r="O134" s="55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137</v>
      </c>
      <c r="AT134" s="153" t="s">
        <v>139</v>
      </c>
      <c r="AU134" s="153" t="s">
        <v>87</v>
      </c>
      <c r="AY134" s="14" t="s">
        <v>128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85</v>
      </c>
      <c r="BK134" s="154">
        <f t="shared" si="9"/>
        <v>0</v>
      </c>
      <c r="BL134" s="14" t="s">
        <v>137</v>
      </c>
      <c r="BM134" s="153" t="s">
        <v>191</v>
      </c>
    </row>
    <row r="135" spans="1:65" s="2" customFormat="1" ht="76.349999999999994" customHeight="1" x14ac:dyDescent="0.2">
      <c r="A135" s="29"/>
      <c r="B135" s="140"/>
      <c r="C135" s="155" t="s">
        <v>8</v>
      </c>
      <c r="D135" s="155" t="s">
        <v>139</v>
      </c>
      <c r="E135" s="156" t="s">
        <v>192</v>
      </c>
      <c r="F135" s="157" t="s">
        <v>193</v>
      </c>
      <c r="G135" s="158" t="s">
        <v>186</v>
      </c>
      <c r="H135" s="159">
        <v>1</v>
      </c>
      <c r="I135" s="160"/>
      <c r="J135" s="161">
        <f t="shared" si="0"/>
        <v>0</v>
      </c>
      <c r="K135" s="157" t="s">
        <v>135</v>
      </c>
      <c r="L135" s="30"/>
      <c r="M135" s="162" t="s">
        <v>1</v>
      </c>
      <c r="N135" s="163" t="s">
        <v>42</v>
      </c>
      <c r="O135" s="55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137</v>
      </c>
      <c r="AT135" s="153" t="s">
        <v>139</v>
      </c>
      <c r="AU135" s="153" t="s">
        <v>87</v>
      </c>
      <c r="AY135" s="14" t="s">
        <v>128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4" t="s">
        <v>85</v>
      </c>
      <c r="BK135" s="154">
        <f t="shared" si="9"/>
        <v>0</v>
      </c>
      <c r="BL135" s="14" t="s">
        <v>137</v>
      </c>
      <c r="BM135" s="153" t="s">
        <v>194</v>
      </c>
    </row>
    <row r="136" spans="1:65" s="2" customFormat="1" ht="78" customHeight="1" x14ac:dyDescent="0.2">
      <c r="A136" s="29"/>
      <c r="B136" s="140"/>
      <c r="C136" s="155" t="s">
        <v>195</v>
      </c>
      <c r="D136" s="155" t="s">
        <v>139</v>
      </c>
      <c r="E136" s="156" t="s">
        <v>196</v>
      </c>
      <c r="F136" s="157" t="s">
        <v>197</v>
      </c>
      <c r="G136" s="158" t="s">
        <v>186</v>
      </c>
      <c r="H136" s="159">
        <v>1</v>
      </c>
      <c r="I136" s="160"/>
      <c r="J136" s="161">
        <f t="shared" si="0"/>
        <v>0</v>
      </c>
      <c r="K136" s="157" t="s">
        <v>135</v>
      </c>
      <c r="L136" s="30"/>
      <c r="M136" s="162" t="s">
        <v>1</v>
      </c>
      <c r="N136" s="163" t="s">
        <v>42</v>
      </c>
      <c r="O136" s="55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137</v>
      </c>
      <c r="AT136" s="153" t="s">
        <v>139</v>
      </c>
      <c r="AU136" s="153" t="s">
        <v>87</v>
      </c>
      <c r="AY136" s="14" t="s">
        <v>128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4" t="s">
        <v>85</v>
      </c>
      <c r="BK136" s="154">
        <f t="shared" si="9"/>
        <v>0</v>
      </c>
      <c r="BL136" s="14" t="s">
        <v>137</v>
      </c>
      <c r="BM136" s="153" t="s">
        <v>198</v>
      </c>
    </row>
    <row r="137" spans="1:65" s="2" customFormat="1" ht="78" customHeight="1" x14ac:dyDescent="0.2">
      <c r="A137" s="29"/>
      <c r="B137" s="140"/>
      <c r="C137" s="155" t="s">
        <v>199</v>
      </c>
      <c r="D137" s="155" t="s">
        <v>139</v>
      </c>
      <c r="E137" s="156" t="s">
        <v>200</v>
      </c>
      <c r="F137" s="157" t="s">
        <v>201</v>
      </c>
      <c r="G137" s="158" t="s">
        <v>186</v>
      </c>
      <c r="H137" s="159">
        <v>1</v>
      </c>
      <c r="I137" s="160"/>
      <c r="J137" s="161">
        <f t="shared" si="0"/>
        <v>0</v>
      </c>
      <c r="K137" s="157" t="s">
        <v>135</v>
      </c>
      <c r="L137" s="30"/>
      <c r="M137" s="162" t="s">
        <v>1</v>
      </c>
      <c r="N137" s="163" t="s">
        <v>42</v>
      </c>
      <c r="O137" s="55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137</v>
      </c>
      <c r="AT137" s="153" t="s">
        <v>139</v>
      </c>
      <c r="AU137" s="153" t="s">
        <v>87</v>
      </c>
      <c r="AY137" s="14" t="s">
        <v>128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4" t="s">
        <v>85</v>
      </c>
      <c r="BK137" s="154">
        <f t="shared" si="9"/>
        <v>0</v>
      </c>
      <c r="BL137" s="14" t="s">
        <v>137</v>
      </c>
      <c r="BM137" s="153" t="s">
        <v>202</v>
      </c>
    </row>
    <row r="138" spans="1:65" s="2" customFormat="1" ht="78" customHeight="1" x14ac:dyDescent="0.2">
      <c r="A138" s="29"/>
      <c r="B138" s="140"/>
      <c r="C138" s="155" t="s">
        <v>203</v>
      </c>
      <c r="D138" s="155" t="s">
        <v>139</v>
      </c>
      <c r="E138" s="156" t="s">
        <v>204</v>
      </c>
      <c r="F138" s="157" t="s">
        <v>205</v>
      </c>
      <c r="G138" s="158" t="s">
        <v>186</v>
      </c>
      <c r="H138" s="159">
        <v>1</v>
      </c>
      <c r="I138" s="160"/>
      <c r="J138" s="161">
        <f t="shared" si="0"/>
        <v>0</v>
      </c>
      <c r="K138" s="157" t="s">
        <v>135</v>
      </c>
      <c r="L138" s="30"/>
      <c r="M138" s="162" t="s">
        <v>1</v>
      </c>
      <c r="N138" s="163" t="s">
        <v>42</v>
      </c>
      <c r="O138" s="55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137</v>
      </c>
      <c r="AT138" s="153" t="s">
        <v>139</v>
      </c>
      <c r="AU138" s="153" t="s">
        <v>87</v>
      </c>
      <c r="AY138" s="14" t="s">
        <v>128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4" t="s">
        <v>85</v>
      </c>
      <c r="BK138" s="154">
        <f t="shared" si="9"/>
        <v>0</v>
      </c>
      <c r="BL138" s="14" t="s">
        <v>137</v>
      </c>
      <c r="BM138" s="153" t="s">
        <v>206</v>
      </c>
    </row>
    <row r="139" spans="1:65" s="2" customFormat="1" ht="78" customHeight="1" x14ac:dyDescent="0.2">
      <c r="A139" s="29"/>
      <c r="B139" s="140"/>
      <c r="C139" s="155" t="s">
        <v>207</v>
      </c>
      <c r="D139" s="155" t="s">
        <v>139</v>
      </c>
      <c r="E139" s="156" t="s">
        <v>208</v>
      </c>
      <c r="F139" s="157" t="s">
        <v>209</v>
      </c>
      <c r="G139" s="158" t="s">
        <v>186</v>
      </c>
      <c r="H139" s="159">
        <v>1</v>
      </c>
      <c r="I139" s="160"/>
      <c r="J139" s="161">
        <f t="shared" si="0"/>
        <v>0</v>
      </c>
      <c r="K139" s="157" t="s">
        <v>135</v>
      </c>
      <c r="L139" s="30"/>
      <c r="M139" s="162" t="s">
        <v>1</v>
      </c>
      <c r="N139" s="163" t="s">
        <v>42</v>
      </c>
      <c r="O139" s="55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137</v>
      </c>
      <c r="AT139" s="153" t="s">
        <v>139</v>
      </c>
      <c r="AU139" s="153" t="s">
        <v>87</v>
      </c>
      <c r="AY139" s="14" t="s">
        <v>128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4" t="s">
        <v>85</v>
      </c>
      <c r="BK139" s="154">
        <f t="shared" si="9"/>
        <v>0</v>
      </c>
      <c r="BL139" s="14" t="s">
        <v>137</v>
      </c>
      <c r="BM139" s="153" t="s">
        <v>210</v>
      </c>
    </row>
    <row r="140" spans="1:65" s="2" customFormat="1" ht="78" customHeight="1" x14ac:dyDescent="0.2">
      <c r="A140" s="29"/>
      <c r="B140" s="140"/>
      <c r="C140" s="155" t="s">
        <v>211</v>
      </c>
      <c r="D140" s="155" t="s">
        <v>139</v>
      </c>
      <c r="E140" s="156" t="s">
        <v>212</v>
      </c>
      <c r="F140" s="157" t="s">
        <v>213</v>
      </c>
      <c r="G140" s="158" t="s">
        <v>186</v>
      </c>
      <c r="H140" s="159">
        <v>1</v>
      </c>
      <c r="I140" s="160"/>
      <c r="J140" s="161">
        <f t="shared" si="0"/>
        <v>0</v>
      </c>
      <c r="K140" s="157" t="s">
        <v>135</v>
      </c>
      <c r="L140" s="30"/>
      <c r="M140" s="162" t="s">
        <v>1</v>
      </c>
      <c r="N140" s="163" t="s">
        <v>42</v>
      </c>
      <c r="O140" s="55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137</v>
      </c>
      <c r="AT140" s="153" t="s">
        <v>139</v>
      </c>
      <c r="AU140" s="153" t="s">
        <v>87</v>
      </c>
      <c r="AY140" s="14" t="s">
        <v>128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4" t="s">
        <v>85</v>
      </c>
      <c r="BK140" s="154">
        <f t="shared" si="9"/>
        <v>0</v>
      </c>
      <c r="BL140" s="14" t="s">
        <v>137</v>
      </c>
      <c r="BM140" s="153" t="s">
        <v>214</v>
      </c>
    </row>
    <row r="141" spans="1:65" s="2" customFormat="1" ht="78" customHeight="1" x14ac:dyDescent="0.2">
      <c r="A141" s="29"/>
      <c r="B141" s="140"/>
      <c r="C141" s="155" t="s">
        <v>7</v>
      </c>
      <c r="D141" s="155" t="s">
        <v>139</v>
      </c>
      <c r="E141" s="156" t="s">
        <v>215</v>
      </c>
      <c r="F141" s="157" t="s">
        <v>216</v>
      </c>
      <c r="G141" s="158" t="s">
        <v>186</v>
      </c>
      <c r="H141" s="159">
        <v>1</v>
      </c>
      <c r="I141" s="160"/>
      <c r="J141" s="161">
        <f t="shared" si="0"/>
        <v>0</v>
      </c>
      <c r="K141" s="157" t="s">
        <v>135</v>
      </c>
      <c r="L141" s="30"/>
      <c r="M141" s="162" t="s">
        <v>1</v>
      </c>
      <c r="N141" s="163" t="s">
        <v>42</v>
      </c>
      <c r="O141" s="55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137</v>
      </c>
      <c r="AT141" s="153" t="s">
        <v>139</v>
      </c>
      <c r="AU141" s="153" t="s">
        <v>87</v>
      </c>
      <c r="AY141" s="14" t="s">
        <v>128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4" t="s">
        <v>85</v>
      </c>
      <c r="BK141" s="154">
        <f t="shared" si="9"/>
        <v>0</v>
      </c>
      <c r="BL141" s="14" t="s">
        <v>137</v>
      </c>
      <c r="BM141" s="153" t="s">
        <v>217</v>
      </c>
    </row>
    <row r="142" spans="1:65" s="2" customFormat="1" ht="78" customHeight="1" x14ac:dyDescent="0.2">
      <c r="A142" s="29"/>
      <c r="B142" s="140"/>
      <c r="C142" s="155" t="s">
        <v>218</v>
      </c>
      <c r="D142" s="155" t="s">
        <v>139</v>
      </c>
      <c r="E142" s="156" t="s">
        <v>219</v>
      </c>
      <c r="F142" s="157" t="s">
        <v>220</v>
      </c>
      <c r="G142" s="158" t="s">
        <v>186</v>
      </c>
      <c r="H142" s="159">
        <v>1</v>
      </c>
      <c r="I142" s="160"/>
      <c r="J142" s="161">
        <f t="shared" si="0"/>
        <v>0</v>
      </c>
      <c r="K142" s="157" t="s">
        <v>135</v>
      </c>
      <c r="L142" s="30"/>
      <c r="M142" s="162" t="s">
        <v>1</v>
      </c>
      <c r="N142" s="163" t="s">
        <v>42</v>
      </c>
      <c r="O142" s="55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137</v>
      </c>
      <c r="AT142" s="153" t="s">
        <v>139</v>
      </c>
      <c r="AU142" s="153" t="s">
        <v>87</v>
      </c>
      <c r="AY142" s="14" t="s">
        <v>128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4" t="s">
        <v>85</v>
      </c>
      <c r="BK142" s="154">
        <f t="shared" si="9"/>
        <v>0</v>
      </c>
      <c r="BL142" s="14" t="s">
        <v>137</v>
      </c>
      <c r="BM142" s="153" t="s">
        <v>221</v>
      </c>
    </row>
    <row r="143" spans="1:65" s="2" customFormat="1" ht="78" customHeight="1" x14ac:dyDescent="0.2">
      <c r="A143" s="29"/>
      <c r="B143" s="140"/>
      <c r="C143" s="155" t="s">
        <v>222</v>
      </c>
      <c r="D143" s="155" t="s">
        <v>139</v>
      </c>
      <c r="E143" s="156" t="s">
        <v>223</v>
      </c>
      <c r="F143" s="157" t="s">
        <v>224</v>
      </c>
      <c r="G143" s="158" t="s">
        <v>186</v>
      </c>
      <c r="H143" s="159">
        <v>1</v>
      </c>
      <c r="I143" s="160"/>
      <c r="J143" s="161">
        <f t="shared" si="0"/>
        <v>0</v>
      </c>
      <c r="K143" s="157" t="s">
        <v>135</v>
      </c>
      <c r="L143" s="30"/>
      <c r="M143" s="162" t="s">
        <v>1</v>
      </c>
      <c r="N143" s="163" t="s">
        <v>42</v>
      </c>
      <c r="O143" s="55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137</v>
      </c>
      <c r="AT143" s="153" t="s">
        <v>139</v>
      </c>
      <c r="AU143" s="153" t="s">
        <v>87</v>
      </c>
      <c r="AY143" s="14" t="s">
        <v>128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4" t="s">
        <v>85</v>
      </c>
      <c r="BK143" s="154">
        <f t="shared" si="9"/>
        <v>0</v>
      </c>
      <c r="BL143" s="14" t="s">
        <v>137</v>
      </c>
      <c r="BM143" s="153" t="s">
        <v>225</v>
      </c>
    </row>
    <row r="144" spans="1:65" s="2" customFormat="1" ht="78" customHeight="1" x14ac:dyDescent="0.2">
      <c r="A144" s="29"/>
      <c r="B144" s="140"/>
      <c r="C144" s="155" t="s">
        <v>226</v>
      </c>
      <c r="D144" s="155" t="s">
        <v>139</v>
      </c>
      <c r="E144" s="156" t="s">
        <v>227</v>
      </c>
      <c r="F144" s="157" t="s">
        <v>228</v>
      </c>
      <c r="G144" s="158" t="s">
        <v>186</v>
      </c>
      <c r="H144" s="159">
        <v>1</v>
      </c>
      <c r="I144" s="160"/>
      <c r="J144" s="161">
        <f t="shared" si="0"/>
        <v>0</v>
      </c>
      <c r="K144" s="157" t="s">
        <v>135</v>
      </c>
      <c r="L144" s="30"/>
      <c r="M144" s="162" t="s">
        <v>1</v>
      </c>
      <c r="N144" s="163" t="s">
        <v>42</v>
      </c>
      <c r="O144" s="55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137</v>
      </c>
      <c r="AT144" s="153" t="s">
        <v>139</v>
      </c>
      <c r="AU144" s="153" t="s">
        <v>87</v>
      </c>
      <c r="AY144" s="14" t="s">
        <v>128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4" t="s">
        <v>85</v>
      </c>
      <c r="BK144" s="154">
        <f t="shared" si="9"/>
        <v>0</v>
      </c>
      <c r="BL144" s="14" t="s">
        <v>137</v>
      </c>
      <c r="BM144" s="153" t="s">
        <v>229</v>
      </c>
    </row>
    <row r="145" spans="1:65" s="2" customFormat="1" ht="16.5" customHeight="1" x14ac:dyDescent="0.2">
      <c r="A145" s="29"/>
      <c r="B145" s="140"/>
      <c r="C145" s="155" t="s">
        <v>230</v>
      </c>
      <c r="D145" s="155" t="s">
        <v>139</v>
      </c>
      <c r="E145" s="156" t="s">
        <v>231</v>
      </c>
      <c r="F145" s="157" t="s">
        <v>232</v>
      </c>
      <c r="G145" s="158" t="s">
        <v>186</v>
      </c>
      <c r="H145" s="159">
        <v>1</v>
      </c>
      <c r="I145" s="160"/>
      <c r="J145" s="161">
        <f t="shared" si="0"/>
        <v>0</v>
      </c>
      <c r="K145" s="157" t="s">
        <v>135</v>
      </c>
      <c r="L145" s="30"/>
      <c r="M145" s="162" t="s">
        <v>1</v>
      </c>
      <c r="N145" s="163" t="s">
        <v>42</v>
      </c>
      <c r="O145" s="55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137</v>
      </c>
      <c r="AT145" s="153" t="s">
        <v>139</v>
      </c>
      <c r="AU145" s="153" t="s">
        <v>87</v>
      </c>
      <c r="AY145" s="14" t="s">
        <v>128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4" t="s">
        <v>85</v>
      </c>
      <c r="BK145" s="154">
        <f t="shared" si="9"/>
        <v>0</v>
      </c>
      <c r="BL145" s="14" t="s">
        <v>137</v>
      </c>
      <c r="BM145" s="153" t="s">
        <v>233</v>
      </c>
    </row>
    <row r="146" spans="1:65" s="2" customFormat="1" ht="76.349999999999994" customHeight="1" x14ac:dyDescent="0.2">
      <c r="A146" s="29"/>
      <c r="B146" s="140"/>
      <c r="C146" s="155" t="s">
        <v>234</v>
      </c>
      <c r="D146" s="155" t="s">
        <v>139</v>
      </c>
      <c r="E146" s="156" t="s">
        <v>235</v>
      </c>
      <c r="F146" s="157" t="s">
        <v>236</v>
      </c>
      <c r="G146" s="158" t="s">
        <v>157</v>
      </c>
      <c r="H146" s="159">
        <v>1</v>
      </c>
      <c r="I146" s="160"/>
      <c r="J146" s="161">
        <f t="shared" si="0"/>
        <v>0</v>
      </c>
      <c r="K146" s="157" t="s">
        <v>135</v>
      </c>
      <c r="L146" s="30"/>
      <c r="M146" s="162" t="s">
        <v>1</v>
      </c>
      <c r="N146" s="163" t="s">
        <v>42</v>
      </c>
      <c r="O146" s="55"/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137</v>
      </c>
      <c r="AT146" s="153" t="s">
        <v>139</v>
      </c>
      <c r="AU146" s="153" t="s">
        <v>87</v>
      </c>
      <c r="AY146" s="14" t="s">
        <v>128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4" t="s">
        <v>85</v>
      </c>
      <c r="BK146" s="154">
        <f t="shared" si="9"/>
        <v>0</v>
      </c>
      <c r="BL146" s="14" t="s">
        <v>137</v>
      </c>
      <c r="BM146" s="153" t="s">
        <v>237</v>
      </c>
    </row>
    <row r="147" spans="1:65" s="2" customFormat="1" ht="66.75" customHeight="1" x14ac:dyDescent="0.2">
      <c r="A147" s="29"/>
      <c r="B147" s="140"/>
      <c r="C147" s="155" t="s">
        <v>238</v>
      </c>
      <c r="D147" s="155" t="s">
        <v>139</v>
      </c>
      <c r="E147" s="156" t="s">
        <v>239</v>
      </c>
      <c r="F147" s="157" t="s">
        <v>240</v>
      </c>
      <c r="G147" s="158" t="s">
        <v>157</v>
      </c>
      <c r="H147" s="159">
        <v>1</v>
      </c>
      <c r="I147" s="160"/>
      <c r="J147" s="161">
        <f t="shared" si="0"/>
        <v>0</v>
      </c>
      <c r="K147" s="157" t="s">
        <v>135</v>
      </c>
      <c r="L147" s="30"/>
      <c r="M147" s="162" t="s">
        <v>1</v>
      </c>
      <c r="N147" s="163" t="s">
        <v>42</v>
      </c>
      <c r="O147" s="55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137</v>
      </c>
      <c r="AT147" s="153" t="s">
        <v>139</v>
      </c>
      <c r="AU147" s="153" t="s">
        <v>87</v>
      </c>
      <c r="AY147" s="14" t="s">
        <v>128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4" t="s">
        <v>85</v>
      </c>
      <c r="BK147" s="154">
        <f t="shared" si="9"/>
        <v>0</v>
      </c>
      <c r="BL147" s="14" t="s">
        <v>137</v>
      </c>
      <c r="BM147" s="153" t="s">
        <v>241</v>
      </c>
    </row>
    <row r="148" spans="1:65" s="2" customFormat="1" ht="128.65" customHeight="1" x14ac:dyDescent="0.2">
      <c r="A148" s="29"/>
      <c r="B148" s="140"/>
      <c r="C148" s="155" t="s">
        <v>242</v>
      </c>
      <c r="D148" s="155" t="s">
        <v>139</v>
      </c>
      <c r="E148" s="156" t="s">
        <v>243</v>
      </c>
      <c r="F148" s="157" t="s">
        <v>244</v>
      </c>
      <c r="G148" s="158" t="s">
        <v>157</v>
      </c>
      <c r="H148" s="159">
        <v>1</v>
      </c>
      <c r="I148" s="160"/>
      <c r="J148" s="161">
        <f t="shared" si="0"/>
        <v>0</v>
      </c>
      <c r="K148" s="157" t="s">
        <v>135</v>
      </c>
      <c r="L148" s="30"/>
      <c r="M148" s="162" t="s">
        <v>1</v>
      </c>
      <c r="N148" s="163" t="s">
        <v>42</v>
      </c>
      <c r="O148" s="55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137</v>
      </c>
      <c r="AT148" s="153" t="s">
        <v>139</v>
      </c>
      <c r="AU148" s="153" t="s">
        <v>87</v>
      </c>
      <c r="AY148" s="14" t="s">
        <v>128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4" t="s">
        <v>85</v>
      </c>
      <c r="BK148" s="154">
        <f t="shared" si="9"/>
        <v>0</v>
      </c>
      <c r="BL148" s="14" t="s">
        <v>137</v>
      </c>
      <c r="BM148" s="153" t="s">
        <v>245</v>
      </c>
    </row>
    <row r="149" spans="1:65" s="2" customFormat="1" ht="128.65" customHeight="1" x14ac:dyDescent="0.2">
      <c r="A149" s="29"/>
      <c r="B149" s="140"/>
      <c r="C149" s="155" t="s">
        <v>246</v>
      </c>
      <c r="D149" s="155" t="s">
        <v>139</v>
      </c>
      <c r="E149" s="156" t="s">
        <v>247</v>
      </c>
      <c r="F149" s="157" t="s">
        <v>248</v>
      </c>
      <c r="G149" s="158" t="s">
        <v>157</v>
      </c>
      <c r="H149" s="159">
        <v>1</v>
      </c>
      <c r="I149" s="160"/>
      <c r="J149" s="161">
        <f t="shared" si="0"/>
        <v>0</v>
      </c>
      <c r="K149" s="157" t="s">
        <v>135</v>
      </c>
      <c r="L149" s="30"/>
      <c r="M149" s="162" t="s">
        <v>1</v>
      </c>
      <c r="N149" s="163" t="s">
        <v>42</v>
      </c>
      <c r="O149" s="55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137</v>
      </c>
      <c r="AT149" s="153" t="s">
        <v>139</v>
      </c>
      <c r="AU149" s="153" t="s">
        <v>87</v>
      </c>
      <c r="AY149" s="14" t="s">
        <v>128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4" t="s">
        <v>85</v>
      </c>
      <c r="BK149" s="154">
        <f t="shared" si="9"/>
        <v>0</v>
      </c>
      <c r="BL149" s="14" t="s">
        <v>137</v>
      </c>
      <c r="BM149" s="153" t="s">
        <v>249</v>
      </c>
    </row>
    <row r="150" spans="1:65" s="2" customFormat="1" ht="134.25" customHeight="1" x14ac:dyDescent="0.2">
      <c r="A150" s="29"/>
      <c r="B150" s="140"/>
      <c r="C150" s="155" t="s">
        <v>250</v>
      </c>
      <c r="D150" s="155" t="s">
        <v>139</v>
      </c>
      <c r="E150" s="156" t="s">
        <v>251</v>
      </c>
      <c r="F150" s="157" t="s">
        <v>252</v>
      </c>
      <c r="G150" s="158" t="s">
        <v>157</v>
      </c>
      <c r="H150" s="159">
        <v>1</v>
      </c>
      <c r="I150" s="160"/>
      <c r="J150" s="161">
        <f t="shared" si="0"/>
        <v>0</v>
      </c>
      <c r="K150" s="157" t="s">
        <v>135</v>
      </c>
      <c r="L150" s="30"/>
      <c r="M150" s="162" t="s">
        <v>1</v>
      </c>
      <c r="N150" s="163" t="s">
        <v>42</v>
      </c>
      <c r="O150" s="55"/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137</v>
      </c>
      <c r="AT150" s="153" t="s">
        <v>139</v>
      </c>
      <c r="AU150" s="153" t="s">
        <v>87</v>
      </c>
      <c r="AY150" s="14" t="s">
        <v>128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4" t="s">
        <v>85</v>
      </c>
      <c r="BK150" s="154">
        <f t="shared" si="9"/>
        <v>0</v>
      </c>
      <c r="BL150" s="14" t="s">
        <v>137</v>
      </c>
      <c r="BM150" s="153" t="s">
        <v>253</v>
      </c>
    </row>
    <row r="151" spans="1:65" s="2" customFormat="1" ht="134.25" customHeight="1" x14ac:dyDescent="0.2">
      <c r="A151" s="29"/>
      <c r="B151" s="140"/>
      <c r="C151" s="155" t="s">
        <v>254</v>
      </c>
      <c r="D151" s="155" t="s">
        <v>139</v>
      </c>
      <c r="E151" s="156" t="s">
        <v>255</v>
      </c>
      <c r="F151" s="157" t="s">
        <v>256</v>
      </c>
      <c r="G151" s="158" t="s">
        <v>157</v>
      </c>
      <c r="H151" s="159">
        <v>1</v>
      </c>
      <c r="I151" s="160"/>
      <c r="J151" s="161">
        <f t="shared" si="0"/>
        <v>0</v>
      </c>
      <c r="K151" s="157" t="s">
        <v>135</v>
      </c>
      <c r="L151" s="30"/>
      <c r="M151" s="162" t="s">
        <v>1</v>
      </c>
      <c r="N151" s="163" t="s">
        <v>42</v>
      </c>
      <c r="O151" s="55"/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137</v>
      </c>
      <c r="AT151" s="153" t="s">
        <v>139</v>
      </c>
      <c r="AU151" s="153" t="s">
        <v>87</v>
      </c>
      <c r="AY151" s="14" t="s">
        <v>128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4" t="s">
        <v>85</v>
      </c>
      <c r="BK151" s="154">
        <f t="shared" si="9"/>
        <v>0</v>
      </c>
      <c r="BL151" s="14" t="s">
        <v>137</v>
      </c>
      <c r="BM151" s="153" t="s">
        <v>257</v>
      </c>
    </row>
    <row r="152" spans="1:65" s="2" customFormat="1" ht="78" customHeight="1" x14ac:dyDescent="0.2">
      <c r="A152" s="29"/>
      <c r="B152" s="140"/>
      <c r="C152" s="155" t="s">
        <v>258</v>
      </c>
      <c r="D152" s="155" t="s">
        <v>139</v>
      </c>
      <c r="E152" s="156" t="s">
        <v>259</v>
      </c>
      <c r="F152" s="157" t="s">
        <v>260</v>
      </c>
      <c r="G152" s="158" t="s">
        <v>142</v>
      </c>
      <c r="H152" s="159">
        <v>1</v>
      </c>
      <c r="I152" s="160"/>
      <c r="J152" s="161">
        <f t="shared" si="0"/>
        <v>0</v>
      </c>
      <c r="K152" s="157" t="s">
        <v>135</v>
      </c>
      <c r="L152" s="30"/>
      <c r="M152" s="162" t="s">
        <v>1</v>
      </c>
      <c r="N152" s="163" t="s">
        <v>42</v>
      </c>
      <c r="O152" s="55"/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137</v>
      </c>
      <c r="AT152" s="153" t="s">
        <v>139</v>
      </c>
      <c r="AU152" s="153" t="s">
        <v>87</v>
      </c>
      <c r="AY152" s="14" t="s">
        <v>128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4" t="s">
        <v>85</v>
      </c>
      <c r="BK152" s="154">
        <f t="shared" si="9"/>
        <v>0</v>
      </c>
      <c r="BL152" s="14" t="s">
        <v>137</v>
      </c>
      <c r="BM152" s="153" t="s">
        <v>261</v>
      </c>
    </row>
    <row r="153" spans="1:65" s="2" customFormat="1" ht="66.75" customHeight="1" x14ac:dyDescent="0.2">
      <c r="A153" s="29"/>
      <c r="B153" s="140"/>
      <c r="C153" s="155" t="s">
        <v>262</v>
      </c>
      <c r="D153" s="155" t="s">
        <v>139</v>
      </c>
      <c r="E153" s="156" t="s">
        <v>263</v>
      </c>
      <c r="F153" s="157" t="s">
        <v>264</v>
      </c>
      <c r="G153" s="158" t="s">
        <v>142</v>
      </c>
      <c r="H153" s="159">
        <v>1</v>
      </c>
      <c r="I153" s="160"/>
      <c r="J153" s="161">
        <f t="shared" si="0"/>
        <v>0</v>
      </c>
      <c r="K153" s="157" t="s">
        <v>135</v>
      </c>
      <c r="L153" s="30"/>
      <c r="M153" s="162" t="s">
        <v>1</v>
      </c>
      <c r="N153" s="163" t="s">
        <v>42</v>
      </c>
      <c r="O153" s="55"/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137</v>
      </c>
      <c r="AT153" s="153" t="s">
        <v>139</v>
      </c>
      <c r="AU153" s="153" t="s">
        <v>87</v>
      </c>
      <c r="AY153" s="14" t="s">
        <v>128</v>
      </c>
      <c r="BE153" s="154">
        <f t="shared" si="4"/>
        <v>0</v>
      </c>
      <c r="BF153" s="154">
        <f t="shared" si="5"/>
        <v>0</v>
      </c>
      <c r="BG153" s="154">
        <f t="shared" si="6"/>
        <v>0</v>
      </c>
      <c r="BH153" s="154">
        <f t="shared" si="7"/>
        <v>0</v>
      </c>
      <c r="BI153" s="154">
        <f t="shared" si="8"/>
        <v>0</v>
      </c>
      <c r="BJ153" s="14" t="s">
        <v>85</v>
      </c>
      <c r="BK153" s="154">
        <f t="shared" si="9"/>
        <v>0</v>
      </c>
      <c r="BL153" s="14" t="s">
        <v>137</v>
      </c>
      <c r="BM153" s="153" t="s">
        <v>265</v>
      </c>
    </row>
    <row r="154" spans="1:65" s="2" customFormat="1" ht="128.65" customHeight="1" x14ac:dyDescent="0.2">
      <c r="A154" s="29"/>
      <c r="B154" s="140"/>
      <c r="C154" s="155" t="s">
        <v>266</v>
      </c>
      <c r="D154" s="155" t="s">
        <v>139</v>
      </c>
      <c r="E154" s="156" t="s">
        <v>267</v>
      </c>
      <c r="F154" s="157" t="s">
        <v>268</v>
      </c>
      <c r="G154" s="158" t="s">
        <v>142</v>
      </c>
      <c r="H154" s="159">
        <v>1</v>
      </c>
      <c r="I154" s="160"/>
      <c r="J154" s="161">
        <f t="shared" si="0"/>
        <v>0</v>
      </c>
      <c r="K154" s="157" t="s">
        <v>135</v>
      </c>
      <c r="L154" s="30"/>
      <c r="M154" s="162" t="s">
        <v>1</v>
      </c>
      <c r="N154" s="163" t="s">
        <v>42</v>
      </c>
      <c r="O154" s="55"/>
      <c r="P154" s="151">
        <f t="shared" si="1"/>
        <v>0</v>
      </c>
      <c r="Q154" s="151">
        <v>0</v>
      </c>
      <c r="R154" s="151">
        <f t="shared" si="2"/>
        <v>0</v>
      </c>
      <c r="S154" s="151">
        <v>0</v>
      </c>
      <c r="T154" s="152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137</v>
      </c>
      <c r="AT154" s="153" t="s">
        <v>139</v>
      </c>
      <c r="AU154" s="153" t="s">
        <v>87</v>
      </c>
      <c r="AY154" s="14" t="s">
        <v>128</v>
      </c>
      <c r="BE154" s="154">
        <f t="shared" si="4"/>
        <v>0</v>
      </c>
      <c r="BF154" s="154">
        <f t="shared" si="5"/>
        <v>0</v>
      </c>
      <c r="BG154" s="154">
        <f t="shared" si="6"/>
        <v>0</v>
      </c>
      <c r="BH154" s="154">
        <f t="shared" si="7"/>
        <v>0</v>
      </c>
      <c r="BI154" s="154">
        <f t="shared" si="8"/>
        <v>0</v>
      </c>
      <c r="BJ154" s="14" t="s">
        <v>85</v>
      </c>
      <c r="BK154" s="154">
        <f t="shared" si="9"/>
        <v>0</v>
      </c>
      <c r="BL154" s="14" t="s">
        <v>137</v>
      </c>
      <c r="BM154" s="153" t="s">
        <v>269</v>
      </c>
    </row>
    <row r="155" spans="1:65" s="2" customFormat="1" ht="128.65" customHeight="1" x14ac:dyDescent="0.2">
      <c r="A155" s="29"/>
      <c r="B155" s="140"/>
      <c r="C155" s="155" t="s">
        <v>270</v>
      </c>
      <c r="D155" s="155" t="s">
        <v>139</v>
      </c>
      <c r="E155" s="156" t="s">
        <v>271</v>
      </c>
      <c r="F155" s="157" t="s">
        <v>272</v>
      </c>
      <c r="G155" s="158" t="s">
        <v>142</v>
      </c>
      <c r="H155" s="159">
        <v>1</v>
      </c>
      <c r="I155" s="160"/>
      <c r="J155" s="161">
        <f t="shared" si="0"/>
        <v>0</v>
      </c>
      <c r="K155" s="157" t="s">
        <v>135</v>
      </c>
      <c r="L155" s="30"/>
      <c r="M155" s="162" t="s">
        <v>1</v>
      </c>
      <c r="N155" s="163" t="s">
        <v>42</v>
      </c>
      <c r="O155" s="55"/>
      <c r="P155" s="151">
        <f t="shared" si="1"/>
        <v>0</v>
      </c>
      <c r="Q155" s="151">
        <v>0</v>
      </c>
      <c r="R155" s="151">
        <f t="shared" si="2"/>
        <v>0</v>
      </c>
      <c r="S155" s="151">
        <v>0</v>
      </c>
      <c r="T155" s="152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137</v>
      </c>
      <c r="AT155" s="153" t="s">
        <v>139</v>
      </c>
      <c r="AU155" s="153" t="s">
        <v>87</v>
      </c>
      <c r="AY155" s="14" t="s">
        <v>128</v>
      </c>
      <c r="BE155" s="154">
        <f t="shared" si="4"/>
        <v>0</v>
      </c>
      <c r="BF155" s="154">
        <f t="shared" si="5"/>
        <v>0</v>
      </c>
      <c r="BG155" s="154">
        <f t="shared" si="6"/>
        <v>0</v>
      </c>
      <c r="BH155" s="154">
        <f t="shared" si="7"/>
        <v>0</v>
      </c>
      <c r="BI155" s="154">
        <f t="shared" si="8"/>
        <v>0</v>
      </c>
      <c r="BJ155" s="14" t="s">
        <v>85</v>
      </c>
      <c r="BK155" s="154">
        <f t="shared" si="9"/>
        <v>0</v>
      </c>
      <c r="BL155" s="14" t="s">
        <v>137</v>
      </c>
      <c r="BM155" s="153" t="s">
        <v>273</v>
      </c>
    </row>
    <row r="156" spans="1:65" s="2" customFormat="1" ht="134.25" customHeight="1" x14ac:dyDescent="0.2">
      <c r="A156" s="29"/>
      <c r="B156" s="140"/>
      <c r="C156" s="155" t="s">
        <v>274</v>
      </c>
      <c r="D156" s="155" t="s">
        <v>139</v>
      </c>
      <c r="E156" s="156" t="s">
        <v>275</v>
      </c>
      <c r="F156" s="157" t="s">
        <v>276</v>
      </c>
      <c r="G156" s="158" t="s">
        <v>142</v>
      </c>
      <c r="H156" s="159">
        <v>1</v>
      </c>
      <c r="I156" s="160"/>
      <c r="J156" s="161">
        <f t="shared" si="0"/>
        <v>0</v>
      </c>
      <c r="K156" s="157" t="s">
        <v>135</v>
      </c>
      <c r="L156" s="30"/>
      <c r="M156" s="162" t="s">
        <v>1</v>
      </c>
      <c r="N156" s="163" t="s">
        <v>42</v>
      </c>
      <c r="O156" s="55"/>
      <c r="P156" s="151">
        <f t="shared" si="1"/>
        <v>0</v>
      </c>
      <c r="Q156" s="151">
        <v>0</v>
      </c>
      <c r="R156" s="151">
        <f t="shared" si="2"/>
        <v>0</v>
      </c>
      <c r="S156" s="151">
        <v>0</v>
      </c>
      <c r="T156" s="152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137</v>
      </c>
      <c r="AT156" s="153" t="s">
        <v>139</v>
      </c>
      <c r="AU156" s="153" t="s">
        <v>87</v>
      </c>
      <c r="AY156" s="14" t="s">
        <v>128</v>
      </c>
      <c r="BE156" s="154">
        <f t="shared" si="4"/>
        <v>0</v>
      </c>
      <c r="BF156" s="154">
        <f t="shared" si="5"/>
        <v>0</v>
      </c>
      <c r="BG156" s="154">
        <f t="shared" si="6"/>
        <v>0</v>
      </c>
      <c r="BH156" s="154">
        <f t="shared" si="7"/>
        <v>0</v>
      </c>
      <c r="BI156" s="154">
        <f t="shared" si="8"/>
        <v>0</v>
      </c>
      <c r="BJ156" s="14" t="s">
        <v>85</v>
      </c>
      <c r="BK156" s="154">
        <f t="shared" si="9"/>
        <v>0</v>
      </c>
      <c r="BL156" s="14" t="s">
        <v>137</v>
      </c>
      <c r="BM156" s="153" t="s">
        <v>277</v>
      </c>
    </row>
    <row r="157" spans="1:65" s="2" customFormat="1" ht="134.25" customHeight="1" x14ac:dyDescent="0.2">
      <c r="A157" s="29"/>
      <c r="B157" s="140"/>
      <c r="C157" s="155" t="s">
        <v>278</v>
      </c>
      <c r="D157" s="155" t="s">
        <v>139</v>
      </c>
      <c r="E157" s="156" t="s">
        <v>279</v>
      </c>
      <c r="F157" s="157" t="s">
        <v>280</v>
      </c>
      <c r="G157" s="158" t="s">
        <v>142</v>
      </c>
      <c r="H157" s="159">
        <v>1</v>
      </c>
      <c r="I157" s="160"/>
      <c r="J157" s="161">
        <f t="shared" si="0"/>
        <v>0</v>
      </c>
      <c r="K157" s="157" t="s">
        <v>135</v>
      </c>
      <c r="L157" s="30"/>
      <c r="M157" s="162" t="s">
        <v>1</v>
      </c>
      <c r="N157" s="163" t="s">
        <v>42</v>
      </c>
      <c r="O157" s="55"/>
      <c r="P157" s="151">
        <f t="shared" si="1"/>
        <v>0</v>
      </c>
      <c r="Q157" s="151">
        <v>0</v>
      </c>
      <c r="R157" s="151">
        <f t="shared" si="2"/>
        <v>0</v>
      </c>
      <c r="S157" s="151">
        <v>0</v>
      </c>
      <c r="T157" s="152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137</v>
      </c>
      <c r="AT157" s="153" t="s">
        <v>139</v>
      </c>
      <c r="AU157" s="153" t="s">
        <v>87</v>
      </c>
      <c r="AY157" s="14" t="s">
        <v>128</v>
      </c>
      <c r="BE157" s="154">
        <f t="shared" si="4"/>
        <v>0</v>
      </c>
      <c r="BF157" s="154">
        <f t="shared" si="5"/>
        <v>0</v>
      </c>
      <c r="BG157" s="154">
        <f t="shared" si="6"/>
        <v>0</v>
      </c>
      <c r="BH157" s="154">
        <f t="shared" si="7"/>
        <v>0</v>
      </c>
      <c r="BI157" s="154">
        <f t="shared" si="8"/>
        <v>0</v>
      </c>
      <c r="BJ157" s="14" t="s">
        <v>85</v>
      </c>
      <c r="BK157" s="154">
        <f t="shared" si="9"/>
        <v>0</v>
      </c>
      <c r="BL157" s="14" t="s">
        <v>137</v>
      </c>
      <c r="BM157" s="153" t="s">
        <v>281</v>
      </c>
    </row>
    <row r="158" spans="1:65" s="2" customFormat="1" ht="44.25" customHeight="1" x14ac:dyDescent="0.2">
      <c r="A158" s="29"/>
      <c r="B158" s="140"/>
      <c r="C158" s="155" t="s">
        <v>282</v>
      </c>
      <c r="D158" s="155" t="s">
        <v>139</v>
      </c>
      <c r="E158" s="156" t="s">
        <v>283</v>
      </c>
      <c r="F158" s="157" t="s">
        <v>284</v>
      </c>
      <c r="G158" s="158" t="s">
        <v>157</v>
      </c>
      <c r="H158" s="159">
        <v>1</v>
      </c>
      <c r="I158" s="160"/>
      <c r="J158" s="161">
        <f t="shared" si="0"/>
        <v>0</v>
      </c>
      <c r="K158" s="157" t="s">
        <v>135</v>
      </c>
      <c r="L158" s="30"/>
      <c r="M158" s="162" t="s">
        <v>1</v>
      </c>
      <c r="N158" s="163" t="s">
        <v>42</v>
      </c>
      <c r="O158" s="55"/>
      <c r="P158" s="151">
        <f t="shared" si="1"/>
        <v>0</v>
      </c>
      <c r="Q158" s="151">
        <v>0</v>
      </c>
      <c r="R158" s="151">
        <f t="shared" si="2"/>
        <v>0</v>
      </c>
      <c r="S158" s="151">
        <v>0</v>
      </c>
      <c r="T158" s="152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137</v>
      </c>
      <c r="AT158" s="153" t="s">
        <v>139</v>
      </c>
      <c r="AU158" s="153" t="s">
        <v>87</v>
      </c>
      <c r="AY158" s="14" t="s">
        <v>128</v>
      </c>
      <c r="BE158" s="154">
        <f t="shared" si="4"/>
        <v>0</v>
      </c>
      <c r="BF158" s="154">
        <f t="shared" si="5"/>
        <v>0</v>
      </c>
      <c r="BG158" s="154">
        <f t="shared" si="6"/>
        <v>0</v>
      </c>
      <c r="BH158" s="154">
        <f t="shared" si="7"/>
        <v>0</v>
      </c>
      <c r="BI158" s="154">
        <f t="shared" si="8"/>
        <v>0</v>
      </c>
      <c r="BJ158" s="14" t="s">
        <v>85</v>
      </c>
      <c r="BK158" s="154">
        <f t="shared" si="9"/>
        <v>0</v>
      </c>
      <c r="BL158" s="14" t="s">
        <v>137</v>
      </c>
      <c r="BM158" s="153" t="s">
        <v>285</v>
      </c>
    </row>
    <row r="159" spans="1:65" s="2" customFormat="1" ht="55.5" customHeight="1" x14ac:dyDescent="0.2">
      <c r="A159" s="29"/>
      <c r="B159" s="140"/>
      <c r="C159" s="155" t="s">
        <v>286</v>
      </c>
      <c r="D159" s="155" t="s">
        <v>139</v>
      </c>
      <c r="E159" s="156" t="s">
        <v>287</v>
      </c>
      <c r="F159" s="157" t="s">
        <v>288</v>
      </c>
      <c r="G159" s="158" t="s">
        <v>157</v>
      </c>
      <c r="H159" s="159">
        <v>1</v>
      </c>
      <c r="I159" s="160"/>
      <c r="J159" s="161">
        <f t="shared" si="0"/>
        <v>0</v>
      </c>
      <c r="K159" s="157" t="s">
        <v>135</v>
      </c>
      <c r="L159" s="30"/>
      <c r="M159" s="162" t="s">
        <v>1</v>
      </c>
      <c r="N159" s="163" t="s">
        <v>42</v>
      </c>
      <c r="O159" s="55"/>
      <c r="P159" s="151">
        <f t="shared" si="1"/>
        <v>0</v>
      </c>
      <c r="Q159" s="151">
        <v>0</v>
      </c>
      <c r="R159" s="151">
        <f t="shared" si="2"/>
        <v>0</v>
      </c>
      <c r="S159" s="151">
        <v>0</v>
      </c>
      <c r="T159" s="152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137</v>
      </c>
      <c r="AT159" s="153" t="s">
        <v>139</v>
      </c>
      <c r="AU159" s="153" t="s">
        <v>87</v>
      </c>
      <c r="AY159" s="14" t="s">
        <v>128</v>
      </c>
      <c r="BE159" s="154">
        <f t="shared" si="4"/>
        <v>0</v>
      </c>
      <c r="BF159" s="154">
        <f t="shared" si="5"/>
        <v>0</v>
      </c>
      <c r="BG159" s="154">
        <f t="shared" si="6"/>
        <v>0</v>
      </c>
      <c r="BH159" s="154">
        <f t="shared" si="7"/>
        <v>0</v>
      </c>
      <c r="BI159" s="154">
        <f t="shared" si="8"/>
        <v>0</v>
      </c>
      <c r="BJ159" s="14" t="s">
        <v>85</v>
      </c>
      <c r="BK159" s="154">
        <f t="shared" si="9"/>
        <v>0</v>
      </c>
      <c r="BL159" s="14" t="s">
        <v>137</v>
      </c>
      <c r="BM159" s="153" t="s">
        <v>289</v>
      </c>
    </row>
    <row r="160" spans="1:65" s="2" customFormat="1" ht="55.5" customHeight="1" x14ac:dyDescent="0.2">
      <c r="A160" s="29"/>
      <c r="B160" s="140"/>
      <c r="C160" s="155" t="s">
        <v>290</v>
      </c>
      <c r="D160" s="155" t="s">
        <v>139</v>
      </c>
      <c r="E160" s="156" t="s">
        <v>291</v>
      </c>
      <c r="F160" s="157" t="s">
        <v>292</v>
      </c>
      <c r="G160" s="158" t="s">
        <v>142</v>
      </c>
      <c r="H160" s="159">
        <v>1</v>
      </c>
      <c r="I160" s="160"/>
      <c r="J160" s="161">
        <f t="shared" si="0"/>
        <v>0</v>
      </c>
      <c r="K160" s="157" t="s">
        <v>135</v>
      </c>
      <c r="L160" s="30"/>
      <c r="M160" s="164" t="s">
        <v>1</v>
      </c>
      <c r="N160" s="165" t="s">
        <v>42</v>
      </c>
      <c r="O160" s="166"/>
      <c r="P160" s="167">
        <f t="shared" si="1"/>
        <v>0</v>
      </c>
      <c r="Q160" s="167">
        <v>0</v>
      </c>
      <c r="R160" s="167">
        <f t="shared" si="2"/>
        <v>0</v>
      </c>
      <c r="S160" s="167">
        <v>0</v>
      </c>
      <c r="T160" s="16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137</v>
      </c>
      <c r="AT160" s="153" t="s">
        <v>139</v>
      </c>
      <c r="AU160" s="153" t="s">
        <v>87</v>
      </c>
      <c r="AY160" s="14" t="s">
        <v>128</v>
      </c>
      <c r="BE160" s="154">
        <f t="shared" si="4"/>
        <v>0</v>
      </c>
      <c r="BF160" s="154">
        <f t="shared" si="5"/>
        <v>0</v>
      </c>
      <c r="BG160" s="154">
        <f t="shared" si="6"/>
        <v>0</v>
      </c>
      <c r="BH160" s="154">
        <f t="shared" si="7"/>
        <v>0</v>
      </c>
      <c r="BI160" s="154">
        <f t="shared" si="8"/>
        <v>0</v>
      </c>
      <c r="BJ160" s="14" t="s">
        <v>85</v>
      </c>
      <c r="BK160" s="154">
        <f t="shared" si="9"/>
        <v>0</v>
      </c>
      <c r="BL160" s="14" t="s">
        <v>137</v>
      </c>
      <c r="BM160" s="153" t="s">
        <v>293</v>
      </c>
    </row>
    <row r="161" spans="1:31" s="2" customFormat="1" ht="6.95" customHeight="1" x14ac:dyDescent="0.2">
      <c r="A161" s="29"/>
      <c r="B161" s="44"/>
      <c r="C161" s="45"/>
      <c r="D161" s="45"/>
      <c r="E161" s="45"/>
      <c r="F161" s="45"/>
      <c r="G161" s="45"/>
      <c r="H161" s="45"/>
      <c r="I161" s="45"/>
      <c r="J161" s="45"/>
      <c r="K161" s="45"/>
      <c r="L161" s="30"/>
      <c r="M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</row>
  </sheetData>
  <autoFilter ref="C117:K16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91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103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08" t="str">
        <f>'Rekapitulace zakázky'!K6</f>
        <v>Oprava geometrických parametrů koleje v obvodu OŘ Brno 2022-2025 - ST Brno</v>
      </c>
      <c r="F7" s="209"/>
      <c r="G7" s="209"/>
      <c r="H7" s="209"/>
      <c r="L7" s="17"/>
    </row>
    <row r="8" spans="1:46" s="2" customFormat="1" ht="12" customHeight="1" x14ac:dyDescent="0.2">
      <c r="A8" s="29"/>
      <c r="B8" s="30"/>
      <c r="C8" s="29"/>
      <c r="D8" s="24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69" t="s">
        <v>294</v>
      </c>
      <c r="F9" s="210"/>
      <c r="G9" s="210"/>
      <c r="H9" s="21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11. 8. 2022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1" t="str">
        <f>'Rekapitulace zakázky'!E14</f>
        <v>Vyplň údaj</v>
      </c>
      <c r="F18" s="191"/>
      <c r="G18" s="191"/>
      <c r="H18" s="191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6" t="s">
        <v>1</v>
      </c>
      <c r="F27" s="196"/>
      <c r="G27" s="196"/>
      <c r="H27" s="19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ROUND((SUM(BE119:BE175)),  2)</f>
        <v>0</v>
      </c>
      <c r="G33" s="29"/>
      <c r="H33" s="29"/>
      <c r="I33" s="97">
        <v>0.21</v>
      </c>
      <c r="J33" s="96">
        <f>ROUND(((SUM(BE119:BE175))*I33),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ROUND((SUM(BF119:BF175)),  2)</f>
        <v>0</v>
      </c>
      <c r="G34" s="29"/>
      <c r="H34" s="29"/>
      <c r="I34" s="97">
        <v>0.15</v>
      </c>
      <c r="J34" s="96">
        <f>ROUND(((SUM(BF119:BF175))*I34),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ROUND((SUM(BG119:BG175)),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ROUND((SUM(BH119:BH175)),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ROUND((SUM(BI119:BI175)),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08" t="str">
        <f>E7</f>
        <v>Oprava geometrických parametrů koleje v obvodu OŘ Brno 2022-2025 - ST Brno</v>
      </c>
      <c r="F85" s="209"/>
      <c r="G85" s="209"/>
      <c r="H85" s="20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69" t="str">
        <f>E9</f>
        <v>01.2 - Vyvolané práce</v>
      </c>
      <c r="F87" s="210"/>
      <c r="G87" s="210"/>
      <c r="H87" s="21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11. 8. 2022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107</v>
      </c>
      <c r="D94" s="98"/>
      <c r="E94" s="98"/>
      <c r="F94" s="98"/>
      <c r="G94" s="98"/>
      <c r="H94" s="98"/>
      <c r="I94" s="98"/>
      <c r="J94" s="107" t="s">
        <v>108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109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110</v>
      </c>
    </row>
    <row r="97" spans="1:31" s="9" customFormat="1" ht="24.95" customHeight="1" x14ac:dyDescent="0.2">
      <c r="B97" s="109"/>
      <c r="D97" s="110" t="s">
        <v>111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 x14ac:dyDescent="0.2">
      <c r="B98" s="113"/>
      <c r="D98" s="114" t="s">
        <v>112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9" customFormat="1" ht="24.95" customHeight="1" x14ac:dyDescent="0.2">
      <c r="B99" s="109"/>
      <c r="D99" s="110" t="s">
        <v>295</v>
      </c>
      <c r="E99" s="111"/>
      <c r="F99" s="111"/>
      <c r="G99" s="111"/>
      <c r="H99" s="111"/>
      <c r="I99" s="111"/>
      <c r="J99" s="112">
        <f>J152</f>
        <v>0</v>
      </c>
      <c r="L99" s="109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 x14ac:dyDescent="0.2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 x14ac:dyDescent="0.2">
      <c r="A106" s="29"/>
      <c r="B106" s="30"/>
      <c r="C106" s="18" t="s">
        <v>113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6.25" customHeight="1" x14ac:dyDescent="0.2">
      <c r="A109" s="29"/>
      <c r="B109" s="30"/>
      <c r="C109" s="29"/>
      <c r="D109" s="29"/>
      <c r="E109" s="208" t="str">
        <f>E7</f>
        <v>Oprava geometrických parametrů koleje v obvodu OŘ Brno 2022-2025 - ST Brno</v>
      </c>
      <c r="F109" s="209"/>
      <c r="G109" s="209"/>
      <c r="H109" s="20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104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169" t="str">
        <f>E9</f>
        <v>01.2 - Vyvolané práce</v>
      </c>
      <c r="F111" s="210"/>
      <c r="G111" s="210"/>
      <c r="H111" s="210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20</v>
      </c>
      <c r="D113" s="29"/>
      <c r="E113" s="29"/>
      <c r="F113" s="22" t="str">
        <f>F12</f>
        <v>OŘ Brno</v>
      </c>
      <c r="G113" s="29"/>
      <c r="H113" s="29"/>
      <c r="I113" s="24" t="s">
        <v>22</v>
      </c>
      <c r="J113" s="52" t="str">
        <f>IF(J12="","",J12)</f>
        <v>11. 8. 2022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24</v>
      </c>
      <c r="D115" s="29"/>
      <c r="E115" s="29"/>
      <c r="F115" s="22" t="str">
        <f>E15</f>
        <v>Správa železnic, státní organizace</v>
      </c>
      <c r="G115" s="29"/>
      <c r="H115" s="29"/>
      <c r="I115" s="24" t="s">
        <v>32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 x14ac:dyDescent="0.2">
      <c r="A116" s="29"/>
      <c r="B116" s="30"/>
      <c r="C116" s="24" t="s">
        <v>30</v>
      </c>
      <c r="D116" s="29"/>
      <c r="E116" s="29"/>
      <c r="F116" s="22" t="str">
        <f>IF(E18="","",E18)</f>
        <v>Vyplň údaj</v>
      </c>
      <c r="G116" s="29"/>
      <c r="H116" s="29"/>
      <c r="I116" s="24" t="s">
        <v>35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17"/>
      <c r="B118" s="118"/>
      <c r="C118" s="119" t="s">
        <v>114</v>
      </c>
      <c r="D118" s="120" t="s">
        <v>62</v>
      </c>
      <c r="E118" s="120" t="s">
        <v>58</v>
      </c>
      <c r="F118" s="120" t="s">
        <v>59</v>
      </c>
      <c r="G118" s="120" t="s">
        <v>115</v>
      </c>
      <c r="H118" s="120" t="s">
        <v>116</v>
      </c>
      <c r="I118" s="120" t="s">
        <v>117</v>
      </c>
      <c r="J118" s="120" t="s">
        <v>108</v>
      </c>
      <c r="K118" s="121" t="s">
        <v>118</v>
      </c>
      <c r="L118" s="122"/>
      <c r="M118" s="59" t="s">
        <v>1</v>
      </c>
      <c r="N118" s="60" t="s">
        <v>41</v>
      </c>
      <c r="O118" s="60" t="s">
        <v>119</v>
      </c>
      <c r="P118" s="60" t="s">
        <v>120</v>
      </c>
      <c r="Q118" s="60" t="s">
        <v>121</v>
      </c>
      <c r="R118" s="60" t="s">
        <v>122</v>
      </c>
      <c r="S118" s="60" t="s">
        <v>123</v>
      </c>
      <c r="T118" s="61" t="s">
        <v>124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 x14ac:dyDescent="0.25">
      <c r="A119" s="29"/>
      <c r="B119" s="30"/>
      <c r="C119" s="66" t="s">
        <v>125</v>
      </c>
      <c r="D119" s="29"/>
      <c r="E119" s="29"/>
      <c r="F119" s="29"/>
      <c r="G119" s="29"/>
      <c r="H119" s="29"/>
      <c r="I119" s="29"/>
      <c r="J119" s="123">
        <f>BK119</f>
        <v>0</v>
      </c>
      <c r="K119" s="29"/>
      <c r="L119" s="30"/>
      <c r="M119" s="62"/>
      <c r="N119" s="53"/>
      <c r="O119" s="63"/>
      <c r="P119" s="124">
        <f>P120+P152</f>
        <v>0</v>
      </c>
      <c r="Q119" s="63"/>
      <c r="R119" s="124">
        <f>R120+R152</f>
        <v>0</v>
      </c>
      <c r="S119" s="63"/>
      <c r="T119" s="125">
        <f>T120+T152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76</v>
      </c>
      <c r="AU119" s="14" t="s">
        <v>110</v>
      </c>
      <c r="BK119" s="126">
        <f>BK120+BK152</f>
        <v>0</v>
      </c>
    </row>
    <row r="120" spans="1:65" s="12" customFormat="1" ht="25.9" customHeight="1" x14ac:dyDescent="0.2">
      <c r="B120" s="127"/>
      <c r="D120" s="128" t="s">
        <v>76</v>
      </c>
      <c r="E120" s="129" t="s">
        <v>126</v>
      </c>
      <c r="F120" s="129" t="s">
        <v>127</v>
      </c>
      <c r="I120" s="130"/>
      <c r="J120" s="131">
        <f>BK120</f>
        <v>0</v>
      </c>
      <c r="L120" s="127"/>
      <c r="M120" s="132"/>
      <c r="N120" s="133"/>
      <c r="O120" s="133"/>
      <c r="P120" s="134">
        <f>P121</f>
        <v>0</v>
      </c>
      <c r="Q120" s="133"/>
      <c r="R120" s="134">
        <f>R121</f>
        <v>0</v>
      </c>
      <c r="S120" s="133"/>
      <c r="T120" s="135">
        <f>T121</f>
        <v>0</v>
      </c>
      <c r="AR120" s="128" t="s">
        <v>85</v>
      </c>
      <c r="AT120" s="136" t="s">
        <v>76</v>
      </c>
      <c r="AU120" s="136" t="s">
        <v>77</v>
      </c>
      <c r="AY120" s="128" t="s">
        <v>128</v>
      </c>
      <c r="BK120" s="137">
        <f>BK121</f>
        <v>0</v>
      </c>
    </row>
    <row r="121" spans="1:65" s="12" customFormat="1" ht="22.9" customHeight="1" x14ac:dyDescent="0.2">
      <c r="B121" s="127"/>
      <c r="D121" s="128" t="s">
        <v>76</v>
      </c>
      <c r="E121" s="138" t="s">
        <v>129</v>
      </c>
      <c r="F121" s="138" t="s">
        <v>130</v>
      </c>
      <c r="I121" s="130"/>
      <c r="J121" s="139">
        <f>BK121</f>
        <v>0</v>
      </c>
      <c r="L121" s="127"/>
      <c r="M121" s="132"/>
      <c r="N121" s="133"/>
      <c r="O121" s="133"/>
      <c r="P121" s="134">
        <f>SUM(P122:P151)</f>
        <v>0</v>
      </c>
      <c r="Q121" s="133"/>
      <c r="R121" s="134">
        <f>SUM(R122:R151)</f>
        <v>0</v>
      </c>
      <c r="S121" s="133"/>
      <c r="T121" s="135">
        <f>SUM(T122:T151)</f>
        <v>0</v>
      </c>
      <c r="AR121" s="128" t="s">
        <v>85</v>
      </c>
      <c r="AT121" s="136" t="s">
        <v>76</v>
      </c>
      <c r="AU121" s="136" t="s">
        <v>85</v>
      </c>
      <c r="AY121" s="128" t="s">
        <v>128</v>
      </c>
      <c r="BK121" s="137">
        <f>SUM(BK122:BK151)</f>
        <v>0</v>
      </c>
    </row>
    <row r="122" spans="1:65" s="2" customFormat="1" ht="55.5" customHeight="1" x14ac:dyDescent="0.2">
      <c r="A122" s="29"/>
      <c r="B122" s="140"/>
      <c r="C122" s="155" t="s">
        <v>85</v>
      </c>
      <c r="D122" s="155" t="s">
        <v>139</v>
      </c>
      <c r="E122" s="156" t="s">
        <v>296</v>
      </c>
      <c r="F122" s="157" t="s">
        <v>297</v>
      </c>
      <c r="G122" s="158" t="s">
        <v>186</v>
      </c>
      <c r="H122" s="159">
        <v>1</v>
      </c>
      <c r="I122" s="160"/>
      <c r="J122" s="161">
        <f t="shared" ref="J122:J151" si="0">ROUND(I122*H122,2)</f>
        <v>0</v>
      </c>
      <c r="K122" s="157" t="s">
        <v>135</v>
      </c>
      <c r="L122" s="30"/>
      <c r="M122" s="162" t="s">
        <v>1</v>
      </c>
      <c r="N122" s="163" t="s">
        <v>42</v>
      </c>
      <c r="O122" s="55"/>
      <c r="P122" s="151">
        <f t="shared" ref="P122:P151" si="1">O122*H122</f>
        <v>0</v>
      </c>
      <c r="Q122" s="151">
        <v>0</v>
      </c>
      <c r="R122" s="151">
        <f t="shared" ref="R122:R151" si="2">Q122*H122</f>
        <v>0</v>
      </c>
      <c r="S122" s="151">
        <v>0</v>
      </c>
      <c r="T122" s="152">
        <f t="shared" ref="T122:T151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3" t="s">
        <v>137</v>
      </c>
      <c r="AT122" s="153" t="s">
        <v>139</v>
      </c>
      <c r="AU122" s="153" t="s">
        <v>87</v>
      </c>
      <c r="AY122" s="14" t="s">
        <v>128</v>
      </c>
      <c r="BE122" s="154">
        <f t="shared" ref="BE122:BE151" si="4">IF(N122="základní",J122,0)</f>
        <v>0</v>
      </c>
      <c r="BF122" s="154">
        <f t="shared" ref="BF122:BF151" si="5">IF(N122="snížená",J122,0)</f>
        <v>0</v>
      </c>
      <c r="BG122" s="154">
        <f t="shared" ref="BG122:BG151" si="6">IF(N122="zákl. přenesená",J122,0)</f>
        <v>0</v>
      </c>
      <c r="BH122" s="154">
        <f t="shared" ref="BH122:BH151" si="7">IF(N122="sníž. přenesená",J122,0)</f>
        <v>0</v>
      </c>
      <c r="BI122" s="154">
        <f t="shared" ref="BI122:BI151" si="8">IF(N122="nulová",J122,0)</f>
        <v>0</v>
      </c>
      <c r="BJ122" s="14" t="s">
        <v>85</v>
      </c>
      <c r="BK122" s="154">
        <f t="shared" ref="BK122:BK151" si="9">ROUND(I122*H122,2)</f>
        <v>0</v>
      </c>
      <c r="BL122" s="14" t="s">
        <v>137</v>
      </c>
      <c r="BM122" s="153" t="s">
        <v>298</v>
      </c>
    </row>
    <row r="123" spans="1:65" s="2" customFormat="1" ht="49.15" customHeight="1" x14ac:dyDescent="0.2">
      <c r="A123" s="29"/>
      <c r="B123" s="140"/>
      <c r="C123" s="155" t="s">
        <v>87</v>
      </c>
      <c r="D123" s="155" t="s">
        <v>139</v>
      </c>
      <c r="E123" s="156" t="s">
        <v>299</v>
      </c>
      <c r="F123" s="157" t="s">
        <v>300</v>
      </c>
      <c r="G123" s="158" t="s">
        <v>186</v>
      </c>
      <c r="H123" s="159">
        <v>1</v>
      </c>
      <c r="I123" s="160"/>
      <c r="J123" s="161">
        <f t="shared" si="0"/>
        <v>0</v>
      </c>
      <c r="K123" s="157" t="s">
        <v>135</v>
      </c>
      <c r="L123" s="30"/>
      <c r="M123" s="162" t="s">
        <v>1</v>
      </c>
      <c r="N123" s="163" t="s">
        <v>42</v>
      </c>
      <c r="O123" s="55"/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3" t="s">
        <v>137</v>
      </c>
      <c r="AT123" s="153" t="s">
        <v>139</v>
      </c>
      <c r="AU123" s="153" t="s">
        <v>87</v>
      </c>
      <c r="AY123" s="14" t="s">
        <v>128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4" t="s">
        <v>85</v>
      </c>
      <c r="BK123" s="154">
        <f t="shared" si="9"/>
        <v>0</v>
      </c>
      <c r="BL123" s="14" t="s">
        <v>137</v>
      </c>
      <c r="BM123" s="153" t="s">
        <v>301</v>
      </c>
    </row>
    <row r="124" spans="1:65" s="2" customFormat="1" ht="49.15" customHeight="1" x14ac:dyDescent="0.2">
      <c r="A124" s="29"/>
      <c r="B124" s="140"/>
      <c r="C124" s="155" t="s">
        <v>144</v>
      </c>
      <c r="D124" s="155" t="s">
        <v>139</v>
      </c>
      <c r="E124" s="156" t="s">
        <v>302</v>
      </c>
      <c r="F124" s="157" t="s">
        <v>303</v>
      </c>
      <c r="G124" s="158" t="s">
        <v>186</v>
      </c>
      <c r="H124" s="159">
        <v>1</v>
      </c>
      <c r="I124" s="160"/>
      <c r="J124" s="161">
        <f t="shared" si="0"/>
        <v>0</v>
      </c>
      <c r="K124" s="157" t="s">
        <v>135</v>
      </c>
      <c r="L124" s="30"/>
      <c r="M124" s="162" t="s">
        <v>1</v>
      </c>
      <c r="N124" s="163" t="s">
        <v>42</v>
      </c>
      <c r="O124" s="55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3" t="s">
        <v>137</v>
      </c>
      <c r="AT124" s="153" t="s">
        <v>139</v>
      </c>
      <c r="AU124" s="153" t="s">
        <v>87</v>
      </c>
      <c r="AY124" s="14" t="s">
        <v>128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4" t="s">
        <v>85</v>
      </c>
      <c r="BK124" s="154">
        <f t="shared" si="9"/>
        <v>0</v>
      </c>
      <c r="BL124" s="14" t="s">
        <v>137</v>
      </c>
      <c r="BM124" s="153" t="s">
        <v>304</v>
      </c>
    </row>
    <row r="125" spans="1:65" s="2" customFormat="1" ht="90" customHeight="1" x14ac:dyDescent="0.2">
      <c r="A125" s="29"/>
      <c r="B125" s="140"/>
      <c r="C125" s="155" t="s">
        <v>137</v>
      </c>
      <c r="D125" s="155" t="s">
        <v>139</v>
      </c>
      <c r="E125" s="156" t="s">
        <v>305</v>
      </c>
      <c r="F125" s="157" t="s">
        <v>306</v>
      </c>
      <c r="G125" s="158" t="s">
        <v>186</v>
      </c>
      <c r="H125" s="159">
        <v>1</v>
      </c>
      <c r="I125" s="160"/>
      <c r="J125" s="161">
        <f t="shared" si="0"/>
        <v>0</v>
      </c>
      <c r="K125" s="157" t="s">
        <v>135</v>
      </c>
      <c r="L125" s="30"/>
      <c r="M125" s="162" t="s">
        <v>1</v>
      </c>
      <c r="N125" s="163" t="s">
        <v>42</v>
      </c>
      <c r="O125" s="55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137</v>
      </c>
      <c r="AT125" s="153" t="s">
        <v>139</v>
      </c>
      <c r="AU125" s="153" t="s">
        <v>87</v>
      </c>
      <c r="AY125" s="14" t="s">
        <v>128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4" t="s">
        <v>85</v>
      </c>
      <c r="BK125" s="154">
        <f t="shared" si="9"/>
        <v>0</v>
      </c>
      <c r="BL125" s="14" t="s">
        <v>137</v>
      </c>
      <c r="BM125" s="153" t="s">
        <v>307</v>
      </c>
    </row>
    <row r="126" spans="1:65" s="2" customFormat="1" ht="90" customHeight="1" x14ac:dyDescent="0.2">
      <c r="A126" s="29"/>
      <c r="B126" s="140"/>
      <c r="C126" s="155" t="s">
        <v>129</v>
      </c>
      <c r="D126" s="155" t="s">
        <v>139</v>
      </c>
      <c r="E126" s="156" t="s">
        <v>308</v>
      </c>
      <c r="F126" s="157" t="s">
        <v>309</v>
      </c>
      <c r="G126" s="158" t="s">
        <v>186</v>
      </c>
      <c r="H126" s="159">
        <v>1</v>
      </c>
      <c r="I126" s="160"/>
      <c r="J126" s="161">
        <f t="shared" si="0"/>
        <v>0</v>
      </c>
      <c r="K126" s="157" t="s">
        <v>135</v>
      </c>
      <c r="L126" s="30"/>
      <c r="M126" s="162" t="s">
        <v>1</v>
      </c>
      <c r="N126" s="163" t="s">
        <v>42</v>
      </c>
      <c r="O126" s="55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137</v>
      </c>
      <c r="AT126" s="153" t="s">
        <v>139</v>
      </c>
      <c r="AU126" s="153" t="s">
        <v>87</v>
      </c>
      <c r="AY126" s="14" t="s">
        <v>128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4" t="s">
        <v>85</v>
      </c>
      <c r="BK126" s="154">
        <f t="shared" si="9"/>
        <v>0</v>
      </c>
      <c r="BL126" s="14" t="s">
        <v>137</v>
      </c>
      <c r="BM126" s="153" t="s">
        <v>310</v>
      </c>
    </row>
    <row r="127" spans="1:65" s="2" customFormat="1" ht="90" customHeight="1" x14ac:dyDescent="0.2">
      <c r="A127" s="29"/>
      <c r="B127" s="140"/>
      <c r="C127" s="155" t="s">
        <v>154</v>
      </c>
      <c r="D127" s="155" t="s">
        <v>139</v>
      </c>
      <c r="E127" s="156" t="s">
        <v>311</v>
      </c>
      <c r="F127" s="157" t="s">
        <v>312</v>
      </c>
      <c r="G127" s="158" t="s">
        <v>186</v>
      </c>
      <c r="H127" s="159">
        <v>1</v>
      </c>
      <c r="I127" s="160"/>
      <c r="J127" s="161">
        <f t="shared" si="0"/>
        <v>0</v>
      </c>
      <c r="K127" s="157" t="s">
        <v>135</v>
      </c>
      <c r="L127" s="30"/>
      <c r="M127" s="162" t="s">
        <v>1</v>
      </c>
      <c r="N127" s="163" t="s">
        <v>42</v>
      </c>
      <c r="O127" s="55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137</v>
      </c>
      <c r="AT127" s="153" t="s">
        <v>139</v>
      </c>
      <c r="AU127" s="153" t="s">
        <v>87</v>
      </c>
      <c r="AY127" s="14" t="s">
        <v>128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4" t="s">
        <v>85</v>
      </c>
      <c r="BK127" s="154">
        <f t="shared" si="9"/>
        <v>0</v>
      </c>
      <c r="BL127" s="14" t="s">
        <v>137</v>
      </c>
      <c r="BM127" s="153" t="s">
        <v>313</v>
      </c>
    </row>
    <row r="128" spans="1:65" s="2" customFormat="1" ht="90" customHeight="1" x14ac:dyDescent="0.2">
      <c r="A128" s="29"/>
      <c r="B128" s="140"/>
      <c r="C128" s="155" t="s">
        <v>159</v>
      </c>
      <c r="D128" s="155" t="s">
        <v>139</v>
      </c>
      <c r="E128" s="156" t="s">
        <v>314</v>
      </c>
      <c r="F128" s="157" t="s">
        <v>315</v>
      </c>
      <c r="G128" s="158" t="s">
        <v>186</v>
      </c>
      <c r="H128" s="159">
        <v>1</v>
      </c>
      <c r="I128" s="160"/>
      <c r="J128" s="161">
        <f t="shared" si="0"/>
        <v>0</v>
      </c>
      <c r="K128" s="157" t="s">
        <v>135</v>
      </c>
      <c r="L128" s="30"/>
      <c r="M128" s="162" t="s">
        <v>1</v>
      </c>
      <c r="N128" s="163" t="s">
        <v>42</v>
      </c>
      <c r="O128" s="55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137</v>
      </c>
      <c r="AT128" s="153" t="s">
        <v>139</v>
      </c>
      <c r="AU128" s="153" t="s">
        <v>87</v>
      </c>
      <c r="AY128" s="14" t="s">
        <v>128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4" t="s">
        <v>85</v>
      </c>
      <c r="BK128" s="154">
        <f t="shared" si="9"/>
        <v>0</v>
      </c>
      <c r="BL128" s="14" t="s">
        <v>137</v>
      </c>
      <c r="BM128" s="153" t="s">
        <v>316</v>
      </c>
    </row>
    <row r="129" spans="1:65" s="2" customFormat="1" ht="90" customHeight="1" x14ac:dyDescent="0.2">
      <c r="A129" s="29"/>
      <c r="B129" s="140"/>
      <c r="C129" s="155" t="s">
        <v>136</v>
      </c>
      <c r="D129" s="155" t="s">
        <v>139</v>
      </c>
      <c r="E129" s="156" t="s">
        <v>317</v>
      </c>
      <c r="F129" s="157" t="s">
        <v>318</v>
      </c>
      <c r="G129" s="158" t="s">
        <v>186</v>
      </c>
      <c r="H129" s="159">
        <v>1</v>
      </c>
      <c r="I129" s="160"/>
      <c r="J129" s="161">
        <f t="shared" si="0"/>
        <v>0</v>
      </c>
      <c r="K129" s="157" t="s">
        <v>135</v>
      </c>
      <c r="L129" s="30"/>
      <c r="M129" s="162" t="s">
        <v>1</v>
      </c>
      <c r="N129" s="163" t="s">
        <v>42</v>
      </c>
      <c r="O129" s="55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137</v>
      </c>
      <c r="AT129" s="153" t="s">
        <v>139</v>
      </c>
      <c r="AU129" s="153" t="s">
        <v>87</v>
      </c>
      <c r="AY129" s="14" t="s">
        <v>128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4" t="s">
        <v>85</v>
      </c>
      <c r="BK129" s="154">
        <f t="shared" si="9"/>
        <v>0</v>
      </c>
      <c r="BL129" s="14" t="s">
        <v>137</v>
      </c>
      <c r="BM129" s="153" t="s">
        <v>319</v>
      </c>
    </row>
    <row r="130" spans="1:65" s="2" customFormat="1" ht="90" customHeight="1" x14ac:dyDescent="0.2">
      <c r="A130" s="29"/>
      <c r="B130" s="140"/>
      <c r="C130" s="155" t="s">
        <v>167</v>
      </c>
      <c r="D130" s="155" t="s">
        <v>139</v>
      </c>
      <c r="E130" s="156" t="s">
        <v>320</v>
      </c>
      <c r="F130" s="157" t="s">
        <v>321</v>
      </c>
      <c r="G130" s="158" t="s">
        <v>186</v>
      </c>
      <c r="H130" s="159">
        <v>1</v>
      </c>
      <c r="I130" s="160"/>
      <c r="J130" s="161">
        <f t="shared" si="0"/>
        <v>0</v>
      </c>
      <c r="K130" s="157" t="s">
        <v>135</v>
      </c>
      <c r="L130" s="30"/>
      <c r="M130" s="162" t="s">
        <v>1</v>
      </c>
      <c r="N130" s="163" t="s">
        <v>42</v>
      </c>
      <c r="O130" s="55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137</v>
      </c>
      <c r="AT130" s="153" t="s">
        <v>139</v>
      </c>
      <c r="AU130" s="153" t="s">
        <v>87</v>
      </c>
      <c r="AY130" s="14" t="s">
        <v>128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4" t="s">
        <v>85</v>
      </c>
      <c r="BK130" s="154">
        <f t="shared" si="9"/>
        <v>0</v>
      </c>
      <c r="BL130" s="14" t="s">
        <v>137</v>
      </c>
      <c r="BM130" s="153" t="s">
        <v>322</v>
      </c>
    </row>
    <row r="131" spans="1:65" s="2" customFormat="1" ht="49.15" customHeight="1" x14ac:dyDescent="0.2">
      <c r="A131" s="29"/>
      <c r="B131" s="140"/>
      <c r="C131" s="155" t="s">
        <v>171</v>
      </c>
      <c r="D131" s="155" t="s">
        <v>139</v>
      </c>
      <c r="E131" s="156" t="s">
        <v>323</v>
      </c>
      <c r="F131" s="157" t="s">
        <v>324</v>
      </c>
      <c r="G131" s="158" t="s">
        <v>186</v>
      </c>
      <c r="H131" s="159">
        <v>1</v>
      </c>
      <c r="I131" s="160"/>
      <c r="J131" s="161">
        <f t="shared" si="0"/>
        <v>0</v>
      </c>
      <c r="K131" s="157" t="s">
        <v>135</v>
      </c>
      <c r="L131" s="30"/>
      <c r="M131" s="162" t="s">
        <v>1</v>
      </c>
      <c r="N131" s="163" t="s">
        <v>42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137</v>
      </c>
      <c r="AT131" s="153" t="s">
        <v>139</v>
      </c>
      <c r="AU131" s="153" t="s">
        <v>87</v>
      </c>
      <c r="AY131" s="14" t="s">
        <v>128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85</v>
      </c>
      <c r="BK131" s="154">
        <f t="shared" si="9"/>
        <v>0</v>
      </c>
      <c r="BL131" s="14" t="s">
        <v>137</v>
      </c>
      <c r="BM131" s="153" t="s">
        <v>325</v>
      </c>
    </row>
    <row r="132" spans="1:65" s="2" customFormat="1" ht="49.15" customHeight="1" x14ac:dyDescent="0.2">
      <c r="A132" s="29"/>
      <c r="B132" s="140"/>
      <c r="C132" s="155" t="s">
        <v>175</v>
      </c>
      <c r="D132" s="155" t="s">
        <v>139</v>
      </c>
      <c r="E132" s="156" t="s">
        <v>326</v>
      </c>
      <c r="F132" s="157" t="s">
        <v>327</v>
      </c>
      <c r="G132" s="158" t="s">
        <v>186</v>
      </c>
      <c r="H132" s="159">
        <v>1</v>
      </c>
      <c r="I132" s="160"/>
      <c r="J132" s="161">
        <f t="shared" si="0"/>
        <v>0</v>
      </c>
      <c r="K132" s="157" t="s">
        <v>135</v>
      </c>
      <c r="L132" s="30"/>
      <c r="M132" s="162" t="s">
        <v>1</v>
      </c>
      <c r="N132" s="163" t="s">
        <v>42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137</v>
      </c>
      <c r="AT132" s="153" t="s">
        <v>139</v>
      </c>
      <c r="AU132" s="153" t="s">
        <v>87</v>
      </c>
      <c r="AY132" s="14" t="s">
        <v>128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85</v>
      </c>
      <c r="BK132" s="154">
        <f t="shared" si="9"/>
        <v>0</v>
      </c>
      <c r="BL132" s="14" t="s">
        <v>137</v>
      </c>
      <c r="BM132" s="153" t="s">
        <v>328</v>
      </c>
    </row>
    <row r="133" spans="1:65" s="2" customFormat="1" ht="49.15" customHeight="1" x14ac:dyDescent="0.2">
      <c r="A133" s="29"/>
      <c r="B133" s="140"/>
      <c r="C133" s="155" t="s">
        <v>179</v>
      </c>
      <c r="D133" s="155" t="s">
        <v>139</v>
      </c>
      <c r="E133" s="156" t="s">
        <v>329</v>
      </c>
      <c r="F133" s="157" t="s">
        <v>330</v>
      </c>
      <c r="G133" s="158" t="s">
        <v>186</v>
      </c>
      <c r="H133" s="159">
        <v>1</v>
      </c>
      <c r="I133" s="160"/>
      <c r="J133" s="161">
        <f t="shared" si="0"/>
        <v>0</v>
      </c>
      <c r="K133" s="157" t="s">
        <v>135</v>
      </c>
      <c r="L133" s="30"/>
      <c r="M133" s="162" t="s">
        <v>1</v>
      </c>
      <c r="N133" s="163" t="s">
        <v>42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137</v>
      </c>
      <c r="AT133" s="153" t="s">
        <v>139</v>
      </c>
      <c r="AU133" s="153" t="s">
        <v>87</v>
      </c>
      <c r="AY133" s="14" t="s">
        <v>128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85</v>
      </c>
      <c r="BK133" s="154">
        <f t="shared" si="9"/>
        <v>0</v>
      </c>
      <c r="BL133" s="14" t="s">
        <v>137</v>
      </c>
      <c r="BM133" s="153" t="s">
        <v>331</v>
      </c>
    </row>
    <row r="134" spans="1:65" s="2" customFormat="1" ht="78" customHeight="1" x14ac:dyDescent="0.2">
      <c r="A134" s="29"/>
      <c r="B134" s="140"/>
      <c r="C134" s="155" t="s">
        <v>183</v>
      </c>
      <c r="D134" s="155" t="s">
        <v>139</v>
      </c>
      <c r="E134" s="156" t="s">
        <v>332</v>
      </c>
      <c r="F134" s="157" t="s">
        <v>333</v>
      </c>
      <c r="G134" s="158" t="s">
        <v>186</v>
      </c>
      <c r="H134" s="159">
        <v>1</v>
      </c>
      <c r="I134" s="160"/>
      <c r="J134" s="161">
        <f t="shared" si="0"/>
        <v>0</v>
      </c>
      <c r="K134" s="157" t="s">
        <v>135</v>
      </c>
      <c r="L134" s="30"/>
      <c r="M134" s="162" t="s">
        <v>1</v>
      </c>
      <c r="N134" s="163" t="s">
        <v>42</v>
      </c>
      <c r="O134" s="55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137</v>
      </c>
      <c r="AT134" s="153" t="s">
        <v>139</v>
      </c>
      <c r="AU134" s="153" t="s">
        <v>87</v>
      </c>
      <c r="AY134" s="14" t="s">
        <v>128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85</v>
      </c>
      <c r="BK134" s="154">
        <f t="shared" si="9"/>
        <v>0</v>
      </c>
      <c r="BL134" s="14" t="s">
        <v>137</v>
      </c>
      <c r="BM134" s="153" t="s">
        <v>334</v>
      </c>
    </row>
    <row r="135" spans="1:65" s="2" customFormat="1" ht="78" customHeight="1" x14ac:dyDescent="0.2">
      <c r="A135" s="29"/>
      <c r="B135" s="140"/>
      <c r="C135" s="155" t="s">
        <v>188</v>
      </c>
      <c r="D135" s="155" t="s">
        <v>139</v>
      </c>
      <c r="E135" s="156" t="s">
        <v>335</v>
      </c>
      <c r="F135" s="157" t="s">
        <v>336</v>
      </c>
      <c r="G135" s="158" t="s">
        <v>186</v>
      </c>
      <c r="H135" s="159">
        <v>1</v>
      </c>
      <c r="I135" s="160"/>
      <c r="J135" s="161">
        <f t="shared" si="0"/>
        <v>0</v>
      </c>
      <c r="K135" s="157" t="s">
        <v>135</v>
      </c>
      <c r="L135" s="30"/>
      <c r="M135" s="162" t="s">
        <v>1</v>
      </c>
      <c r="N135" s="163" t="s">
        <v>42</v>
      </c>
      <c r="O135" s="55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137</v>
      </c>
      <c r="AT135" s="153" t="s">
        <v>139</v>
      </c>
      <c r="AU135" s="153" t="s">
        <v>87</v>
      </c>
      <c r="AY135" s="14" t="s">
        <v>128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4" t="s">
        <v>85</v>
      </c>
      <c r="BK135" s="154">
        <f t="shared" si="9"/>
        <v>0</v>
      </c>
      <c r="BL135" s="14" t="s">
        <v>137</v>
      </c>
      <c r="BM135" s="153" t="s">
        <v>337</v>
      </c>
    </row>
    <row r="136" spans="1:65" s="2" customFormat="1" ht="78" customHeight="1" x14ac:dyDescent="0.2">
      <c r="A136" s="29"/>
      <c r="B136" s="140"/>
      <c r="C136" s="155" t="s">
        <v>8</v>
      </c>
      <c r="D136" s="155" t="s">
        <v>139</v>
      </c>
      <c r="E136" s="156" t="s">
        <v>338</v>
      </c>
      <c r="F136" s="157" t="s">
        <v>339</v>
      </c>
      <c r="G136" s="158" t="s">
        <v>186</v>
      </c>
      <c r="H136" s="159">
        <v>1</v>
      </c>
      <c r="I136" s="160"/>
      <c r="J136" s="161">
        <f t="shared" si="0"/>
        <v>0</v>
      </c>
      <c r="K136" s="157" t="s">
        <v>135</v>
      </c>
      <c r="L136" s="30"/>
      <c r="M136" s="162" t="s">
        <v>1</v>
      </c>
      <c r="N136" s="163" t="s">
        <v>42</v>
      </c>
      <c r="O136" s="55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137</v>
      </c>
      <c r="AT136" s="153" t="s">
        <v>139</v>
      </c>
      <c r="AU136" s="153" t="s">
        <v>87</v>
      </c>
      <c r="AY136" s="14" t="s">
        <v>128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4" t="s">
        <v>85</v>
      </c>
      <c r="BK136" s="154">
        <f t="shared" si="9"/>
        <v>0</v>
      </c>
      <c r="BL136" s="14" t="s">
        <v>137</v>
      </c>
      <c r="BM136" s="153" t="s">
        <v>340</v>
      </c>
    </row>
    <row r="137" spans="1:65" s="2" customFormat="1" ht="90" customHeight="1" x14ac:dyDescent="0.2">
      <c r="A137" s="29"/>
      <c r="B137" s="140"/>
      <c r="C137" s="155" t="s">
        <v>195</v>
      </c>
      <c r="D137" s="155" t="s">
        <v>139</v>
      </c>
      <c r="E137" s="156" t="s">
        <v>341</v>
      </c>
      <c r="F137" s="157" t="s">
        <v>342</v>
      </c>
      <c r="G137" s="158" t="s">
        <v>186</v>
      </c>
      <c r="H137" s="159">
        <v>1</v>
      </c>
      <c r="I137" s="160"/>
      <c r="J137" s="161">
        <f t="shared" si="0"/>
        <v>0</v>
      </c>
      <c r="K137" s="157" t="s">
        <v>135</v>
      </c>
      <c r="L137" s="30"/>
      <c r="M137" s="162" t="s">
        <v>1</v>
      </c>
      <c r="N137" s="163" t="s">
        <v>42</v>
      </c>
      <c r="O137" s="55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137</v>
      </c>
      <c r="AT137" s="153" t="s">
        <v>139</v>
      </c>
      <c r="AU137" s="153" t="s">
        <v>87</v>
      </c>
      <c r="AY137" s="14" t="s">
        <v>128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4" t="s">
        <v>85</v>
      </c>
      <c r="BK137" s="154">
        <f t="shared" si="9"/>
        <v>0</v>
      </c>
      <c r="BL137" s="14" t="s">
        <v>137</v>
      </c>
      <c r="BM137" s="153" t="s">
        <v>343</v>
      </c>
    </row>
    <row r="138" spans="1:65" s="2" customFormat="1" ht="78" customHeight="1" x14ac:dyDescent="0.2">
      <c r="A138" s="29"/>
      <c r="B138" s="140"/>
      <c r="C138" s="155" t="s">
        <v>199</v>
      </c>
      <c r="D138" s="155" t="s">
        <v>139</v>
      </c>
      <c r="E138" s="156" t="s">
        <v>344</v>
      </c>
      <c r="F138" s="157" t="s">
        <v>345</v>
      </c>
      <c r="G138" s="158" t="s">
        <v>186</v>
      </c>
      <c r="H138" s="159">
        <v>1</v>
      </c>
      <c r="I138" s="160"/>
      <c r="J138" s="161">
        <f t="shared" si="0"/>
        <v>0</v>
      </c>
      <c r="K138" s="157" t="s">
        <v>135</v>
      </c>
      <c r="L138" s="30"/>
      <c r="M138" s="162" t="s">
        <v>1</v>
      </c>
      <c r="N138" s="163" t="s">
        <v>42</v>
      </c>
      <c r="O138" s="55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137</v>
      </c>
      <c r="AT138" s="153" t="s">
        <v>139</v>
      </c>
      <c r="AU138" s="153" t="s">
        <v>87</v>
      </c>
      <c r="AY138" s="14" t="s">
        <v>128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4" t="s">
        <v>85</v>
      </c>
      <c r="BK138" s="154">
        <f t="shared" si="9"/>
        <v>0</v>
      </c>
      <c r="BL138" s="14" t="s">
        <v>137</v>
      </c>
      <c r="BM138" s="153" t="s">
        <v>346</v>
      </c>
    </row>
    <row r="139" spans="1:65" s="2" customFormat="1" ht="78" customHeight="1" x14ac:dyDescent="0.2">
      <c r="A139" s="29"/>
      <c r="B139" s="140"/>
      <c r="C139" s="155" t="s">
        <v>203</v>
      </c>
      <c r="D139" s="155" t="s">
        <v>139</v>
      </c>
      <c r="E139" s="156" t="s">
        <v>347</v>
      </c>
      <c r="F139" s="157" t="s">
        <v>348</v>
      </c>
      <c r="G139" s="158" t="s">
        <v>186</v>
      </c>
      <c r="H139" s="159">
        <v>1</v>
      </c>
      <c r="I139" s="160"/>
      <c r="J139" s="161">
        <f t="shared" si="0"/>
        <v>0</v>
      </c>
      <c r="K139" s="157" t="s">
        <v>135</v>
      </c>
      <c r="L139" s="30"/>
      <c r="M139" s="162" t="s">
        <v>1</v>
      </c>
      <c r="N139" s="163" t="s">
        <v>42</v>
      </c>
      <c r="O139" s="55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137</v>
      </c>
      <c r="AT139" s="153" t="s">
        <v>139</v>
      </c>
      <c r="AU139" s="153" t="s">
        <v>87</v>
      </c>
      <c r="AY139" s="14" t="s">
        <v>128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4" t="s">
        <v>85</v>
      </c>
      <c r="BK139" s="154">
        <f t="shared" si="9"/>
        <v>0</v>
      </c>
      <c r="BL139" s="14" t="s">
        <v>137</v>
      </c>
      <c r="BM139" s="153" t="s">
        <v>349</v>
      </c>
    </row>
    <row r="140" spans="1:65" s="2" customFormat="1" ht="49.15" customHeight="1" x14ac:dyDescent="0.2">
      <c r="A140" s="29"/>
      <c r="B140" s="140"/>
      <c r="C140" s="155" t="s">
        <v>207</v>
      </c>
      <c r="D140" s="155" t="s">
        <v>139</v>
      </c>
      <c r="E140" s="156" t="s">
        <v>350</v>
      </c>
      <c r="F140" s="157" t="s">
        <v>351</v>
      </c>
      <c r="G140" s="158" t="s">
        <v>186</v>
      </c>
      <c r="H140" s="159">
        <v>1</v>
      </c>
      <c r="I140" s="160"/>
      <c r="J140" s="161">
        <f t="shared" si="0"/>
        <v>0</v>
      </c>
      <c r="K140" s="157" t="s">
        <v>135</v>
      </c>
      <c r="L140" s="30"/>
      <c r="M140" s="162" t="s">
        <v>1</v>
      </c>
      <c r="N140" s="163" t="s">
        <v>42</v>
      </c>
      <c r="O140" s="55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137</v>
      </c>
      <c r="AT140" s="153" t="s">
        <v>139</v>
      </c>
      <c r="AU140" s="153" t="s">
        <v>87</v>
      </c>
      <c r="AY140" s="14" t="s">
        <v>128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4" t="s">
        <v>85</v>
      </c>
      <c r="BK140" s="154">
        <f t="shared" si="9"/>
        <v>0</v>
      </c>
      <c r="BL140" s="14" t="s">
        <v>137</v>
      </c>
      <c r="BM140" s="153" t="s">
        <v>352</v>
      </c>
    </row>
    <row r="141" spans="1:65" s="2" customFormat="1" ht="62.65" customHeight="1" x14ac:dyDescent="0.2">
      <c r="A141" s="29"/>
      <c r="B141" s="140"/>
      <c r="C141" s="155" t="s">
        <v>211</v>
      </c>
      <c r="D141" s="155" t="s">
        <v>139</v>
      </c>
      <c r="E141" s="156" t="s">
        <v>353</v>
      </c>
      <c r="F141" s="157" t="s">
        <v>354</v>
      </c>
      <c r="G141" s="158" t="s">
        <v>186</v>
      </c>
      <c r="H141" s="159">
        <v>1</v>
      </c>
      <c r="I141" s="160"/>
      <c r="J141" s="161">
        <f t="shared" si="0"/>
        <v>0</v>
      </c>
      <c r="K141" s="157" t="s">
        <v>135</v>
      </c>
      <c r="L141" s="30"/>
      <c r="M141" s="162" t="s">
        <v>1</v>
      </c>
      <c r="N141" s="163" t="s">
        <v>42</v>
      </c>
      <c r="O141" s="55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137</v>
      </c>
      <c r="AT141" s="153" t="s">
        <v>139</v>
      </c>
      <c r="AU141" s="153" t="s">
        <v>87</v>
      </c>
      <c r="AY141" s="14" t="s">
        <v>128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4" t="s">
        <v>85</v>
      </c>
      <c r="BK141" s="154">
        <f t="shared" si="9"/>
        <v>0</v>
      </c>
      <c r="BL141" s="14" t="s">
        <v>137</v>
      </c>
      <c r="BM141" s="153" t="s">
        <v>355</v>
      </c>
    </row>
    <row r="142" spans="1:65" s="2" customFormat="1" ht="62.65" customHeight="1" x14ac:dyDescent="0.2">
      <c r="A142" s="29"/>
      <c r="B142" s="140"/>
      <c r="C142" s="155" t="s">
        <v>7</v>
      </c>
      <c r="D142" s="155" t="s">
        <v>139</v>
      </c>
      <c r="E142" s="156" t="s">
        <v>356</v>
      </c>
      <c r="F142" s="157" t="s">
        <v>357</v>
      </c>
      <c r="G142" s="158" t="s">
        <v>142</v>
      </c>
      <c r="H142" s="159">
        <v>1</v>
      </c>
      <c r="I142" s="160"/>
      <c r="J142" s="161">
        <f t="shared" si="0"/>
        <v>0</v>
      </c>
      <c r="K142" s="157" t="s">
        <v>135</v>
      </c>
      <c r="L142" s="30"/>
      <c r="M142" s="162" t="s">
        <v>1</v>
      </c>
      <c r="N142" s="163" t="s">
        <v>42</v>
      </c>
      <c r="O142" s="55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137</v>
      </c>
      <c r="AT142" s="153" t="s">
        <v>139</v>
      </c>
      <c r="AU142" s="153" t="s">
        <v>87</v>
      </c>
      <c r="AY142" s="14" t="s">
        <v>128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4" t="s">
        <v>85</v>
      </c>
      <c r="BK142" s="154">
        <f t="shared" si="9"/>
        <v>0</v>
      </c>
      <c r="BL142" s="14" t="s">
        <v>137</v>
      </c>
      <c r="BM142" s="153" t="s">
        <v>358</v>
      </c>
    </row>
    <row r="143" spans="1:65" s="2" customFormat="1" ht="62.65" customHeight="1" x14ac:dyDescent="0.2">
      <c r="A143" s="29"/>
      <c r="B143" s="140"/>
      <c r="C143" s="155" t="s">
        <v>218</v>
      </c>
      <c r="D143" s="155" t="s">
        <v>139</v>
      </c>
      <c r="E143" s="156" t="s">
        <v>359</v>
      </c>
      <c r="F143" s="157" t="s">
        <v>360</v>
      </c>
      <c r="G143" s="158" t="s">
        <v>361</v>
      </c>
      <c r="H143" s="159">
        <v>1</v>
      </c>
      <c r="I143" s="160"/>
      <c r="J143" s="161">
        <f t="shared" si="0"/>
        <v>0</v>
      </c>
      <c r="K143" s="157" t="s">
        <v>135</v>
      </c>
      <c r="L143" s="30"/>
      <c r="M143" s="162" t="s">
        <v>1</v>
      </c>
      <c r="N143" s="163" t="s">
        <v>42</v>
      </c>
      <c r="O143" s="55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137</v>
      </c>
      <c r="AT143" s="153" t="s">
        <v>139</v>
      </c>
      <c r="AU143" s="153" t="s">
        <v>87</v>
      </c>
      <c r="AY143" s="14" t="s">
        <v>128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4" t="s">
        <v>85</v>
      </c>
      <c r="BK143" s="154">
        <f t="shared" si="9"/>
        <v>0</v>
      </c>
      <c r="BL143" s="14" t="s">
        <v>137</v>
      </c>
      <c r="BM143" s="153" t="s">
        <v>362</v>
      </c>
    </row>
    <row r="144" spans="1:65" s="2" customFormat="1" ht="62.65" customHeight="1" x14ac:dyDescent="0.2">
      <c r="A144" s="29"/>
      <c r="B144" s="140"/>
      <c r="C144" s="155" t="s">
        <v>222</v>
      </c>
      <c r="D144" s="155" t="s">
        <v>139</v>
      </c>
      <c r="E144" s="156" t="s">
        <v>363</v>
      </c>
      <c r="F144" s="157" t="s">
        <v>364</v>
      </c>
      <c r="G144" s="158" t="s">
        <v>142</v>
      </c>
      <c r="H144" s="159">
        <v>1</v>
      </c>
      <c r="I144" s="160"/>
      <c r="J144" s="161">
        <f t="shared" si="0"/>
        <v>0</v>
      </c>
      <c r="K144" s="157" t="s">
        <v>135</v>
      </c>
      <c r="L144" s="30"/>
      <c r="M144" s="162" t="s">
        <v>1</v>
      </c>
      <c r="N144" s="163" t="s">
        <v>42</v>
      </c>
      <c r="O144" s="55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137</v>
      </c>
      <c r="AT144" s="153" t="s">
        <v>139</v>
      </c>
      <c r="AU144" s="153" t="s">
        <v>87</v>
      </c>
      <c r="AY144" s="14" t="s">
        <v>128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4" t="s">
        <v>85</v>
      </c>
      <c r="BK144" s="154">
        <f t="shared" si="9"/>
        <v>0</v>
      </c>
      <c r="BL144" s="14" t="s">
        <v>137</v>
      </c>
      <c r="BM144" s="153" t="s">
        <v>365</v>
      </c>
    </row>
    <row r="145" spans="1:65" s="2" customFormat="1" ht="62.65" customHeight="1" x14ac:dyDescent="0.2">
      <c r="A145" s="29"/>
      <c r="B145" s="140"/>
      <c r="C145" s="155" t="s">
        <v>226</v>
      </c>
      <c r="D145" s="155" t="s">
        <v>139</v>
      </c>
      <c r="E145" s="156" t="s">
        <v>366</v>
      </c>
      <c r="F145" s="157" t="s">
        <v>367</v>
      </c>
      <c r="G145" s="158" t="s">
        <v>361</v>
      </c>
      <c r="H145" s="159">
        <v>1</v>
      </c>
      <c r="I145" s="160"/>
      <c r="J145" s="161">
        <f t="shared" si="0"/>
        <v>0</v>
      </c>
      <c r="K145" s="157" t="s">
        <v>135</v>
      </c>
      <c r="L145" s="30"/>
      <c r="M145" s="162" t="s">
        <v>1</v>
      </c>
      <c r="N145" s="163" t="s">
        <v>42</v>
      </c>
      <c r="O145" s="55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137</v>
      </c>
      <c r="AT145" s="153" t="s">
        <v>139</v>
      </c>
      <c r="AU145" s="153" t="s">
        <v>87</v>
      </c>
      <c r="AY145" s="14" t="s">
        <v>128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4" t="s">
        <v>85</v>
      </c>
      <c r="BK145" s="154">
        <f t="shared" si="9"/>
        <v>0</v>
      </c>
      <c r="BL145" s="14" t="s">
        <v>137</v>
      </c>
      <c r="BM145" s="153" t="s">
        <v>368</v>
      </c>
    </row>
    <row r="146" spans="1:65" s="2" customFormat="1" ht="66.75" customHeight="1" x14ac:dyDescent="0.2">
      <c r="A146" s="29"/>
      <c r="B146" s="140"/>
      <c r="C146" s="155" t="s">
        <v>230</v>
      </c>
      <c r="D146" s="155" t="s">
        <v>139</v>
      </c>
      <c r="E146" s="156" t="s">
        <v>369</v>
      </c>
      <c r="F146" s="157" t="s">
        <v>370</v>
      </c>
      <c r="G146" s="158" t="s">
        <v>142</v>
      </c>
      <c r="H146" s="159">
        <v>1</v>
      </c>
      <c r="I146" s="160"/>
      <c r="J146" s="161">
        <f t="shared" si="0"/>
        <v>0</v>
      </c>
      <c r="K146" s="157" t="s">
        <v>135</v>
      </c>
      <c r="L146" s="30"/>
      <c r="M146" s="162" t="s">
        <v>1</v>
      </c>
      <c r="N146" s="163" t="s">
        <v>42</v>
      </c>
      <c r="O146" s="55"/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137</v>
      </c>
      <c r="AT146" s="153" t="s">
        <v>139</v>
      </c>
      <c r="AU146" s="153" t="s">
        <v>87</v>
      </c>
      <c r="AY146" s="14" t="s">
        <v>128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4" t="s">
        <v>85</v>
      </c>
      <c r="BK146" s="154">
        <f t="shared" si="9"/>
        <v>0</v>
      </c>
      <c r="BL146" s="14" t="s">
        <v>137</v>
      </c>
      <c r="BM146" s="153" t="s">
        <v>371</v>
      </c>
    </row>
    <row r="147" spans="1:65" s="2" customFormat="1" ht="66.75" customHeight="1" x14ac:dyDescent="0.2">
      <c r="A147" s="29"/>
      <c r="B147" s="140"/>
      <c r="C147" s="155" t="s">
        <v>234</v>
      </c>
      <c r="D147" s="155" t="s">
        <v>139</v>
      </c>
      <c r="E147" s="156" t="s">
        <v>372</v>
      </c>
      <c r="F147" s="157" t="s">
        <v>373</v>
      </c>
      <c r="G147" s="158" t="s">
        <v>361</v>
      </c>
      <c r="H147" s="159">
        <v>1</v>
      </c>
      <c r="I147" s="160"/>
      <c r="J147" s="161">
        <f t="shared" si="0"/>
        <v>0</v>
      </c>
      <c r="K147" s="157" t="s">
        <v>135</v>
      </c>
      <c r="L147" s="30"/>
      <c r="M147" s="162" t="s">
        <v>1</v>
      </c>
      <c r="N147" s="163" t="s">
        <v>42</v>
      </c>
      <c r="O147" s="55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137</v>
      </c>
      <c r="AT147" s="153" t="s">
        <v>139</v>
      </c>
      <c r="AU147" s="153" t="s">
        <v>87</v>
      </c>
      <c r="AY147" s="14" t="s">
        <v>128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4" t="s">
        <v>85</v>
      </c>
      <c r="BK147" s="154">
        <f t="shared" si="9"/>
        <v>0</v>
      </c>
      <c r="BL147" s="14" t="s">
        <v>137</v>
      </c>
      <c r="BM147" s="153" t="s">
        <v>374</v>
      </c>
    </row>
    <row r="148" spans="1:65" s="2" customFormat="1" ht="66.75" customHeight="1" x14ac:dyDescent="0.2">
      <c r="A148" s="29"/>
      <c r="B148" s="140"/>
      <c r="C148" s="155" t="s">
        <v>238</v>
      </c>
      <c r="D148" s="155" t="s">
        <v>139</v>
      </c>
      <c r="E148" s="156" t="s">
        <v>375</v>
      </c>
      <c r="F148" s="157" t="s">
        <v>376</v>
      </c>
      <c r="G148" s="158" t="s">
        <v>142</v>
      </c>
      <c r="H148" s="159">
        <v>1</v>
      </c>
      <c r="I148" s="160"/>
      <c r="J148" s="161">
        <f t="shared" si="0"/>
        <v>0</v>
      </c>
      <c r="K148" s="157" t="s">
        <v>135</v>
      </c>
      <c r="L148" s="30"/>
      <c r="M148" s="162" t="s">
        <v>1</v>
      </c>
      <c r="N148" s="163" t="s">
        <v>42</v>
      </c>
      <c r="O148" s="55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137</v>
      </c>
      <c r="AT148" s="153" t="s">
        <v>139</v>
      </c>
      <c r="AU148" s="153" t="s">
        <v>87</v>
      </c>
      <c r="AY148" s="14" t="s">
        <v>128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4" t="s">
        <v>85</v>
      </c>
      <c r="BK148" s="154">
        <f t="shared" si="9"/>
        <v>0</v>
      </c>
      <c r="BL148" s="14" t="s">
        <v>137</v>
      </c>
      <c r="BM148" s="153" t="s">
        <v>377</v>
      </c>
    </row>
    <row r="149" spans="1:65" s="2" customFormat="1" ht="66.75" customHeight="1" x14ac:dyDescent="0.2">
      <c r="A149" s="29"/>
      <c r="B149" s="140"/>
      <c r="C149" s="155" t="s">
        <v>242</v>
      </c>
      <c r="D149" s="155" t="s">
        <v>139</v>
      </c>
      <c r="E149" s="156" t="s">
        <v>378</v>
      </c>
      <c r="F149" s="157" t="s">
        <v>379</v>
      </c>
      <c r="G149" s="158" t="s">
        <v>361</v>
      </c>
      <c r="H149" s="159">
        <v>1</v>
      </c>
      <c r="I149" s="160"/>
      <c r="J149" s="161">
        <f t="shared" si="0"/>
        <v>0</v>
      </c>
      <c r="K149" s="157" t="s">
        <v>135</v>
      </c>
      <c r="L149" s="30"/>
      <c r="M149" s="162" t="s">
        <v>1</v>
      </c>
      <c r="N149" s="163" t="s">
        <v>42</v>
      </c>
      <c r="O149" s="55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137</v>
      </c>
      <c r="AT149" s="153" t="s">
        <v>139</v>
      </c>
      <c r="AU149" s="153" t="s">
        <v>87</v>
      </c>
      <c r="AY149" s="14" t="s">
        <v>128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4" t="s">
        <v>85</v>
      </c>
      <c r="BK149" s="154">
        <f t="shared" si="9"/>
        <v>0</v>
      </c>
      <c r="BL149" s="14" t="s">
        <v>137</v>
      </c>
      <c r="BM149" s="153" t="s">
        <v>380</v>
      </c>
    </row>
    <row r="150" spans="1:65" s="2" customFormat="1" ht="55.5" customHeight="1" x14ac:dyDescent="0.2">
      <c r="A150" s="29"/>
      <c r="B150" s="140"/>
      <c r="C150" s="155" t="s">
        <v>246</v>
      </c>
      <c r="D150" s="155" t="s">
        <v>139</v>
      </c>
      <c r="E150" s="156" t="s">
        <v>381</v>
      </c>
      <c r="F150" s="157" t="s">
        <v>382</v>
      </c>
      <c r="G150" s="158" t="s">
        <v>142</v>
      </c>
      <c r="H150" s="159">
        <v>1</v>
      </c>
      <c r="I150" s="160"/>
      <c r="J150" s="161">
        <f t="shared" si="0"/>
        <v>0</v>
      </c>
      <c r="K150" s="157" t="s">
        <v>135</v>
      </c>
      <c r="L150" s="30"/>
      <c r="M150" s="162" t="s">
        <v>1</v>
      </c>
      <c r="N150" s="163" t="s">
        <v>42</v>
      </c>
      <c r="O150" s="55"/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137</v>
      </c>
      <c r="AT150" s="153" t="s">
        <v>139</v>
      </c>
      <c r="AU150" s="153" t="s">
        <v>87</v>
      </c>
      <c r="AY150" s="14" t="s">
        <v>128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4" t="s">
        <v>85</v>
      </c>
      <c r="BK150" s="154">
        <f t="shared" si="9"/>
        <v>0</v>
      </c>
      <c r="BL150" s="14" t="s">
        <v>137</v>
      </c>
      <c r="BM150" s="153" t="s">
        <v>383</v>
      </c>
    </row>
    <row r="151" spans="1:65" s="2" customFormat="1" ht="62.65" customHeight="1" x14ac:dyDescent="0.2">
      <c r="A151" s="29"/>
      <c r="B151" s="140"/>
      <c r="C151" s="155" t="s">
        <v>250</v>
      </c>
      <c r="D151" s="155" t="s">
        <v>139</v>
      </c>
      <c r="E151" s="156" t="s">
        <v>384</v>
      </c>
      <c r="F151" s="157" t="s">
        <v>385</v>
      </c>
      <c r="G151" s="158" t="s">
        <v>142</v>
      </c>
      <c r="H151" s="159">
        <v>1</v>
      </c>
      <c r="I151" s="160"/>
      <c r="J151" s="161">
        <f t="shared" si="0"/>
        <v>0</v>
      </c>
      <c r="K151" s="157" t="s">
        <v>135</v>
      </c>
      <c r="L151" s="30"/>
      <c r="M151" s="162" t="s">
        <v>1</v>
      </c>
      <c r="N151" s="163" t="s">
        <v>42</v>
      </c>
      <c r="O151" s="55"/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137</v>
      </c>
      <c r="AT151" s="153" t="s">
        <v>139</v>
      </c>
      <c r="AU151" s="153" t="s">
        <v>87</v>
      </c>
      <c r="AY151" s="14" t="s">
        <v>128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4" t="s">
        <v>85</v>
      </c>
      <c r="BK151" s="154">
        <f t="shared" si="9"/>
        <v>0</v>
      </c>
      <c r="BL151" s="14" t="s">
        <v>137</v>
      </c>
      <c r="BM151" s="153" t="s">
        <v>386</v>
      </c>
    </row>
    <row r="152" spans="1:65" s="12" customFormat="1" ht="25.9" customHeight="1" x14ac:dyDescent="0.2">
      <c r="B152" s="127"/>
      <c r="D152" s="128" t="s">
        <v>76</v>
      </c>
      <c r="E152" s="129" t="s">
        <v>90</v>
      </c>
      <c r="F152" s="129" t="s">
        <v>387</v>
      </c>
      <c r="I152" s="130"/>
      <c r="J152" s="131">
        <f>BK152</f>
        <v>0</v>
      </c>
      <c r="L152" s="127"/>
      <c r="M152" s="132"/>
      <c r="N152" s="133"/>
      <c r="O152" s="133"/>
      <c r="P152" s="134">
        <f>SUM(P153:P175)</f>
        <v>0</v>
      </c>
      <c r="Q152" s="133"/>
      <c r="R152" s="134">
        <f>SUM(R153:R175)</f>
        <v>0</v>
      </c>
      <c r="S152" s="133"/>
      <c r="T152" s="135">
        <f>SUM(T153:T175)</f>
        <v>0</v>
      </c>
      <c r="AR152" s="128" t="s">
        <v>137</v>
      </c>
      <c r="AT152" s="136" t="s">
        <v>76</v>
      </c>
      <c r="AU152" s="136" t="s">
        <v>77</v>
      </c>
      <c r="AY152" s="128" t="s">
        <v>128</v>
      </c>
      <c r="BK152" s="137">
        <f>SUM(BK153:BK175)</f>
        <v>0</v>
      </c>
    </row>
    <row r="153" spans="1:65" s="2" customFormat="1" ht="55.5" customHeight="1" x14ac:dyDescent="0.2">
      <c r="A153" s="29"/>
      <c r="B153" s="140"/>
      <c r="C153" s="155" t="s">
        <v>254</v>
      </c>
      <c r="D153" s="155" t="s">
        <v>139</v>
      </c>
      <c r="E153" s="156" t="s">
        <v>388</v>
      </c>
      <c r="F153" s="157" t="s">
        <v>389</v>
      </c>
      <c r="G153" s="158" t="s">
        <v>186</v>
      </c>
      <c r="H153" s="159">
        <v>1</v>
      </c>
      <c r="I153" s="160"/>
      <c r="J153" s="161">
        <f t="shared" ref="J153:J175" si="10">ROUND(I153*H153,2)</f>
        <v>0</v>
      </c>
      <c r="K153" s="157" t="s">
        <v>135</v>
      </c>
      <c r="L153" s="30"/>
      <c r="M153" s="162" t="s">
        <v>1</v>
      </c>
      <c r="N153" s="163" t="s">
        <v>42</v>
      </c>
      <c r="O153" s="55"/>
      <c r="P153" s="151">
        <f t="shared" ref="P153:P175" si="11">O153*H153</f>
        <v>0</v>
      </c>
      <c r="Q153" s="151">
        <v>0</v>
      </c>
      <c r="R153" s="151">
        <f t="shared" ref="R153:R175" si="12">Q153*H153</f>
        <v>0</v>
      </c>
      <c r="S153" s="151">
        <v>0</v>
      </c>
      <c r="T153" s="152">
        <f t="shared" ref="T153:T175" si="13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390</v>
      </c>
      <c r="AT153" s="153" t="s">
        <v>139</v>
      </c>
      <c r="AU153" s="153" t="s">
        <v>85</v>
      </c>
      <c r="AY153" s="14" t="s">
        <v>128</v>
      </c>
      <c r="BE153" s="154">
        <f t="shared" ref="BE153:BE175" si="14">IF(N153="základní",J153,0)</f>
        <v>0</v>
      </c>
      <c r="BF153" s="154">
        <f t="shared" ref="BF153:BF175" si="15">IF(N153="snížená",J153,0)</f>
        <v>0</v>
      </c>
      <c r="BG153" s="154">
        <f t="shared" ref="BG153:BG175" si="16">IF(N153="zákl. přenesená",J153,0)</f>
        <v>0</v>
      </c>
      <c r="BH153" s="154">
        <f t="shared" ref="BH153:BH175" si="17">IF(N153="sníž. přenesená",J153,0)</f>
        <v>0</v>
      </c>
      <c r="BI153" s="154">
        <f t="shared" ref="BI153:BI175" si="18">IF(N153="nulová",J153,0)</f>
        <v>0</v>
      </c>
      <c r="BJ153" s="14" t="s">
        <v>85</v>
      </c>
      <c r="BK153" s="154">
        <f t="shared" ref="BK153:BK175" si="19">ROUND(I153*H153,2)</f>
        <v>0</v>
      </c>
      <c r="BL153" s="14" t="s">
        <v>390</v>
      </c>
      <c r="BM153" s="153" t="s">
        <v>391</v>
      </c>
    </row>
    <row r="154" spans="1:65" s="2" customFormat="1" ht="24.2" customHeight="1" x14ac:dyDescent="0.2">
      <c r="A154" s="29"/>
      <c r="B154" s="140"/>
      <c r="C154" s="155" t="s">
        <v>258</v>
      </c>
      <c r="D154" s="155" t="s">
        <v>139</v>
      </c>
      <c r="E154" s="156" t="s">
        <v>392</v>
      </c>
      <c r="F154" s="157" t="s">
        <v>393</v>
      </c>
      <c r="G154" s="158" t="s">
        <v>186</v>
      </c>
      <c r="H154" s="159">
        <v>1</v>
      </c>
      <c r="I154" s="160"/>
      <c r="J154" s="161">
        <f t="shared" si="10"/>
        <v>0</v>
      </c>
      <c r="K154" s="157" t="s">
        <v>135</v>
      </c>
      <c r="L154" s="30"/>
      <c r="M154" s="162" t="s">
        <v>1</v>
      </c>
      <c r="N154" s="163" t="s">
        <v>42</v>
      </c>
      <c r="O154" s="55"/>
      <c r="P154" s="151">
        <f t="shared" si="11"/>
        <v>0</v>
      </c>
      <c r="Q154" s="151">
        <v>0</v>
      </c>
      <c r="R154" s="151">
        <f t="shared" si="12"/>
        <v>0</v>
      </c>
      <c r="S154" s="151">
        <v>0</v>
      </c>
      <c r="T154" s="152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390</v>
      </c>
      <c r="AT154" s="153" t="s">
        <v>139</v>
      </c>
      <c r="AU154" s="153" t="s">
        <v>85</v>
      </c>
      <c r="AY154" s="14" t="s">
        <v>128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4" t="s">
        <v>85</v>
      </c>
      <c r="BK154" s="154">
        <f t="shared" si="19"/>
        <v>0</v>
      </c>
      <c r="BL154" s="14" t="s">
        <v>390</v>
      </c>
      <c r="BM154" s="153" t="s">
        <v>394</v>
      </c>
    </row>
    <row r="155" spans="1:65" s="2" customFormat="1" ht="21.75" customHeight="1" x14ac:dyDescent="0.2">
      <c r="A155" s="29"/>
      <c r="B155" s="140"/>
      <c r="C155" s="155" t="s">
        <v>262</v>
      </c>
      <c r="D155" s="155" t="s">
        <v>139</v>
      </c>
      <c r="E155" s="156" t="s">
        <v>395</v>
      </c>
      <c r="F155" s="157" t="s">
        <v>396</v>
      </c>
      <c r="G155" s="158" t="s">
        <v>186</v>
      </c>
      <c r="H155" s="159">
        <v>1</v>
      </c>
      <c r="I155" s="160"/>
      <c r="J155" s="161">
        <f t="shared" si="10"/>
        <v>0</v>
      </c>
      <c r="K155" s="157" t="s">
        <v>135</v>
      </c>
      <c r="L155" s="30"/>
      <c r="M155" s="162" t="s">
        <v>1</v>
      </c>
      <c r="N155" s="163" t="s">
        <v>42</v>
      </c>
      <c r="O155" s="55"/>
      <c r="P155" s="151">
        <f t="shared" si="11"/>
        <v>0</v>
      </c>
      <c r="Q155" s="151">
        <v>0</v>
      </c>
      <c r="R155" s="151">
        <f t="shared" si="12"/>
        <v>0</v>
      </c>
      <c r="S155" s="151">
        <v>0</v>
      </c>
      <c r="T155" s="152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390</v>
      </c>
      <c r="AT155" s="153" t="s">
        <v>139</v>
      </c>
      <c r="AU155" s="153" t="s">
        <v>85</v>
      </c>
      <c r="AY155" s="14" t="s">
        <v>128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4" t="s">
        <v>85</v>
      </c>
      <c r="BK155" s="154">
        <f t="shared" si="19"/>
        <v>0</v>
      </c>
      <c r="BL155" s="14" t="s">
        <v>390</v>
      </c>
      <c r="BM155" s="153" t="s">
        <v>397</v>
      </c>
    </row>
    <row r="156" spans="1:65" s="2" customFormat="1" ht="37.9" customHeight="1" x14ac:dyDescent="0.2">
      <c r="A156" s="29"/>
      <c r="B156" s="140"/>
      <c r="C156" s="155" t="s">
        <v>266</v>
      </c>
      <c r="D156" s="155" t="s">
        <v>139</v>
      </c>
      <c r="E156" s="156" t="s">
        <v>398</v>
      </c>
      <c r="F156" s="157" t="s">
        <v>399</v>
      </c>
      <c r="G156" s="158" t="s">
        <v>186</v>
      </c>
      <c r="H156" s="159">
        <v>1</v>
      </c>
      <c r="I156" s="160"/>
      <c r="J156" s="161">
        <f t="shared" si="10"/>
        <v>0</v>
      </c>
      <c r="K156" s="157" t="s">
        <v>135</v>
      </c>
      <c r="L156" s="30"/>
      <c r="M156" s="162" t="s">
        <v>1</v>
      </c>
      <c r="N156" s="163" t="s">
        <v>42</v>
      </c>
      <c r="O156" s="55"/>
      <c r="P156" s="151">
        <f t="shared" si="11"/>
        <v>0</v>
      </c>
      <c r="Q156" s="151">
        <v>0</v>
      </c>
      <c r="R156" s="151">
        <f t="shared" si="12"/>
        <v>0</v>
      </c>
      <c r="S156" s="151">
        <v>0</v>
      </c>
      <c r="T156" s="152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390</v>
      </c>
      <c r="AT156" s="153" t="s">
        <v>139</v>
      </c>
      <c r="AU156" s="153" t="s">
        <v>85</v>
      </c>
      <c r="AY156" s="14" t="s">
        <v>128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4" t="s">
        <v>85</v>
      </c>
      <c r="BK156" s="154">
        <f t="shared" si="19"/>
        <v>0</v>
      </c>
      <c r="BL156" s="14" t="s">
        <v>390</v>
      </c>
      <c r="BM156" s="153" t="s">
        <v>400</v>
      </c>
    </row>
    <row r="157" spans="1:65" s="2" customFormat="1" ht="16.5" customHeight="1" x14ac:dyDescent="0.2">
      <c r="A157" s="29"/>
      <c r="B157" s="140"/>
      <c r="C157" s="155" t="s">
        <v>270</v>
      </c>
      <c r="D157" s="155" t="s">
        <v>139</v>
      </c>
      <c r="E157" s="156" t="s">
        <v>401</v>
      </c>
      <c r="F157" s="157" t="s">
        <v>402</v>
      </c>
      <c r="G157" s="158" t="s">
        <v>186</v>
      </c>
      <c r="H157" s="159">
        <v>1</v>
      </c>
      <c r="I157" s="160"/>
      <c r="J157" s="161">
        <f t="shared" si="10"/>
        <v>0</v>
      </c>
      <c r="K157" s="157" t="s">
        <v>135</v>
      </c>
      <c r="L157" s="30"/>
      <c r="M157" s="162" t="s">
        <v>1</v>
      </c>
      <c r="N157" s="163" t="s">
        <v>42</v>
      </c>
      <c r="O157" s="55"/>
      <c r="P157" s="151">
        <f t="shared" si="11"/>
        <v>0</v>
      </c>
      <c r="Q157" s="151">
        <v>0</v>
      </c>
      <c r="R157" s="151">
        <f t="shared" si="12"/>
        <v>0</v>
      </c>
      <c r="S157" s="151">
        <v>0</v>
      </c>
      <c r="T157" s="152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390</v>
      </c>
      <c r="AT157" s="153" t="s">
        <v>139</v>
      </c>
      <c r="AU157" s="153" t="s">
        <v>85</v>
      </c>
      <c r="AY157" s="14" t="s">
        <v>128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4" t="s">
        <v>85</v>
      </c>
      <c r="BK157" s="154">
        <f t="shared" si="19"/>
        <v>0</v>
      </c>
      <c r="BL157" s="14" t="s">
        <v>390</v>
      </c>
      <c r="BM157" s="153" t="s">
        <v>403</v>
      </c>
    </row>
    <row r="158" spans="1:65" s="2" customFormat="1" ht="24.2" customHeight="1" x14ac:dyDescent="0.2">
      <c r="A158" s="29"/>
      <c r="B158" s="140"/>
      <c r="C158" s="155" t="s">
        <v>274</v>
      </c>
      <c r="D158" s="155" t="s">
        <v>139</v>
      </c>
      <c r="E158" s="156" t="s">
        <v>404</v>
      </c>
      <c r="F158" s="157" t="s">
        <v>405</v>
      </c>
      <c r="G158" s="158" t="s">
        <v>186</v>
      </c>
      <c r="H158" s="159">
        <v>1</v>
      </c>
      <c r="I158" s="160"/>
      <c r="J158" s="161">
        <f t="shared" si="10"/>
        <v>0</v>
      </c>
      <c r="K158" s="157" t="s">
        <v>135</v>
      </c>
      <c r="L158" s="30"/>
      <c r="M158" s="162" t="s">
        <v>1</v>
      </c>
      <c r="N158" s="163" t="s">
        <v>42</v>
      </c>
      <c r="O158" s="55"/>
      <c r="P158" s="151">
        <f t="shared" si="11"/>
        <v>0</v>
      </c>
      <c r="Q158" s="151">
        <v>0</v>
      </c>
      <c r="R158" s="151">
        <f t="shared" si="12"/>
        <v>0</v>
      </c>
      <c r="S158" s="151">
        <v>0</v>
      </c>
      <c r="T158" s="152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390</v>
      </c>
      <c r="AT158" s="153" t="s">
        <v>139</v>
      </c>
      <c r="AU158" s="153" t="s">
        <v>85</v>
      </c>
      <c r="AY158" s="14" t="s">
        <v>128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4" t="s">
        <v>85</v>
      </c>
      <c r="BK158" s="154">
        <f t="shared" si="19"/>
        <v>0</v>
      </c>
      <c r="BL158" s="14" t="s">
        <v>390</v>
      </c>
      <c r="BM158" s="153" t="s">
        <v>406</v>
      </c>
    </row>
    <row r="159" spans="1:65" s="2" customFormat="1" ht="16.5" customHeight="1" x14ac:dyDescent="0.2">
      <c r="A159" s="29"/>
      <c r="B159" s="140"/>
      <c r="C159" s="155" t="s">
        <v>278</v>
      </c>
      <c r="D159" s="155" t="s">
        <v>139</v>
      </c>
      <c r="E159" s="156" t="s">
        <v>407</v>
      </c>
      <c r="F159" s="157" t="s">
        <v>408</v>
      </c>
      <c r="G159" s="158" t="s">
        <v>186</v>
      </c>
      <c r="H159" s="159">
        <v>1</v>
      </c>
      <c r="I159" s="160"/>
      <c r="J159" s="161">
        <f t="shared" si="10"/>
        <v>0</v>
      </c>
      <c r="K159" s="157" t="s">
        <v>135</v>
      </c>
      <c r="L159" s="30"/>
      <c r="M159" s="162" t="s">
        <v>1</v>
      </c>
      <c r="N159" s="163" t="s">
        <v>42</v>
      </c>
      <c r="O159" s="55"/>
      <c r="P159" s="151">
        <f t="shared" si="11"/>
        <v>0</v>
      </c>
      <c r="Q159" s="151">
        <v>0</v>
      </c>
      <c r="R159" s="151">
        <f t="shared" si="12"/>
        <v>0</v>
      </c>
      <c r="S159" s="151">
        <v>0</v>
      </c>
      <c r="T159" s="152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390</v>
      </c>
      <c r="AT159" s="153" t="s">
        <v>139</v>
      </c>
      <c r="AU159" s="153" t="s">
        <v>85</v>
      </c>
      <c r="AY159" s="14" t="s">
        <v>128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4" t="s">
        <v>85</v>
      </c>
      <c r="BK159" s="154">
        <f t="shared" si="19"/>
        <v>0</v>
      </c>
      <c r="BL159" s="14" t="s">
        <v>390</v>
      </c>
      <c r="BM159" s="153" t="s">
        <v>409</v>
      </c>
    </row>
    <row r="160" spans="1:65" s="2" customFormat="1" ht="16.5" customHeight="1" x14ac:dyDescent="0.2">
      <c r="A160" s="29"/>
      <c r="B160" s="140"/>
      <c r="C160" s="155" t="s">
        <v>282</v>
      </c>
      <c r="D160" s="155" t="s">
        <v>139</v>
      </c>
      <c r="E160" s="156" t="s">
        <v>410</v>
      </c>
      <c r="F160" s="157" t="s">
        <v>411</v>
      </c>
      <c r="G160" s="158" t="s">
        <v>186</v>
      </c>
      <c r="H160" s="159">
        <v>1</v>
      </c>
      <c r="I160" s="160"/>
      <c r="J160" s="161">
        <f t="shared" si="10"/>
        <v>0</v>
      </c>
      <c r="K160" s="157" t="s">
        <v>135</v>
      </c>
      <c r="L160" s="30"/>
      <c r="M160" s="162" t="s">
        <v>1</v>
      </c>
      <c r="N160" s="163" t="s">
        <v>42</v>
      </c>
      <c r="O160" s="55"/>
      <c r="P160" s="151">
        <f t="shared" si="11"/>
        <v>0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390</v>
      </c>
      <c r="AT160" s="153" t="s">
        <v>139</v>
      </c>
      <c r="AU160" s="153" t="s">
        <v>85</v>
      </c>
      <c r="AY160" s="14" t="s">
        <v>128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4" t="s">
        <v>85</v>
      </c>
      <c r="BK160" s="154">
        <f t="shared" si="19"/>
        <v>0</v>
      </c>
      <c r="BL160" s="14" t="s">
        <v>390</v>
      </c>
      <c r="BM160" s="153" t="s">
        <v>412</v>
      </c>
    </row>
    <row r="161" spans="1:65" s="2" customFormat="1" ht="16.5" customHeight="1" x14ac:dyDescent="0.2">
      <c r="A161" s="29"/>
      <c r="B161" s="140"/>
      <c r="C161" s="155" t="s">
        <v>286</v>
      </c>
      <c r="D161" s="155" t="s">
        <v>139</v>
      </c>
      <c r="E161" s="156" t="s">
        <v>413</v>
      </c>
      <c r="F161" s="157" t="s">
        <v>414</v>
      </c>
      <c r="G161" s="158" t="s">
        <v>186</v>
      </c>
      <c r="H161" s="159">
        <v>1</v>
      </c>
      <c r="I161" s="160"/>
      <c r="J161" s="161">
        <f t="shared" si="10"/>
        <v>0</v>
      </c>
      <c r="K161" s="157" t="s">
        <v>135</v>
      </c>
      <c r="L161" s="30"/>
      <c r="M161" s="162" t="s">
        <v>1</v>
      </c>
      <c r="N161" s="163" t="s">
        <v>42</v>
      </c>
      <c r="O161" s="55"/>
      <c r="P161" s="151">
        <f t="shared" si="11"/>
        <v>0</v>
      </c>
      <c r="Q161" s="151">
        <v>0</v>
      </c>
      <c r="R161" s="151">
        <f t="shared" si="12"/>
        <v>0</v>
      </c>
      <c r="S161" s="151">
        <v>0</v>
      </c>
      <c r="T161" s="152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390</v>
      </c>
      <c r="AT161" s="153" t="s">
        <v>139</v>
      </c>
      <c r="AU161" s="153" t="s">
        <v>85</v>
      </c>
      <c r="AY161" s="14" t="s">
        <v>128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4" t="s">
        <v>85</v>
      </c>
      <c r="BK161" s="154">
        <f t="shared" si="19"/>
        <v>0</v>
      </c>
      <c r="BL161" s="14" t="s">
        <v>390</v>
      </c>
      <c r="BM161" s="153" t="s">
        <v>415</v>
      </c>
    </row>
    <row r="162" spans="1:65" s="2" customFormat="1" ht="33" customHeight="1" x14ac:dyDescent="0.2">
      <c r="A162" s="29"/>
      <c r="B162" s="140"/>
      <c r="C162" s="155" t="s">
        <v>290</v>
      </c>
      <c r="D162" s="155" t="s">
        <v>139</v>
      </c>
      <c r="E162" s="156" t="s">
        <v>416</v>
      </c>
      <c r="F162" s="157" t="s">
        <v>417</v>
      </c>
      <c r="G162" s="158" t="s">
        <v>186</v>
      </c>
      <c r="H162" s="159">
        <v>1</v>
      </c>
      <c r="I162" s="160"/>
      <c r="J162" s="161">
        <f t="shared" si="10"/>
        <v>0</v>
      </c>
      <c r="K162" s="157" t="s">
        <v>135</v>
      </c>
      <c r="L162" s="30"/>
      <c r="M162" s="162" t="s">
        <v>1</v>
      </c>
      <c r="N162" s="163" t="s">
        <v>42</v>
      </c>
      <c r="O162" s="55"/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3" t="s">
        <v>390</v>
      </c>
      <c r="AT162" s="153" t="s">
        <v>139</v>
      </c>
      <c r="AU162" s="153" t="s">
        <v>85</v>
      </c>
      <c r="AY162" s="14" t="s">
        <v>128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4" t="s">
        <v>85</v>
      </c>
      <c r="BK162" s="154">
        <f t="shared" si="19"/>
        <v>0</v>
      </c>
      <c r="BL162" s="14" t="s">
        <v>390</v>
      </c>
      <c r="BM162" s="153" t="s">
        <v>418</v>
      </c>
    </row>
    <row r="163" spans="1:65" s="2" customFormat="1" ht="49.15" customHeight="1" x14ac:dyDescent="0.2">
      <c r="A163" s="29"/>
      <c r="B163" s="140"/>
      <c r="C163" s="155" t="s">
        <v>419</v>
      </c>
      <c r="D163" s="155" t="s">
        <v>139</v>
      </c>
      <c r="E163" s="156" t="s">
        <v>420</v>
      </c>
      <c r="F163" s="157" t="s">
        <v>421</v>
      </c>
      <c r="G163" s="158" t="s">
        <v>186</v>
      </c>
      <c r="H163" s="159">
        <v>1</v>
      </c>
      <c r="I163" s="160"/>
      <c r="J163" s="161">
        <f t="shared" si="10"/>
        <v>0</v>
      </c>
      <c r="K163" s="157" t="s">
        <v>135</v>
      </c>
      <c r="L163" s="30"/>
      <c r="M163" s="162" t="s">
        <v>1</v>
      </c>
      <c r="N163" s="163" t="s">
        <v>42</v>
      </c>
      <c r="O163" s="55"/>
      <c r="P163" s="151">
        <f t="shared" si="11"/>
        <v>0</v>
      </c>
      <c r="Q163" s="151">
        <v>0</v>
      </c>
      <c r="R163" s="151">
        <f t="shared" si="12"/>
        <v>0</v>
      </c>
      <c r="S163" s="151">
        <v>0</v>
      </c>
      <c r="T163" s="152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3" t="s">
        <v>390</v>
      </c>
      <c r="AT163" s="153" t="s">
        <v>139</v>
      </c>
      <c r="AU163" s="153" t="s">
        <v>85</v>
      </c>
      <c r="AY163" s="14" t="s">
        <v>128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4" t="s">
        <v>85</v>
      </c>
      <c r="BK163" s="154">
        <f t="shared" si="19"/>
        <v>0</v>
      </c>
      <c r="BL163" s="14" t="s">
        <v>390</v>
      </c>
      <c r="BM163" s="153" t="s">
        <v>422</v>
      </c>
    </row>
    <row r="164" spans="1:65" s="2" customFormat="1" ht="37.9" customHeight="1" x14ac:dyDescent="0.2">
      <c r="A164" s="29"/>
      <c r="B164" s="140"/>
      <c r="C164" s="155" t="s">
        <v>423</v>
      </c>
      <c r="D164" s="155" t="s">
        <v>139</v>
      </c>
      <c r="E164" s="156" t="s">
        <v>424</v>
      </c>
      <c r="F164" s="157" t="s">
        <v>425</v>
      </c>
      <c r="G164" s="158" t="s">
        <v>186</v>
      </c>
      <c r="H164" s="159">
        <v>1</v>
      </c>
      <c r="I164" s="160"/>
      <c r="J164" s="161">
        <f t="shared" si="10"/>
        <v>0</v>
      </c>
      <c r="K164" s="157" t="s">
        <v>135</v>
      </c>
      <c r="L164" s="30"/>
      <c r="M164" s="162" t="s">
        <v>1</v>
      </c>
      <c r="N164" s="163" t="s">
        <v>42</v>
      </c>
      <c r="O164" s="55"/>
      <c r="P164" s="151">
        <f t="shared" si="11"/>
        <v>0</v>
      </c>
      <c r="Q164" s="151">
        <v>0</v>
      </c>
      <c r="R164" s="151">
        <f t="shared" si="12"/>
        <v>0</v>
      </c>
      <c r="S164" s="151">
        <v>0</v>
      </c>
      <c r="T164" s="152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3" t="s">
        <v>390</v>
      </c>
      <c r="AT164" s="153" t="s">
        <v>139</v>
      </c>
      <c r="AU164" s="153" t="s">
        <v>85</v>
      </c>
      <c r="AY164" s="14" t="s">
        <v>128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4" t="s">
        <v>85</v>
      </c>
      <c r="BK164" s="154">
        <f t="shared" si="19"/>
        <v>0</v>
      </c>
      <c r="BL164" s="14" t="s">
        <v>390</v>
      </c>
      <c r="BM164" s="153" t="s">
        <v>426</v>
      </c>
    </row>
    <row r="165" spans="1:65" s="2" customFormat="1" ht="37.9" customHeight="1" x14ac:dyDescent="0.2">
      <c r="A165" s="29"/>
      <c r="B165" s="140"/>
      <c r="C165" s="155" t="s">
        <v>427</v>
      </c>
      <c r="D165" s="155" t="s">
        <v>139</v>
      </c>
      <c r="E165" s="156" t="s">
        <v>428</v>
      </c>
      <c r="F165" s="157" t="s">
        <v>429</v>
      </c>
      <c r="G165" s="158" t="s">
        <v>186</v>
      </c>
      <c r="H165" s="159">
        <v>1</v>
      </c>
      <c r="I165" s="160"/>
      <c r="J165" s="161">
        <f t="shared" si="10"/>
        <v>0</v>
      </c>
      <c r="K165" s="157" t="s">
        <v>135</v>
      </c>
      <c r="L165" s="30"/>
      <c r="M165" s="162" t="s">
        <v>1</v>
      </c>
      <c r="N165" s="163" t="s">
        <v>42</v>
      </c>
      <c r="O165" s="55"/>
      <c r="P165" s="151">
        <f t="shared" si="11"/>
        <v>0</v>
      </c>
      <c r="Q165" s="151">
        <v>0</v>
      </c>
      <c r="R165" s="151">
        <f t="shared" si="12"/>
        <v>0</v>
      </c>
      <c r="S165" s="151">
        <v>0</v>
      </c>
      <c r="T165" s="152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390</v>
      </c>
      <c r="AT165" s="153" t="s">
        <v>139</v>
      </c>
      <c r="AU165" s="153" t="s">
        <v>85</v>
      </c>
      <c r="AY165" s="14" t="s">
        <v>128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4" t="s">
        <v>85</v>
      </c>
      <c r="BK165" s="154">
        <f t="shared" si="19"/>
        <v>0</v>
      </c>
      <c r="BL165" s="14" t="s">
        <v>390</v>
      </c>
      <c r="BM165" s="153" t="s">
        <v>430</v>
      </c>
    </row>
    <row r="166" spans="1:65" s="2" customFormat="1" ht="16.5" customHeight="1" x14ac:dyDescent="0.2">
      <c r="A166" s="29"/>
      <c r="B166" s="140"/>
      <c r="C166" s="155" t="s">
        <v>431</v>
      </c>
      <c r="D166" s="155" t="s">
        <v>139</v>
      </c>
      <c r="E166" s="156" t="s">
        <v>432</v>
      </c>
      <c r="F166" s="157" t="s">
        <v>433</v>
      </c>
      <c r="G166" s="158" t="s">
        <v>186</v>
      </c>
      <c r="H166" s="159">
        <v>1</v>
      </c>
      <c r="I166" s="160"/>
      <c r="J166" s="161">
        <f t="shared" si="10"/>
        <v>0</v>
      </c>
      <c r="K166" s="157" t="s">
        <v>135</v>
      </c>
      <c r="L166" s="30"/>
      <c r="M166" s="162" t="s">
        <v>1</v>
      </c>
      <c r="N166" s="163" t="s">
        <v>42</v>
      </c>
      <c r="O166" s="55"/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3" t="s">
        <v>390</v>
      </c>
      <c r="AT166" s="153" t="s">
        <v>139</v>
      </c>
      <c r="AU166" s="153" t="s">
        <v>85</v>
      </c>
      <c r="AY166" s="14" t="s">
        <v>128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4" t="s">
        <v>85</v>
      </c>
      <c r="BK166" s="154">
        <f t="shared" si="19"/>
        <v>0</v>
      </c>
      <c r="BL166" s="14" t="s">
        <v>390</v>
      </c>
      <c r="BM166" s="153" t="s">
        <v>434</v>
      </c>
    </row>
    <row r="167" spans="1:65" s="2" customFormat="1" ht="16.5" customHeight="1" x14ac:dyDescent="0.2">
      <c r="A167" s="29"/>
      <c r="B167" s="140"/>
      <c r="C167" s="155" t="s">
        <v>435</v>
      </c>
      <c r="D167" s="155" t="s">
        <v>139</v>
      </c>
      <c r="E167" s="156" t="s">
        <v>436</v>
      </c>
      <c r="F167" s="157" t="s">
        <v>437</v>
      </c>
      <c r="G167" s="158" t="s">
        <v>186</v>
      </c>
      <c r="H167" s="159">
        <v>1</v>
      </c>
      <c r="I167" s="160"/>
      <c r="J167" s="161">
        <f t="shared" si="10"/>
        <v>0</v>
      </c>
      <c r="K167" s="157" t="s">
        <v>135</v>
      </c>
      <c r="L167" s="30"/>
      <c r="M167" s="162" t="s">
        <v>1</v>
      </c>
      <c r="N167" s="163" t="s">
        <v>42</v>
      </c>
      <c r="O167" s="55"/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390</v>
      </c>
      <c r="AT167" s="153" t="s">
        <v>139</v>
      </c>
      <c r="AU167" s="153" t="s">
        <v>85</v>
      </c>
      <c r="AY167" s="14" t="s">
        <v>128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4" t="s">
        <v>85</v>
      </c>
      <c r="BK167" s="154">
        <f t="shared" si="19"/>
        <v>0</v>
      </c>
      <c r="BL167" s="14" t="s">
        <v>390</v>
      </c>
      <c r="BM167" s="153" t="s">
        <v>438</v>
      </c>
    </row>
    <row r="168" spans="1:65" s="2" customFormat="1" ht="16.5" customHeight="1" x14ac:dyDescent="0.2">
      <c r="A168" s="29"/>
      <c r="B168" s="140"/>
      <c r="C168" s="155" t="s">
        <v>439</v>
      </c>
      <c r="D168" s="155" t="s">
        <v>139</v>
      </c>
      <c r="E168" s="156" t="s">
        <v>440</v>
      </c>
      <c r="F168" s="157" t="s">
        <v>441</v>
      </c>
      <c r="G168" s="158" t="s">
        <v>186</v>
      </c>
      <c r="H168" s="159">
        <v>1</v>
      </c>
      <c r="I168" s="160"/>
      <c r="J168" s="161">
        <f t="shared" si="10"/>
        <v>0</v>
      </c>
      <c r="K168" s="157" t="s">
        <v>135</v>
      </c>
      <c r="L168" s="30"/>
      <c r="M168" s="162" t="s">
        <v>1</v>
      </c>
      <c r="N168" s="163" t="s">
        <v>42</v>
      </c>
      <c r="O168" s="55"/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3" t="s">
        <v>390</v>
      </c>
      <c r="AT168" s="153" t="s">
        <v>139</v>
      </c>
      <c r="AU168" s="153" t="s">
        <v>85</v>
      </c>
      <c r="AY168" s="14" t="s">
        <v>128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4" t="s">
        <v>85</v>
      </c>
      <c r="BK168" s="154">
        <f t="shared" si="19"/>
        <v>0</v>
      </c>
      <c r="BL168" s="14" t="s">
        <v>390</v>
      </c>
      <c r="BM168" s="153" t="s">
        <v>442</v>
      </c>
    </row>
    <row r="169" spans="1:65" s="2" customFormat="1" ht="16.5" customHeight="1" x14ac:dyDescent="0.2">
      <c r="A169" s="29"/>
      <c r="B169" s="140"/>
      <c r="C169" s="155" t="s">
        <v>443</v>
      </c>
      <c r="D169" s="155" t="s">
        <v>139</v>
      </c>
      <c r="E169" s="156" t="s">
        <v>444</v>
      </c>
      <c r="F169" s="157" t="s">
        <v>445</v>
      </c>
      <c r="G169" s="158" t="s">
        <v>186</v>
      </c>
      <c r="H169" s="159">
        <v>1</v>
      </c>
      <c r="I169" s="160"/>
      <c r="J169" s="161">
        <f t="shared" si="10"/>
        <v>0</v>
      </c>
      <c r="K169" s="157" t="s">
        <v>135</v>
      </c>
      <c r="L169" s="30"/>
      <c r="M169" s="162" t="s">
        <v>1</v>
      </c>
      <c r="N169" s="163" t="s">
        <v>42</v>
      </c>
      <c r="O169" s="55"/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390</v>
      </c>
      <c r="AT169" s="153" t="s">
        <v>139</v>
      </c>
      <c r="AU169" s="153" t="s">
        <v>85</v>
      </c>
      <c r="AY169" s="14" t="s">
        <v>128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4" t="s">
        <v>85</v>
      </c>
      <c r="BK169" s="154">
        <f t="shared" si="19"/>
        <v>0</v>
      </c>
      <c r="BL169" s="14" t="s">
        <v>390</v>
      </c>
      <c r="BM169" s="153" t="s">
        <v>446</v>
      </c>
    </row>
    <row r="170" spans="1:65" s="2" customFormat="1" ht="16.5" customHeight="1" x14ac:dyDescent="0.2">
      <c r="A170" s="29"/>
      <c r="B170" s="140"/>
      <c r="C170" s="155" t="s">
        <v>447</v>
      </c>
      <c r="D170" s="155" t="s">
        <v>139</v>
      </c>
      <c r="E170" s="156" t="s">
        <v>448</v>
      </c>
      <c r="F170" s="157" t="s">
        <v>449</v>
      </c>
      <c r="G170" s="158" t="s">
        <v>186</v>
      </c>
      <c r="H170" s="159">
        <v>1</v>
      </c>
      <c r="I170" s="160"/>
      <c r="J170" s="161">
        <f t="shared" si="10"/>
        <v>0</v>
      </c>
      <c r="K170" s="157" t="s">
        <v>135</v>
      </c>
      <c r="L170" s="30"/>
      <c r="M170" s="162" t="s">
        <v>1</v>
      </c>
      <c r="N170" s="163" t="s">
        <v>42</v>
      </c>
      <c r="O170" s="55"/>
      <c r="P170" s="151">
        <f t="shared" si="11"/>
        <v>0</v>
      </c>
      <c r="Q170" s="151">
        <v>0</v>
      </c>
      <c r="R170" s="151">
        <f t="shared" si="12"/>
        <v>0</v>
      </c>
      <c r="S170" s="151">
        <v>0</v>
      </c>
      <c r="T170" s="152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3" t="s">
        <v>390</v>
      </c>
      <c r="AT170" s="153" t="s">
        <v>139</v>
      </c>
      <c r="AU170" s="153" t="s">
        <v>85</v>
      </c>
      <c r="AY170" s="14" t="s">
        <v>128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4" t="s">
        <v>85</v>
      </c>
      <c r="BK170" s="154">
        <f t="shared" si="19"/>
        <v>0</v>
      </c>
      <c r="BL170" s="14" t="s">
        <v>390</v>
      </c>
      <c r="BM170" s="153" t="s">
        <v>450</v>
      </c>
    </row>
    <row r="171" spans="1:65" s="2" customFormat="1" ht="16.5" customHeight="1" x14ac:dyDescent="0.2">
      <c r="A171" s="29"/>
      <c r="B171" s="140"/>
      <c r="C171" s="155" t="s">
        <v>451</v>
      </c>
      <c r="D171" s="155" t="s">
        <v>139</v>
      </c>
      <c r="E171" s="156" t="s">
        <v>452</v>
      </c>
      <c r="F171" s="157" t="s">
        <v>453</v>
      </c>
      <c r="G171" s="158" t="s">
        <v>186</v>
      </c>
      <c r="H171" s="159">
        <v>1</v>
      </c>
      <c r="I171" s="160"/>
      <c r="J171" s="161">
        <f t="shared" si="10"/>
        <v>0</v>
      </c>
      <c r="K171" s="157" t="s">
        <v>135</v>
      </c>
      <c r="L171" s="30"/>
      <c r="M171" s="162" t="s">
        <v>1</v>
      </c>
      <c r="N171" s="163" t="s">
        <v>42</v>
      </c>
      <c r="O171" s="55"/>
      <c r="P171" s="151">
        <f t="shared" si="11"/>
        <v>0</v>
      </c>
      <c r="Q171" s="151">
        <v>0</v>
      </c>
      <c r="R171" s="151">
        <f t="shared" si="12"/>
        <v>0</v>
      </c>
      <c r="S171" s="151">
        <v>0</v>
      </c>
      <c r="T171" s="152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3" t="s">
        <v>390</v>
      </c>
      <c r="AT171" s="153" t="s">
        <v>139</v>
      </c>
      <c r="AU171" s="153" t="s">
        <v>85</v>
      </c>
      <c r="AY171" s="14" t="s">
        <v>128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4" t="s">
        <v>85</v>
      </c>
      <c r="BK171" s="154">
        <f t="shared" si="19"/>
        <v>0</v>
      </c>
      <c r="BL171" s="14" t="s">
        <v>390</v>
      </c>
      <c r="BM171" s="153" t="s">
        <v>454</v>
      </c>
    </row>
    <row r="172" spans="1:65" s="2" customFormat="1" ht="16.5" customHeight="1" x14ac:dyDescent="0.2">
      <c r="A172" s="29"/>
      <c r="B172" s="140"/>
      <c r="C172" s="155" t="s">
        <v>455</v>
      </c>
      <c r="D172" s="155" t="s">
        <v>139</v>
      </c>
      <c r="E172" s="156" t="s">
        <v>456</v>
      </c>
      <c r="F172" s="157" t="s">
        <v>457</v>
      </c>
      <c r="G172" s="158" t="s">
        <v>186</v>
      </c>
      <c r="H172" s="159">
        <v>1</v>
      </c>
      <c r="I172" s="160"/>
      <c r="J172" s="161">
        <f t="shared" si="10"/>
        <v>0</v>
      </c>
      <c r="K172" s="157" t="s">
        <v>135</v>
      </c>
      <c r="L172" s="30"/>
      <c r="M172" s="162" t="s">
        <v>1</v>
      </c>
      <c r="N172" s="163" t="s">
        <v>42</v>
      </c>
      <c r="O172" s="55"/>
      <c r="P172" s="151">
        <f t="shared" si="11"/>
        <v>0</v>
      </c>
      <c r="Q172" s="151">
        <v>0</v>
      </c>
      <c r="R172" s="151">
        <f t="shared" si="12"/>
        <v>0</v>
      </c>
      <c r="S172" s="151">
        <v>0</v>
      </c>
      <c r="T172" s="152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3" t="s">
        <v>390</v>
      </c>
      <c r="AT172" s="153" t="s">
        <v>139</v>
      </c>
      <c r="AU172" s="153" t="s">
        <v>85</v>
      </c>
      <c r="AY172" s="14" t="s">
        <v>128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4" t="s">
        <v>85</v>
      </c>
      <c r="BK172" s="154">
        <f t="shared" si="19"/>
        <v>0</v>
      </c>
      <c r="BL172" s="14" t="s">
        <v>390</v>
      </c>
      <c r="BM172" s="153" t="s">
        <v>458</v>
      </c>
    </row>
    <row r="173" spans="1:65" s="2" customFormat="1" ht="16.5" customHeight="1" x14ac:dyDescent="0.2">
      <c r="A173" s="29"/>
      <c r="B173" s="140"/>
      <c r="C173" s="155" t="s">
        <v>459</v>
      </c>
      <c r="D173" s="155" t="s">
        <v>139</v>
      </c>
      <c r="E173" s="156" t="s">
        <v>460</v>
      </c>
      <c r="F173" s="157" t="s">
        <v>461</v>
      </c>
      <c r="G173" s="158" t="s">
        <v>186</v>
      </c>
      <c r="H173" s="159">
        <v>1</v>
      </c>
      <c r="I173" s="160"/>
      <c r="J173" s="161">
        <f t="shared" si="10"/>
        <v>0</v>
      </c>
      <c r="K173" s="157" t="s">
        <v>135</v>
      </c>
      <c r="L173" s="30"/>
      <c r="M173" s="162" t="s">
        <v>1</v>
      </c>
      <c r="N173" s="163" t="s">
        <v>42</v>
      </c>
      <c r="O173" s="55"/>
      <c r="P173" s="151">
        <f t="shared" si="11"/>
        <v>0</v>
      </c>
      <c r="Q173" s="151">
        <v>0</v>
      </c>
      <c r="R173" s="151">
        <f t="shared" si="12"/>
        <v>0</v>
      </c>
      <c r="S173" s="151">
        <v>0</v>
      </c>
      <c r="T173" s="152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390</v>
      </c>
      <c r="AT173" s="153" t="s">
        <v>139</v>
      </c>
      <c r="AU173" s="153" t="s">
        <v>85</v>
      </c>
      <c r="AY173" s="14" t="s">
        <v>128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4" t="s">
        <v>85</v>
      </c>
      <c r="BK173" s="154">
        <f t="shared" si="19"/>
        <v>0</v>
      </c>
      <c r="BL173" s="14" t="s">
        <v>390</v>
      </c>
      <c r="BM173" s="153" t="s">
        <v>462</v>
      </c>
    </row>
    <row r="174" spans="1:65" s="2" customFormat="1" ht="16.5" customHeight="1" x14ac:dyDescent="0.2">
      <c r="A174" s="29"/>
      <c r="B174" s="140"/>
      <c r="C174" s="155" t="s">
        <v>463</v>
      </c>
      <c r="D174" s="155" t="s">
        <v>139</v>
      </c>
      <c r="E174" s="156" t="s">
        <v>464</v>
      </c>
      <c r="F174" s="157" t="s">
        <v>465</v>
      </c>
      <c r="G174" s="158" t="s">
        <v>186</v>
      </c>
      <c r="H174" s="159">
        <v>1</v>
      </c>
      <c r="I174" s="160"/>
      <c r="J174" s="161">
        <f t="shared" si="10"/>
        <v>0</v>
      </c>
      <c r="K174" s="157" t="s">
        <v>135</v>
      </c>
      <c r="L174" s="30"/>
      <c r="M174" s="162" t="s">
        <v>1</v>
      </c>
      <c r="N174" s="163" t="s">
        <v>42</v>
      </c>
      <c r="O174" s="55"/>
      <c r="P174" s="151">
        <f t="shared" si="11"/>
        <v>0</v>
      </c>
      <c r="Q174" s="151">
        <v>0</v>
      </c>
      <c r="R174" s="151">
        <f t="shared" si="12"/>
        <v>0</v>
      </c>
      <c r="S174" s="151">
        <v>0</v>
      </c>
      <c r="T174" s="152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3" t="s">
        <v>390</v>
      </c>
      <c r="AT174" s="153" t="s">
        <v>139</v>
      </c>
      <c r="AU174" s="153" t="s">
        <v>85</v>
      </c>
      <c r="AY174" s="14" t="s">
        <v>128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4" t="s">
        <v>85</v>
      </c>
      <c r="BK174" s="154">
        <f t="shared" si="19"/>
        <v>0</v>
      </c>
      <c r="BL174" s="14" t="s">
        <v>390</v>
      </c>
      <c r="BM174" s="153" t="s">
        <v>466</v>
      </c>
    </row>
    <row r="175" spans="1:65" s="2" customFormat="1" ht="16.5" customHeight="1" x14ac:dyDescent="0.2">
      <c r="A175" s="29"/>
      <c r="B175" s="140"/>
      <c r="C175" s="155" t="s">
        <v>467</v>
      </c>
      <c r="D175" s="155" t="s">
        <v>139</v>
      </c>
      <c r="E175" s="156" t="s">
        <v>468</v>
      </c>
      <c r="F175" s="157" t="s">
        <v>469</v>
      </c>
      <c r="G175" s="158" t="s">
        <v>186</v>
      </c>
      <c r="H175" s="159">
        <v>1</v>
      </c>
      <c r="I175" s="160"/>
      <c r="J175" s="161">
        <f t="shared" si="10"/>
        <v>0</v>
      </c>
      <c r="K175" s="157" t="s">
        <v>135</v>
      </c>
      <c r="L175" s="30"/>
      <c r="M175" s="164" t="s">
        <v>1</v>
      </c>
      <c r="N175" s="165" t="s">
        <v>42</v>
      </c>
      <c r="O175" s="166"/>
      <c r="P175" s="167">
        <f t="shared" si="11"/>
        <v>0</v>
      </c>
      <c r="Q175" s="167">
        <v>0</v>
      </c>
      <c r="R175" s="167">
        <f t="shared" si="12"/>
        <v>0</v>
      </c>
      <c r="S175" s="167">
        <v>0</v>
      </c>
      <c r="T175" s="16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3" t="s">
        <v>390</v>
      </c>
      <c r="AT175" s="153" t="s">
        <v>139</v>
      </c>
      <c r="AU175" s="153" t="s">
        <v>85</v>
      </c>
      <c r="AY175" s="14" t="s">
        <v>128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4" t="s">
        <v>85</v>
      </c>
      <c r="BK175" s="154">
        <f t="shared" si="19"/>
        <v>0</v>
      </c>
      <c r="BL175" s="14" t="s">
        <v>390</v>
      </c>
      <c r="BM175" s="153" t="s">
        <v>470</v>
      </c>
    </row>
    <row r="176" spans="1:65" s="2" customFormat="1" ht="6.95" customHeight="1" x14ac:dyDescent="0.2">
      <c r="A176" s="29"/>
      <c r="B176" s="44"/>
      <c r="C176" s="45"/>
      <c r="D176" s="45"/>
      <c r="E176" s="45"/>
      <c r="F176" s="45"/>
      <c r="G176" s="45"/>
      <c r="H176" s="45"/>
      <c r="I176" s="45"/>
      <c r="J176" s="45"/>
      <c r="K176" s="45"/>
      <c r="L176" s="30"/>
      <c r="M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</row>
  </sheetData>
  <autoFilter ref="C118:K17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103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08" t="str">
        <f>'Rekapitulace zakázky'!K6</f>
        <v>Oprava geometrických parametrů koleje v obvodu OŘ Brno 2022-2025 - ST Brno</v>
      </c>
      <c r="F7" s="209"/>
      <c r="G7" s="209"/>
      <c r="H7" s="209"/>
      <c r="L7" s="17"/>
    </row>
    <row r="8" spans="1:46" s="2" customFormat="1" ht="12" customHeight="1" x14ac:dyDescent="0.2">
      <c r="A8" s="29"/>
      <c r="B8" s="30"/>
      <c r="C8" s="29"/>
      <c r="D8" s="24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69" t="s">
        <v>471</v>
      </c>
      <c r="F9" s="210"/>
      <c r="G9" s="210"/>
      <c r="H9" s="21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11. 8. 2022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1" t="str">
        <f>'Rekapitulace zakázky'!E14</f>
        <v>Vyplň údaj</v>
      </c>
      <c r="F18" s="191"/>
      <c r="G18" s="191"/>
      <c r="H18" s="191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6" t="s">
        <v>1</v>
      </c>
      <c r="F27" s="196"/>
      <c r="G27" s="196"/>
      <c r="H27" s="19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ROUND((SUM(BE117:BE134)),  2)</f>
        <v>0</v>
      </c>
      <c r="G33" s="29"/>
      <c r="H33" s="29"/>
      <c r="I33" s="97">
        <v>0.21</v>
      </c>
      <c r="J33" s="96">
        <f>ROUND(((SUM(BE117:BE134))*I33),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ROUND((SUM(BF117:BF134)),  2)</f>
        <v>0</v>
      </c>
      <c r="G34" s="29"/>
      <c r="H34" s="29"/>
      <c r="I34" s="97">
        <v>0.15</v>
      </c>
      <c r="J34" s="96">
        <f>ROUND(((SUM(BF117:BF134))*I34),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ROUND((SUM(BG117:BG134)),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ROUND((SUM(BH117:BH134)),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ROUND((SUM(BI117:BI134)),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08" t="str">
        <f>E7</f>
        <v>Oprava geometrických parametrů koleje v obvodu OŘ Brno 2022-2025 - ST Brno</v>
      </c>
      <c r="F85" s="209"/>
      <c r="G85" s="209"/>
      <c r="H85" s="20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69" t="str">
        <f>E9</f>
        <v>01.3 - Manipulace a přepravy</v>
      </c>
      <c r="F87" s="210"/>
      <c r="G87" s="210"/>
      <c r="H87" s="21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11. 8. 2022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107</v>
      </c>
      <c r="D94" s="98"/>
      <c r="E94" s="98"/>
      <c r="F94" s="98"/>
      <c r="G94" s="98"/>
      <c r="H94" s="98"/>
      <c r="I94" s="98"/>
      <c r="J94" s="107" t="s">
        <v>108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109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110</v>
      </c>
    </row>
    <row r="97" spans="1:31" s="9" customFormat="1" ht="24.95" customHeight="1" x14ac:dyDescent="0.2">
      <c r="B97" s="109"/>
      <c r="D97" s="110" t="s">
        <v>295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113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 x14ac:dyDescent="0.2">
      <c r="A107" s="29"/>
      <c r="B107" s="30"/>
      <c r="C107" s="29"/>
      <c r="D107" s="29"/>
      <c r="E107" s="208" t="str">
        <f>E7</f>
        <v>Oprava geometrických parametrů koleje v obvodu OŘ Brno 2022-2025 - ST Brno</v>
      </c>
      <c r="F107" s="209"/>
      <c r="G107" s="209"/>
      <c r="H107" s="20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104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169" t="str">
        <f>E9</f>
        <v>01.3 - Manipulace a přepravy</v>
      </c>
      <c r="F109" s="210"/>
      <c r="G109" s="210"/>
      <c r="H109" s="210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>OŘ Brno</v>
      </c>
      <c r="G111" s="29"/>
      <c r="H111" s="29"/>
      <c r="I111" s="24" t="s">
        <v>22</v>
      </c>
      <c r="J111" s="52" t="str">
        <f>IF(J12="","",J12)</f>
        <v>11. 8. 2022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24</v>
      </c>
      <c r="D113" s="29"/>
      <c r="E113" s="29"/>
      <c r="F113" s="22" t="str">
        <f>E15</f>
        <v>Správa železnic, státní organizace</v>
      </c>
      <c r="G113" s="29"/>
      <c r="H113" s="29"/>
      <c r="I113" s="24" t="s">
        <v>32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30</v>
      </c>
      <c r="D114" s="29"/>
      <c r="E114" s="29"/>
      <c r="F114" s="22" t="str">
        <f>IF(E18="","",E18)</f>
        <v>Vyplň údaj</v>
      </c>
      <c r="G114" s="29"/>
      <c r="H114" s="29"/>
      <c r="I114" s="24" t="s">
        <v>35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17"/>
      <c r="B116" s="118"/>
      <c r="C116" s="119" t="s">
        <v>114</v>
      </c>
      <c r="D116" s="120" t="s">
        <v>62</v>
      </c>
      <c r="E116" s="120" t="s">
        <v>58</v>
      </c>
      <c r="F116" s="120" t="s">
        <v>59</v>
      </c>
      <c r="G116" s="120" t="s">
        <v>115</v>
      </c>
      <c r="H116" s="120" t="s">
        <v>116</v>
      </c>
      <c r="I116" s="120" t="s">
        <v>117</v>
      </c>
      <c r="J116" s="120" t="s">
        <v>108</v>
      </c>
      <c r="K116" s="121" t="s">
        <v>118</v>
      </c>
      <c r="L116" s="122"/>
      <c r="M116" s="59" t="s">
        <v>1</v>
      </c>
      <c r="N116" s="60" t="s">
        <v>41</v>
      </c>
      <c r="O116" s="60" t="s">
        <v>119</v>
      </c>
      <c r="P116" s="60" t="s">
        <v>120</v>
      </c>
      <c r="Q116" s="60" t="s">
        <v>121</v>
      </c>
      <c r="R116" s="60" t="s">
        <v>122</v>
      </c>
      <c r="S116" s="60" t="s">
        <v>123</v>
      </c>
      <c r="T116" s="61" t="s">
        <v>124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 x14ac:dyDescent="0.25">
      <c r="A117" s="29"/>
      <c r="B117" s="30"/>
      <c r="C117" s="66" t="s">
        <v>125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110</v>
      </c>
      <c r="BK117" s="126">
        <f>BK118</f>
        <v>0</v>
      </c>
    </row>
    <row r="118" spans="1:65" s="12" customFormat="1" ht="25.9" customHeight="1" x14ac:dyDescent="0.2">
      <c r="B118" s="127"/>
      <c r="D118" s="128" t="s">
        <v>76</v>
      </c>
      <c r="E118" s="129" t="s">
        <v>90</v>
      </c>
      <c r="F118" s="129" t="s">
        <v>387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SUM(P119:P134)</f>
        <v>0</v>
      </c>
      <c r="Q118" s="133"/>
      <c r="R118" s="134">
        <f>SUM(R119:R134)</f>
        <v>0</v>
      </c>
      <c r="S118" s="133"/>
      <c r="T118" s="135">
        <f>SUM(T119:T134)</f>
        <v>0</v>
      </c>
      <c r="AR118" s="128" t="s">
        <v>137</v>
      </c>
      <c r="AT118" s="136" t="s">
        <v>76</v>
      </c>
      <c r="AU118" s="136" t="s">
        <v>77</v>
      </c>
      <c r="AY118" s="128" t="s">
        <v>128</v>
      </c>
      <c r="BK118" s="137">
        <f>SUM(BK119:BK134)</f>
        <v>0</v>
      </c>
    </row>
    <row r="119" spans="1:65" s="2" customFormat="1" ht="128.65" customHeight="1" x14ac:dyDescent="0.2">
      <c r="A119" s="29"/>
      <c r="B119" s="140"/>
      <c r="C119" s="155" t="s">
        <v>85</v>
      </c>
      <c r="D119" s="155" t="s">
        <v>139</v>
      </c>
      <c r="E119" s="156" t="s">
        <v>472</v>
      </c>
      <c r="F119" s="157" t="s">
        <v>473</v>
      </c>
      <c r="G119" s="158" t="s">
        <v>134</v>
      </c>
      <c r="H119" s="159">
        <v>1</v>
      </c>
      <c r="I119" s="160"/>
      <c r="J119" s="161">
        <f t="shared" ref="J119:J134" si="0">ROUND(I119*H119,2)</f>
        <v>0</v>
      </c>
      <c r="K119" s="157" t="s">
        <v>135</v>
      </c>
      <c r="L119" s="30"/>
      <c r="M119" s="162" t="s">
        <v>1</v>
      </c>
      <c r="N119" s="163" t="s">
        <v>42</v>
      </c>
      <c r="O119" s="55"/>
      <c r="P119" s="151">
        <f t="shared" ref="P119:P134" si="1">O119*H119</f>
        <v>0</v>
      </c>
      <c r="Q119" s="151">
        <v>0</v>
      </c>
      <c r="R119" s="151">
        <f t="shared" ref="R119:R134" si="2">Q119*H119</f>
        <v>0</v>
      </c>
      <c r="S119" s="151">
        <v>0</v>
      </c>
      <c r="T119" s="152">
        <f t="shared" ref="T119:T134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3" t="s">
        <v>390</v>
      </c>
      <c r="AT119" s="153" t="s">
        <v>139</v>
      </c>
      <c r="AU119" s="153" t="s">
        <v>85</v>
      </c>
      <c r="AY119" s="14" t="s">
        <v>128</v>
      </c>
      <c r="BE119" s="154">
        <f t="shared" ref="BE119:BE134" si="4">IF(N119="základní",J119,0)</f>
        <v>0</v>
      </c>
      <c r="BF119" s="154">
        <f t="shared" ref="BF119:BF134" si="5">IF(N119="snížená",J119,0)</f>
        <v>0</v>
      </c>
      <c r="BG119" s="154">
        <f t="shared" ref="BG119:BG134" si="6">IF(N119="zákl. přenesená",J119,0)</f>
        <v>0</v>
      </c>
      <c r="BH119" s="154">
        <f t="shared" ref="BH119:BH134" si="7">IF(N119="sníž. přenesená",J119,0)</f>
        <v>0</v>
      </c>
      <c r="BI119" s="154">
        <f t="shared" ref="BI119:BI134" si="8">IF(N119="nulová",J119,0)</f>
        <v>0</v>
      </c>
      <c r="BJ119" s="14" t="s">
        <v>85</v>
      </c>
      <c r="BK119" s="154">
        <f t="shared" ref="BK119:BK134" si="9">ROUND(I119*H119,2)</f>
        <v>0</v>
      </c>
      <c r="BL119" s="14" t="s">
        <v>390</v>
      </c>
      <c r="BM119" s="153" t="s">
        <v>474</v>
      </c>
    </row>
    <row r="120" spans="1:65" s="2" customFormat="1" ht="128.65" customHeight="1" x14ac:dyDescent="0.2">
      <c r="A120" s="29"/>
      <c r="B120" s="140"/>
      <c r="C120" s="155" t="s">
        <v>87</v>
      </c>
      <c r="D120" s="155" t="s">
        <v>139</v>
      </c>
      <c r="E120" s="156" t="s">
        <v>475</v>
      </c>
      <c r="F120" s="157" t="s">
        <v>476</v>
      </c>
      <c r="G120" s="158" t="s">
        <v>134</v>
      </c>
      <c r="H120" s="159">
        <v>1</v>
      </c>
      <c r="I120" s="160"/>
      <c r="J120" s="161">
        <f t="shared" si="0"/>
        <v>0</v>
      </c>
      <c r="K120" s="157" t="s">
        <v>135</v>
      </c>
      <c r="L120" s="30"/>
      <c r="M120" s="162" t="s">
        <v>1</v>
      </c>
      <c r="N120" s="163" t="s">
        <v>42</v>
      </c>
      <c r="O120" s="55"/>
      <c r="P120" s="151">
        <f t="shared" si="1"/>
        <v>0</v>
      </c>
      <c r="Q120" s="151">
        <v>0</v>
      </c>
      <c r="R120" s="151">
        <f t="shared" si="2"/>
        <v>0</v>
      </c>
      <c r="S120" s="151">
        <v>0</v>
      </c>
      <c r="T120" s="152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3" t="s">
        <v>390</v>
      </c>
      <c r="AT120" s="153" t="s">
        <v>139</v>
      </c>
      <c r="AU120" s="153" t="s">
        <v>85</v>
      </c>
      <c r="AY120" s="14" t="s">
        <v>128</v>
      </c>
      <c r="BE120" s="154">
        <f t="shared" si="4"/>
        <v>0</v>
      </c>
      <c r="BF120" s="154">
        <f t="shared" si="5"/>
        <v>0</v>
      </c>
      <c r="BG120" s="154">
        <f t="shared" si="6"/>
        <v>0</v>
      </c>
      <c r="BH120" s="154">
        <f t="shared" si="7"/>
        <v>0</v>
      </c>
      <c r="BI120" s="154">
        <f t="shared" si="8"/>
        <v>0</v>
      </c>
      <c r="BJ120" s="14" t="s">
        <v>85</v>
      </c>
      <c r="BK120" s="154">
        <f t="shared" si="9"/>
        <v>0</v>
      </c>
      <c r="BL120" s="14" t="s">
        <v>390</v>
      </c>
      <c r="BM120" s="153" t="s">
        <v>477</v>
      </c>
    </row>
    <row r="121" spans="1:65" s="2" customFormat="1" ht="128.65" customHeight="1" x14ac:dyDescent="0.2">
      <c r="A121" s="29"/>
      <c r="B121" s="140"/>
      <c r="C121" s="155" t="s">
        <v>144</v>
      </c>
      <c r="D121" s="155" t="s">
        <v>139</v>
      </c>
      <c r="E121" s="156" t="s">
        <v>478</v>
      </c>
      <c r="F121" s="157" t="s">
        <v>479</v>
      </c>
      <c r="G121" s="158" t="s">
        <v>134</v>
      </c>
      <c r="H121" s="159">
        <v>1</v>
      </c>
      <c r="I121" s="160"/>
      <c r="J121" s="161">
        <f t="shared" si="0"/>
        <v>0</v>
      </c>
      <c r="K121" s="157" t="s">
        <v>135</v>
      </c>
      <c r="L121" s="30"/>
      <c r="M121" s="162" t="s">
        <v>1</v>
      </c>
      <c r="N121" s="163" t="s">
        <v>42</v>
      </c>
      <c r="O121" s="55"/>
      <c r="P121" s="151">
        <f t="shared" si="1"/>
        <v>0</v>
      </c>
      <c r="Q121" s="151">
        <v>0</v>
      </c>
      <c r="R121" s="151">
        <f t="shared" si="2"/>
        <v>0</v>
      </c>
      <c r="S121" s="151">
        <v>0</v>
      </c>
      <c r="T121" s="152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3" t="s">
        <v>390</v>
      </c>
      <c r="AT121" s="153" t="s">
        <v>139</v>
      </c>
      <c r="AU121" s="153" t="s">
        <v>85</v>
      </c>
      <c r="AY121" s="14" t="s">
        <v>128</v>
      </c>
      <c r="BE121" s="154">
        <f t="shared" si="4"/>
        <v>0</v>
      </c>
      <c r="BF121" s="154">
        <f t="shared" si="5"/>
        <v>0</v>
      </c>
      <c r="BG121" s="154">
        <f t="shared" si="6"/>
        <v>0</v>
      </c>
      <c r="BH121" s="154">
        <f t="shared" si="7"/>
        <v>0</v>
      </c>
      <c r="BI121" s="154">
        <f t="shared" si="8"/>
        <v>0</v>
      </c>
      <c r="BJ121" s="14" t="s">
        <v>85</v>
      </c>
      <c r="BK121" s="154">
        <f t="shared" si="9"/>
        <v>0</v>
      </c>
      <c r="BL121" s="14" t="s">
        <v>390</v>
      </c>
      <c r="BM121" s="153" t="s">
        <v>480</v>
      </c>
    </row>
    <row r="122" spans="1:65" s="2" customFormat="1" ht="128.65" customHeight="1" x14ac:dyDescent="0.2">
      <c r="A122" s="29"/>
      <c r="B122" s="140"/>
      <c r="C122" s="155" t="s">
        <v>137</v>
      </c>
      <c r="D122" s="155" t="s">
        <v>139</v>
      </c>
      <c r="E122" s="156" t="s">
        <v>481</v>
      </c>
      <c r="F122" s="157" t="s">
        <v>482</v>
      </c>
      <c r="G122" s="158" t="s">
        <v>134</v>
      </c>
      <c r="H122" s="159">
        <v>1</v>
      </c>
      <c r="I122" s="160"/>
      <c r="J122" s="161">
        <f t="shared" si="0"/>
        <v>0</v>
      </c>
      <c r="K122" s="157" t="s">
        <v>135</v>
      </c>
      <c r="L122" s="30"/>
      <c r="M122" s="162" t="s">
        <v>1</v>
      </c>
      <c r="N122" s="163" t="s">
        <v>42</v>
      </c>
      <c r="O122" s="55"/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3" t="s">
        <v>390</v>
      </c>
      <c r="AT122" s="153" t="s">
        <v>139</v>
      </c>
      <c r="AU122" s="153" t="s">
        <v>85</v>
      </c>
      <c r="AY122" s="14" t="s">
        <v>128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4" t="s">
        <v>85</v>
      </c>
      <c r="BK122" s="154">
        <f t="shared" si="9"/>
        <v>0</v>
      </c>
      <c r="BL122" s="14" t="s">
        <v>390</v>
      </c>
      <c r="BM122" s="153" t="s">
        <v>483</v>
      </c>
    </row>
    <row r="123" spans="1:65" s="2" customFormat="1" ht="128.65" customHeight="1" x14ac:dyDescent="0.2">
      <c r="A123" s="29"/>
      <c r="B123" s="140"/>
      <c r="C123" s="155" t="s">
        <v>129</v>
      </c>
      <c r="D123" s="155" t="s">
        <v>139</v>
      </c>
      <c r="E123" s="156" t="s">
        <v>484</v>
      </c>
      <c r="F123" s="157" t="s">
        <v>485</v>
      </c>
      <c r="G123" s="158" t="s">
        <v>134</v>
      </c>
      <c r="H123" s="159">
        <v>1</v>
      </c>
      <c r="I123" s="160"/>
      <c r="J123" s="161">
        <f t="shared" si="0"/>
        <v>0</v>
      </c>
      <c r="K123" s="157" t="s">
        <v>135</v>
      </c>
      <c r="L123" s="30"/>
      <c r="M123" s="162" t="s">
        <v>1</v>
      </c>
      <c r="N123" s="163" t="s">
        <v>42</v>
      </c>
      <c r="O123" s="55"/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3" t="s">
        <v>390</v>
      </c>
      <c r="AT123" s="153" t="s">
        <v>139</v>
      </c>
      <c r="AU123" s="153" t="s">
        <v>85</v>
      </c>
      <c r="AY123" s="14" t="s">
        <v>128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4" t="s">
        <v>85</v>
      </c>
      <c r="BK123" s="154">
        <f t="shared" si="9"/>
        <v>0</v>
      </c>
      <c r="BL123" s="14" t="s">
        <v>390</v>
      </c>
      <c r="BM123" s="153" t="s">
        <v>486</v>
      </c>
    </row>
    <row r="124" spans="1:65" s="2" customFormat="1" ht="128.65" customHeight="1" x14ac:dyDescent="0.2">
      <c r="A124" s="29"/>
      <c r="B124" s="140"/>
      <c r="C124" s="155" t="s">
        <v>154</v>
      </c>
      <c r="D124" s="155" t="s">
        <v>139</v>
      </c>
      <c r="E124" s="156" t="s">
        <v>487</v>
      </c>
      <c r="F124" s="157" t="s">
        <v>488</v>
      </c>
      <c r="G124" s="158" t="s">
        <v>134</v>
      </c>
      <c r="H124" s="159">
        <v>1</v>
      </c>
      <c r="I124" s="160"/>
      <c r="J124" s="161">
        <f t="shared" si="0"/>
        <v>0</v>
      </c>
      <c r="K124" s="157" t="s">
        <v>135</v>
      </c>
      <c r="L124" s="30"/>
      <c r="M124" s="162" t="s">
        <v>1</v>
      </c>
      <c r="N124" s="163" t="s">
        <v>42</v>
      </c>
      <c r="O124" s="55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3" t="s">
        <v>390</v>
      </c>
      <c r="AT124" s="153" t="s">
        <v>139</v>
      </c>
      <c r="AU124" s="153" t="s">
        <v>85</v>
      </c>
      <c r="AY124" s="14" t="s">
        <v>128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4" t="s">
        <v>85</v>
      </c>
      <c r="BK124" s="154">
        <f t="shared" si="9"/>
        <v>0</v>
      </c>
      <c r="BL124" s="14" t="s">
        <v>390</v>
      </c>
      <c r="BM124" s="153" t="s">
        <v>489</v>
      </c>
    </row>
    <row r="125" spans="1:65" s="2" customFormat="1" ht="128.65" customHeight="1" x14ac:dyDescent="0.2">
      <c r="A125" s="29"/>
      <c r="B125" s="140"/>
      <c r="C125" s="155" t="s">
        <v>159</v>
      </c>
      <c r="D125" s="155" t="s">
        <v>139</v>
      </c>
      <c r="E125" s="156" t="s">
        <v>490</v>
      </c>
      <c r="F125" s="157" t="s">
        <v>491</v>
      </c>
      <c r="G125" s="158" t="s">
        <v>134</v>
      </c>
      <c r="H125" s="159">
        <v>1</v>
      </c>
      <c r="I125" s="160"/>
      <c r="J125" s="161">
        <f t="shared" si="0"/>
        <v>0</v>
      </c>
      <c r="K125" s="157" t="s">
        <v>135</v>
      </c>
      <c r="L125" s="30"/>
      <c r="M125" s="162" t="s">
        <v>1</v>
      </c>
      <c r="N125" s="163" t="s">
        <v>42</v>
      </c>
      <c r="O125" s="55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390</v>
      </c>
      <c r="AT125" s="153" t="s">
        <v>139</v>
      </c>
      <c r="AU125" s="153" t="s">
        <v>85</v>
      </c>
      <c r="AY125" s="14" t="s">
        <v>128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4" t="s">
        <v>85</v>
      </c>
      <c r="BK125" s="154">
        <f t="shared" si="9"/>
        <v>0</v>
      </c>
      <c r="BL125" s="14" t="s">
        <v>390</v>
      </c>
      <c r="BM125" s="153" t="s">
        <v>492</v>
      </c>
    </row>
    <row r="126" spans="1:65" s="2" customFormat="1" ht="128.65" customHeight="1" x14ac:dyDescent="0.2">
      <c r="A126" s="29"/>
      <c r="B126" s="140"/>
      <c r="C126" s="155" t="s">
        <v>136</v>
      </c>
      <c r="D126" s="155" t="s">
        <v>139</v>
      </c>
      <c r="E126" s="156" t="s">
        <v>493</v>
      </c>
      <c r="F126" s="157" t="s">
        <v>494</v>
      </c>
      <c r="G126" s="158" t="s">
        <v>134</v>
      </c>
      <c r="H126" s="159">
        <v>1</v>
      </c>
      <c r="I126" s="160"/>
      <c r="J126" s="161">
        <f t="shared" si="0"/>
        <v>0</v>
      </c>
      <c r="K126" s="157" t="s">
        <v>135</v>
      </c>
      <c r="L126" s="30"/>
      <c r="M126" s="162" t="s">
        <v>1</v>
      </c>
      <c r="N126" s="163" t="s">
        <v>42</v>
      </c>
      <c r="O126" s="55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390</v>
      </c>
      <c r="AT126" s="153" t="s">
        <v>139</v>
      </c>
      <c r="AU126" s="153" t="s">
        <v>85</v>
      </c>
      <c r="AY126" s="14" t="s">
        <v>128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4" t="s">
        <v>85</v>
      </c>
      <c r="BK126" s="154">
        <f t="shared" si="9"/>
        <v>0</v>
      </c>
      <c r="BL126" s="14" t="s">
        <v>390</v>
      </c>
      <c r="BM126" s="153" t="s">
        <v>495</v>
      </c>
    </row>
    <row r="127" spans="1:65" s="2" customFormat="1" ht="128.65" customHeight="1" x14ac:dyDescent="0.2">
      <c r="A127" s="29"/>
      <c r="B127" s="140"/>
      <c r="C127" s="155" t="s">
        <v>167</v>
      </c>
      <c r="D127" s="155" t="s">
        <v>139</v>
      </c>
      <c r="E127" s="156" t="s">
        <v>496</v>
      </c>
      <c r="F127" s="157" t="s">
        <v>497</v>
      </c>
      <c r="G127" s="158" t="s">
        <v>134</v>
      </c>
      <c r="H127" s="159">
        <v>1</v>
      </c>
      <c r="I127" s="160"/>
      <c r="J127" s="161">
        <f t="shared" si="0"/>
        <v>0</v>
      </c>
      <c r="K127" s="157" t="s">
        <v>135</v>
      </c>
      <c r="L127" s="30"/>
      <c r="M127" s="162" t="s">
        <v>1</v>
      </c>
      <c r="N127" s="163" t="s">
        <v>42</v>
      </c>
      <c r="O127" s="55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390</v>
      </c>
      <c r="AT127" s="153" t="s">
        <v>139</v>
      </c>
      <c r="AU127" s="153" t="s">
        <v>85</v>
      </c>
      <c r="AY127" s="14" t="s">
        <v>128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4" t="s">
        <v>85</v>
      </c>
      <c r="BK127" s="154">
        <f t="shared" si="9"/>
        <v>0</v>
      </c>
      <c r="BL127" s="14" t="s">
        <v>390</v>
      </c>
      <c r="BM127" s="153" t="s">
        <v>498</v>
      </c>
    </row>
    <row r="128" spans="1:65" s="2" customFormat="1" ht="128.65" customHeight="1" x14ac:dyDescent="0.2">
      <c r="A128" s="29"/>
      <c r="B128" s="140"/>
      <c r="C128" s="155" t="s">
        <v>171</v>
      </c>
      <c r="D128" s="155" t="s">
        <v>139</v>
      </c>
      <c r="E128" s="156" t="s">
        <v>499</v>
      </c>
      <c r="F128" s="157" t="s">
        <v>500</v>
      </c>
      <c r="G128" s="158" t="s">
        <v>134</v>
      </c>
      <c r="H128" s="159">
        <v>1</v>
      </c>
      <c r="I128" s="160"/>
      <c r="J128" s="161">
        <f t="shared" si="0"/>
        <v>0</v>
      </c>
      <c r="K128" s="157" t="s">
        <v>135</v>
      </c>
      <c r="L128" s="30"/>
      <c r="M128" s="162" t="s">
        <v>1</v>
      </c>
      <c r="N128" s="163" t="s">
        <v>42</v>
      </c>
      <c r="O128" s="55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390</v>
      </c>
      <c r="AT128" s="153" t="s">
        <v>139</v>
      </c>
      <c r="AU128" s="153" t="s">
        <v>85</v>
      </c>
      <c r="AY128" s="14" t="s">
        <v>128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4" t="s">
        <v>85</v>
      </c>
      <c r="BK128" s="154">
        <f t="shared" si="9"/>
        <v>0</v>
      </c>
      <c r="BL128" s="14" t="s">
        <v>390</v>
      </c>
      <c r="BM128" s="153" t="s">
        <v>501</v>
      </c>
    </row>
    <row r="129" spans="1:65" s="2" customFormat="1" ht="128.65" customHeight="1" x14ac:dyDescent="0.2">
      <c r="A129" s="29"/>
      <c r="B129" s="140"/>
      <c r="C129" s="155" t="s">
        <v>175</v>
      </c>
      <c r="D129" s="155" t="s">
        <v>139</v>
      </c>
      <c r="E129" s="156" t="s">
        <v>502</v>
      </c>
      <c r="F129" s="157" t="s">
        <v>503</v>
      </c>
      <c r="G129" s="158" t="s">
        <v>134</v>
      </c>
      <c r="H129" s="159">
        <v>1</v>
      </c>
      <c r="I129" s="160"/>
      <c r="J129" s="161">
        <f t="shared" si="0"/>
        <v>0</v>
      </c>
      <c r="K129" s="157" t="s">
        <v>135</v>
      </c>
      <c r="L129" s="30"/>
      <c r="M129" s="162" t="s">
        <v>1</v>
      </c>
      <c r="N129" s="163" t="s">
        <v>42</v>
      </c>
      <c r="O129" s="55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390</v>
      </c>
      <c r="AT129" s="153" t="s">
        <v>139</v>
      </c>
      <c r="AU129" s="153" t="s">
        <v>85</v>
      </c>
      <c r="AY129" s="14" t="s">
        <v>128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4" t="s">
        <v>85</v>
      </c>
      <c r="BK129" s="154">
        <f t="shared" si="9"/>
        <v>0</v>
      </c>
      <c r="BL129" s="14" t="s">
        <v>390</v>
      </c>
      <c r="BM129" s="153" t="s">
        <v>504</v>
      </c>
    </row>
    <row r="130" spans="1:65" s="2" customFormat="1" ht="128.65" customHeight="1" x14ac:dyDescent="0.2">
      <c r="A130" s="29"/>
      <c r="B130" s="140"/>
      <c r="C130" s="155" t="s">
        <v>179</v>
      </c>
      <c r="D130" s="155" t="s">
        <v>139</v>
      </c>
      <c r="E130" s="156" t="s">
        <v>505</v>
      </c>
      <c r="F130" s="157" t="s">
        <v>506</v>
      </c>
      <c r="G130" s="158" t="s">
        <v>134</v>
      </c>
      <c r="H130" s="159">
        <v>1</v>
      </c>
      <c r="I130" s="160"/>
      <c r="J130" s="161">
        <f t="shared" si="0"/>
        <v>0</v>
      </c>
      <c r="K130" s="157" t="s">
        <v>135</v>
      </c>
      <c r="L130" s="30"/>
      <c r="M130" s="162" t="s">
        <v>1</v>
      </c>
      <c r="N130" s="163" t="s">
        <v>42</v>
      </c>
      <c r="O130" s="55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390</v>
      </c>
      <c r="AT130" s="153" t="s">
        <v>139</v>
      </c>
      <c r="AU130" s="153" t="s">
        <v>85</v>
      </c>
      <c r="AY130" s="14" t="s">
        <v>128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4" t="s">
        <v>85</v>
      </c>
      <c r="BK130" s="154">
        <f t="shared" si="9"/>
        <v>0</v>
      </c>
      <c r="BL130" s="14" t="s">
        <v>390</v>
      </c>
      <c r="BM130" s="153" t="s">
        <v>507</v>
      </c>
    </row>
    <row r="131" spans="1:65" s="2" customFormat="1" ht="90" customHeight="1" x14ac:dyDescent="0.2">
      <c r="A131" s="29"/>
      <c r="B131" s="140"/>
      <c r="C131" s="155" t="s">
        <v>183</v>
      </c>
      <c r="D131" s="155" t="s">
        <v>139</v>
      </c>
      <c r="E131" s="156" t="s">
        <v>508</v>
      </c>
      <c r="F131" s="157" t="s">
        <v>509</v>
      </c>
      <c r="G131" s="158" t="s">
        <v>186</v>
      </c>
      <c r="H131" s="159">
        <v>1</v>
      </c>
      <c r="I131" s="160"/>
      <c r="J131" s="161">
        <f t="shared" si="0"/>
        <v>0</v>
      </c>
      <c r="K131" s="157" t="s">
        <v>135</v>
      </c>
      <c r="L131" s="30"/>
      <c r="M131" s="162" t="s">
        <v>1</v>
      </c>
      <c r="N131" s="163" t="s">
        <v>42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390</v>
      </c>
      <c r="AT131" s="153" t="s">
        <v>139</v>
      </c>
      <c r="AU131" s="153" t="s">
        <v>85</v>
      </c>
      <c r="AY131" s="14" t="s">
        <v>128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85</v>
      </c>
      <c r="BK131" s="154">
        <f t="shared" si="9"/>
        <v>0</v>
      </c>
      <c r="BL131" s="14" t="s">
        <v>390</v>
      </c>
      <c r="BM131" s="153" t="s">
        <v>510</v>
      </c>
    </row>
    <row r="132" spans="1:65" s="2" customFormat="1" ht="90" customHeight="1" x14ac:dyDescent="0.2">
      <c r="A132" s="29"/>
      <c r="B132" s="140"/>
      <c r="C132" s="155" t="s">
        <v>188</v>
      </c>
      <c r="D132" s="155" t="s">
        <v>139</v>
      </c>
      <c r="E132" s="156" t="s">
        <v>511</v>
      </c>
      <c r="F132" s="157" t="s">
        <v>512</v>
      </c>
      <c r="G132" s="158" t="s">
        <v>186</v>
      </c>
      <c r="H132" s="159">
        <v>1</v>
      </c>
      <c r="I132" s="160"/>
      <c r="J132" s="161">
        <f t="shared" si="0"/>
        <v>0</v>
      </c>
      <c r="K132" s="157" t="s">
        <v>135</v>
      </c>
      <c r="L132" s="30"/>
      <c r="M132" s="162" t="s">
        <v>1</v>
      </c>
      <c r="N132" s="163" t="s">
        <v>42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390</v>
      </c>
      <c r="AT132" s="153" t="s">
        <v>139</v>
      </c>
      <c r="AU132" s="153" t="s">
        <v>85</v>
      </c>
      <c r="AY132" s="14" t="s">
        <v>128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85</v>
      </c>
      <c r="BK132" s="154">
        <f t="shared" si="9"/>
        <v>0</v>
      </c>
      <c r="BL132" s="14" t="s">
        <v>390</v>
      </c>
      <c r="BM132" s="153" t="s">
        <v>513</v>
      </c>
    </row>
    <row r="133" spans="1:65" s="2" customFormat="1" ht="90" customHeight="1" x14ac:dyDescent="0.2">
      <c r="A133" s="29"/>
      <c r="B133" s="140"/>
      <c r="C133" s="155" t="s">
        <v>8</v>
      </c>
      <c r="D133" s="155" t="s">
        <v>139</v>
      </c>
      <c r="E133" s="156" t="s">
        <v>514</v>
      </c>
      <c r="F133" s="157" t="s">
        <v>515</v>
      </c>
      <c r="G133" s="158" t="s">
        <v>186</v>
      </c>
      <c r="H133" s="159">
        <v>1</v>
      </c>
      <c r="I133" s="160"/>
      <c r="J133" s="161">
        <f t="shared" si="0"/>
        <v>0</v>
      </c>
      <c r="K133" s="157" t="s">
        <v>135</v>
      </c>
      <c r="L133" s="30"/>
      <c r="M133" s="162" t="s">
        <v>1</v>
      </c>
      <c r="N133" s="163" t="s">
        <v>42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390</v>
      </c>
      <c r="AT133" s="153" t="s">
        <v>139</v>
      </c>
      <c r="AU133" s="153" t="s">
        <v>85</v>
      </c>
      <c r="AY133" s="14" t="s">
        <v>128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85</v>
      </c>
      <c r="BK133" s="154">
        <f t="shared" si="9"/>
        <v>0</v>
      </c>
      <c r="BL133" s="14" t="s">
        <v>390</v>
      </c>
      <c r="BM133" s="153" t="s">
        <v>516</v>
      </c>
    </row>
    <row r="134" spans="1:65" s="2" customFormat="1" ht="90" customHeight="1" x14ac:dyDescent="0.2">
      <c r="A134" s="29"/>
      <c r="B134" s="140"/>
      <c r="C134" s="155" t="s">
        <v>195</v>
      </c>
      <c r="D134" s="155" t="s">
        <v>139</v>
      </c>
      <c r="E134" s="156" t="s">
        <v>517</v>
      </c>
      <c r="F134" s="157" t="s">
        <v>518</v>
      </c>
      <c r="G134" s="158" t="s">
        <v>186</v>
      </c>
      <c r="H134" s="159">
        <v>1</v>
      </c>
      <c r="I134" s="160"/>
      <c r="J134" s="161">
        <f t="shared" si="0"/>
        <v>0</v>
      </c>
      <c r="K134" s="157" t="s">
        <v>135</v>
      </c>
      <c r="L134" s="30"/>
      <c r="M134" s="164" t="s">
        <v>1</v>
      </c>
      <c r="N134" s="165" t="s">
        <v>42</v>
      </c>
      <c r="O134" s="166"/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390</v>
      </c>
      <c r="AT134" s="153" t="s">
        <v>139</v>
      </c>
      <c r="AU134" s="153" t="s">
        <v>85</v>
      </c>
      <c r="AY134" s="14" t="s">
        <v>128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85</v>
      </c>
      <c r="BK134" s="154">
        <f t="shared" si="9"/>
        <v>0</v>
      </c>
      <c r="BL134" s="14" t="s">
        <v>390</v>
      </c>
      <c r="BM134" s="153" t="s">
        <v>519</v>
      </c>
    </row>
    <row r="135" spans="1:65" s="2" customFormat="1" ht="6.95" customHeight="1" x14ac:dyDescent="0.2">
      <c r="A135" s="29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</sheetData>
  <autoFilter ref="C116:K13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103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08" t="str">
        <f>'Rekapitulace zakázky'!K6</f>
        <v>Oprava geometrických parametrů koleje v obvodu OŘ Brno 2022-2025 - ST Brno</v>
      </c>
      <c r="F7" s="209"/>
      <c r="G7" s="209"/>
      <c r="H7" s="209"/>
      <c r="L7" s="17"/>
    </row>
    <row r="8" spans="1:46" s="2" customFormat="1" ht="12" customHeight="1" x14ac:dyDescent="0.2">
      <c r="A8" s="29"/>
      <c r="B8" s="30"/>
      <c r="C8" s="29"/>
      <c r="D8" s="24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69" t="s">
        <v>520</v>
      </c>
      <c r="F9" s="210"/>
      <c r="G9" s="210"/>
      <c r="H9" s="21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11. 8. 2022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1" t="str">
        <f>'Rekapitulace zakázky'!E14</f>
        <v>Vyplň údaj</v>
      </c>
      <c r="F18" s="191"/>
      <c r="G18" s="191"/>
      <c r="H18" s="191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6" t="s">
        <v>1</v>
      </c>
      <c r="F27" s="196"/>
      <c r="G27" s="196"/>
      <c r="H27" s="19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ROUND((SUM(BE117:BE126)),  2)</f>
        <v>0</v>
      </c>
      <c r="G33" s="29"/>
      <c r="H33" s="29"/>
      <c r="I33" s="97">
        <v>0.21</v>
      </c>
      <c r="J33" s="96">
        <f>ROUND(((SUM(BE117:BE126))*I33),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ROUND((SUM(BF117:BF126)),  2)</f>
        <v>0</v>
      </c>
      <c r="G34" s="29"/>
      <c r="H34" s="29"/>
      <c r="I34" s="97">
        <v>0.15</v>
      </c>
      <c r="J34" s="96">
        <f>ROUND(((SUM(BF117:BF126))*I34),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ROUND((SUM(BG117:BG126)),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ROUND((SUM(BH117:BH126)),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ROUND((SUM(BI117:BI126)),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08" t="str">
        <f>E7</f>
        <v>Oprava geometrických parametrů koleje v obvodu OŘ Brno 2022-2025 - ST Brno</v>
      </c>
      <c r="F85" s="209"/>
      <c r="G85" s="209"/>
      <c r="H85" s="20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69" t="str">
        <f>E9</f>
        <v>01.4 - Geodetické měření</v>
      </c>
      <c r="F87" s="210"/>
      <c r="G87" s="210"/>
      <c r="H87" s="21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11. 8. 2022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107</v>
      </c>
      <c r="D94" s="98"/>
      <c r="E94" s="98"/>
      <c r="F94" s="98"/>
      <c r="G94" s="98"/>
      <c r="H94" s="98"/>
      <c r="I94" s="98"/>
      <c r="J94" s="107" t="s">
        <v>108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109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110</v>
      </c>
    </row>
    <row r="97" spans="1:31" s="9" customFormat="1" ht="24.95" customHeight="1" x14ac:dyDescent="0.2">
      <c r="B97" s="109"/>
      <c r="D97" s="110" t="s">
        <v>521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113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 x14ac:dyDescent="0.2">
      <c r="A107" s="29"/>
      <c r="B107" s="30"/>
      <c r="C107" s="29"/>
      <c r="D107" s="29"/>
      <c r="E107" s="208" t="str">
        <f>E7</f>
        <v>Oprava geometrických parametrů koleje v obvodu OŘ Brno 2022-2025 - ST Brno</v>
      </c>
      <c r="F107" s="209"/>
      <c r="G107" s="209"/>
      <c r="H107" s="20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104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169" t="str">
        <f>E9</f>
        <v>01.4 - Geodetické měření</v>
      </c>
      <c r="F109" s="210"/>
      <c r="G109" s="210"/>
      <c r="H109" s="210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>OŘ Brno</v>
      </c>
      <c r="G111" s="29"/>
      <c r="H111" s="29"/>
      <c r="I111" s="24" t="s">
        <v>22</v>
      </c>
      <c r="J111" s="52" t="str">
        <f>IF(J12="","",J12)</f>
        <v>11. 8. 2022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24</v>
      </c>
      <c r="D113" s="29"/>
      <c r="E113" s="29"/>
      <c r="F113" s="22" t="str">
        <f>E15</f>
        <v>Správa železnic, státní organizace</v>
      </c>
      <c r="G113" s="29"/>
      <c r="H113" s="29"/>
      <c r="I113" s="24" t="s">
        <v>32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30</v>
      </c>
      <c r="D114" s="29"/>
      <c r="E114" s="29"/>
      <c r="F114" s="22" t="str">
        <f>IF(E18="","",E18)</f>
        <v>Vyplň údaj</v>
      </c>
      <c r="G114" s="29"/>
      <c r="H114" s="29"/>
      <c r="I114" s="24" t="s">
        <v>35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17"/>
      <c r="B116" s="118"/>
      <c r="C116" s="119" t="s">
        <v>114</v>
      </c>
      <c r="D116" s="120" t="s">
        <v>62</v>
      </c>
      <c r="E116" s="120" t="s">
        <v>58</v>
      </c>
      <c r="F116" s="120" t="s">
        <v>59</v>
      </c>
      <c r="G116" s="120" t="s">
        <v>115</v>
      </c>
      <c r="H116" s="120" t="s">
        <v>116</v>
      </c>
      <c r="I116" s="120" t="s">
        <v>117</v>
      </c>
      <c r="J116" s="120" t="s">
        <v>108</v>
      </c>
      <c r="K116" s="121" t="s">
        <v>118</v>
      </c>
      <c r="L116" s="122"/>
      <c r="M116" s="59" t="s">
        <v>1</v>
      </c>
      <c r="N116" s="60" t="s">
        <v>41</v>
      </c>
      <c r="O116" s="60" t="s">
        <v>119</v>
      </c>
      <c r="P116" s="60" t="s">
        <v>120</v>
      </c>
      <c r="Q116" s="60" t="s">
        <v>121</v>
      </c>
      <c r="R116" s="60" t="s">
        <v>122</v>
      </c>
      <c r="S116" s="60" t="s">
        <v>123</v>
      </c>
      <c r="T116" s="61" t="s">
        <v>124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 x14ac:dyDescent="0.25">
      <c r="A117" s="29"/>
      <c r="B117" s="30"/>
      <c r="C117" s="66" t="s">
        <v>125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110</v>
      </c>
      <c r="BK117" s="126">
        <f>BK118</f>
        <v>0</v>
      </c>
    </row>
    <row r="118" spans="1:65" s="12" customFormat="1" ht="25.9" customHeight="1" x14ac:dyDescent="0.2">
      <c r="B118" s="127"/>
      <c r="D118" s="128" t="s">
        <v>76</v>
      </c>
      <c r="E118" s="129" t="s">
        <v>100</v>
      </c>
      <c r="F118" s="129" t="s">
        <v>522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SUM(P119:P126)</f>
        <v>0</v>
      </c>
      <c r="Q118" s="133"/>
      <c r="R118" s="134">
        <f>SUM(R119:R126)</f>
        <v>0</v>
      </c>
      <c r="S118" s="133"/>
      <c r="T118" s="135">
        <f>SUM(T119:T126)</f>
        <v>0</v>
      </c>
      <c r="AR118" s="128" t="s">
        <v>129</v>
      </c>
      <c r="AT118" s="136" t="s">
        <v>76</v>
      </c>
      <c r="AU118" s="136" t="s">
        <v>77</v>
      </c>
      <c r="AY118" s="128" t="s">
        <v>128</v>
      </c>
      <c r="BK118" s="137">
        <f>SUM(BK119:BK126)</f>
        <v>0</v>
      </c>
    </row>
    <row r="119" spans="1:65" s="2" customFormat="1" ht="114.95" customHeight="1" x14ac:dyDescent="0.2">
      <c r="A119" s="29"/>
      <c r="B119" s="140"/>
      <c r="C119" s="155" t="s">
        <v>85</v>
      </c>
      <c r="D119" s="155" t="s">
        <v>139</v>
      </c>
      <c r="E119" s="156" t="s">
        <v>523</v>
      </c>
      <c r="F119" s="157" t="s">
        <v>524</v>
      </c>
      <c r="G119" s="158" t="s">
        <v>157</v>
      </c>
      <c r="H119" s="159">
        <v>1</v>
      </c>
      <c r="I119" s="160"/>
      <c r="J119" s="161">
        <f t="shared" ref="J119:J126" si="0">ROUND(I119*H119,2)</f>
        <v>0</v>
      </c>
      <c r="K119" s="157" t="s">
        <v>135</v>
      </c>
      <c r="L119" s="30"/>
      <c r="M119" s="162" t="s">
        <v>1</v>
      </c>
      <c r="N119" s="163" t="s">
        <v>42</v>
      </c>
      <c r="O119" s="55"/>
      <c r="P119" s="151">
        <f t="shared" ref="P119:P126" si="1">O119*H119</f>
        <v>0</v>
      </c>
      <c r="Q119" s="151">
        <v>0</v>
      </c>
      <c r="R119" s="151">
        <f t="shared" ref="R119:R126" si="2">Q119*H119</f>
        <v>0</v>
      </c>
      <c r="S119" s="151">
        <v>0</v>
      </c>
      <c r="T119" s="152">
        <f t="shared" ref="T119:T126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3" t="s">
        <v>137</v>
      </c>
      <c r="AT119" s="153" t="s">
        <v>139</v>
      </c>
      <c r="AU119" s="153" t="s">
        <v>85</v>
      </c>
      <c r="AY119" s="14" t="s">
        <v>128</v>
      </c>
      <c r="BE119" s="154">
        <f t="shared" ref="BE119:BE126" si="4">IF(N119="základní",J119,0)</f>
        <v>0</v>
      </c>
      <c r="BF119" s="154">
        <f t="shared" ref="BF119:BF126" si="5">IF(N119="snížená",J119,0)</f>
        <v>0</v>
      </c>
      <c r="BG119" s="154">
        <f t="shared" ref="BG119:BG126" si="6">IF(N119="zákl. přenesená",J119,0)</f>
        <v>0</v>
      </c>
      <c r="BH119" s="154">
        <f t="shared" ref="BH119:BH126" si="7">IF(N119="sníž. přenesená",J119,0)</f>
        <v>0</v>
      </c>
      <c r="BI119" s="154">
        <f t="shared" ref="BI119:BI126" si="8">IF(N119="nulová",J119,0)</f>
        <v>0</v>
      </c>
      <c r="BJ119" s="14" t="s">
        <v>85</v>
      </c>
      <c r="BK119" s="154">
        <f t="shared" ref="BK119:BK126" si="9">ROUND(I119*H119,2)</f>
        <v>0</v>
      </c>
      <c r="BL119" s="14" t="s">
        <v>137</v>
      </c>
      <c r="BM119" s="153" t="s">
        <v>525</v>
      </c>
    </row>
    <row r="120" spans="1:65" s="2" customFormat="1" ht="114.95" customHeight="1" x14ac:dyDescent="0.2">
      <c r="A120" s="29"/>
      <c r="B120" s="140"/>
      <c r="C120" s="155" t="s">
        <v>87</v>
      </c>
      <c r="D120" s="155" t="s">
        <v>139</v>
      </c>
      <c r="E120" s="156" t="s">
        <v>526</v>
      </c>
      <c r="F120" s="157" t="s">
        <v>527</v>
      </c>
      <c r="G120" s="158" t="s">
        <v>157</v>
      </c>
      <c r="H120" s="159">
        <v>1</v>
      </c>
      <c r="I120" s="160"/>
      <c r="J120" s="161">
        <f t="shared" si="0"/>
        <v>0</v>
      </c>
      <c r="K120" s="157" t="s">
        <v>135</v>
      </c>
      <c r="L120" s="30"/>
      <c r="M120" s="162" t="s">
        <v>1</v>
      </c>
      <c r="N120" s="163" t="s">
        <v>42</v>
      </c>
      <c r="O120" s="55"/>
      <c r="P120" s="151">
        <f t="shared" si="1"/>
        <v>0</v>
      </c>
      <c r="Q120" s="151">
        <v>0</v>
      </c>
      <c r="R120" s="151">
        <f t="shared" si="2"/>
        <v>0</v>
      </c>
      <c r="S120" s="151">
        <v>0</v>
      </c>
      <c r="T120" s="152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3" t="s">
        <v>137</v>
      </c>
      <c r="AT120" s="153" t="s">
        <v>139</v>
      </c>
      <c r="AU120" s="153" t="s">
        <v>85</v>
      </c>
      <c r="AY120" s="14" t="s">
        <v>128</v>
      </c>
      <c r="BE120" s="154">
        <f t="shared" si="4"/>
        <v>0</v>
      </c>
      <c r="BF120" s="154">
        <f t="shared" si="5"/>
        <v>0</v>
      </c>
      <c r="BG120" s="154">
        <f t="shared" si="6"/>
        <v>0</v>
      </c>
      <c r="BH120" s="154">
        <f t="shared" si="7"/>
        <v>0</v>
      </c>
      <c r="BI120" s="154">
        <f t="shared" si="8"/>
        <v>0</v>
      </c>
      <c r="BJ120" s="14" t="s">
        <v>85</v>
      </c>
      <c r="BK120" s="154">
        <f t="shared" si="9"/>
        <v>0</v>
      </c>
      <c r="BL120" s="14" t="s">
        <v>137</v>
      </c>
      <c r="BM120" s="153" t="s">
        <v>528</v>
      </c>
    </row>
    <row r="121" spans="1:65" s="2" customFormat="1" ht="90" customHeight="1" x14ac:dyDescent="0.2">
      <c r="A121" s="29"/>
      <c r="B121" s="140"/>
      <c r="C121" s="155" t="s">
        <v>144</v>
      </c>
      <c r="D121" s="155" t="s">
        <v>139</v>
      </c>
      <c r="E121" s="156" t="s">
        <v>529</v>
      </c>
      <c r="F121" s="157" t="s">
        <v>530</v>
      </c>
      <c r="G121" s="158" t="s">
        <v>157</v>
      </c>
      <c r="H121" s="159">
        <v>1</v>
      </c>
      <c r="I121" s="160"/>
      <c r="J121" s="161">
        <f t="shared" si="0"/>
        <v>0</v>
      </c>
      <c r="K121" s="157" t="s">
        <v>135</v>
      </c>
      <c r="L121" s="30"/>
      <c r="M121" s="162" t="s">
        <v>1</v>
      </c>
      <c r="N121" s="163" t="s">
        <v>42</v>
      </c>
      <c r="O121" s="55"/>
      <c r="P121" s="151">
        <f t="shared" si="1"/>
        <v>0</v>
      </c>
      <c r="Q121" s="151">
        <v>0</v>
      </c>
      <c r="R121" s="151">
        <f t="shared" si="2"/>
        <v>0</v>
      </c>
      <c r="S121" s="151">
        <v>0</v>
      </c>
      <c r="T121" s="152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3" t="s">
        <v>137</v>
      </c>
      <c r="AT121" s="153" t="s">
        <v>139</v>
      </c>
      <c r="AU121" s="153" t="s">
        <v>85</v>
      </c>
      <c r="AY121" s="14" t="s">
        <v>128</v>
      </c>
      <c r="BE121" s="154">
        <f t="shared" si="4"/>
        <v>0</v>
      </c>
      <c r="BF121" s="154">
        <f t="shared" si="5"/>
        <v>0</v>
      </c>
      <c r="BG121" s="154">
        <f t="shared" si="6"/>
        <v>0</v>
      </c>
      <c r="BH121" s="154">
        <f t="shared" si="7"/>
        <v>0</v>
      </c>
      <c r="BI121" s="154">
        <f t="shared" si="8"/>
        <v>0</v>
      </c>
      <c r="BJ121" s="14" t="s">
        <v>85</v>
      </c>
      <c r="BK121" s="154">
        <f t="shared" si="9"/>
        <v>0</v>
      </c>
      <c r="BL121" s="14" t="s">
        <v>137</v>
      </c>
      <c r="BM121" s="153" t="s">
        <v>531</v>
      </c>
    </row>
    <row r="122" spans="1:65" s="2" customFormat="1" ht="90" customHeight="1" x14ac:dyDescent="0.2">
      <c r="A122" s="29"/>
      <c r="B122" s="140"/>
      <c r="C122" s="155" t="s">
        <v>137</v>
      </c>
      <c r="D122" s="155" t="s">
        <v>139</v>
      </c>
      <c r="E122" s="156" t="s">
        <v>532</v>
      </c>
      <c r="F122" s="157" t="s">
        <v>533</v>
      </c>
      <c r="G122" s="158" t="s">
        <v>157</v>
      </c>
      <c r="H122" s="159">
        <v>1</v>
      </c>
      <c r="I122" s="160"/>
      <c r="J122" s="161">
        <f t="shared" si="0"/>
        <v>0</v>
      </c>
      <c r="K122" s="157" t="s">
        <v>135</v>
      </c>
      <c r="L122" s="30"/>
      <c r="M122" s="162" t="s">
        <v>1</v>
      </c>
      <c r="N122" s="163" t="s">
        <v>42</v>
      </c>
      <c r="O122" s="55"/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3" t="s">
        <v>137</v>
      </c>
      <c r="AT122" s="153" t="s">
        <v>139</v>
      </c>
      <c r="AU122" s="153" t="s">
        <v>85</v>
      </c>
      <c r="AY122" s="14" t="s">
        <v>128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4" t="s">
        <v>85</v>
      </c>
      <c r="BK122" s="154">
        <f t="shared" si="9"/>
        <v>0</v>
      </c>
      <c r="BL122" s="14" t="s">
        <v>137</v>
      </c>
      <c r="BM122" s="153" t="s">
        <v>534</v>
      </c>
    </row>
    <row r="123" spans="1:65" s="2" customFormat="1" ht="90" customHeight="1" x14ac:dyDescent="0.2">
      <c r="A123" s="29"/>
      <c r="B123" s="140"/>
      <c r="C123" s="155" t="s">
        <v>129</v>
      </c>
      <c r="D123" s="155" t="s">
        <v>139</v>
      </c>
      <c r="E123" s="156" t="s">
        <v>535</v>
      </c>
      <c r="F123" s="157" t="s">
        <v>536</v>
      </c>
      <c r="G123" s="158" t="s">
        <v>157</v>
      </c>
      <c r="H123" s="159">
        <v>1</v>
      </c>
      <c r="I123" s="160"/>
      <c r="J123" s="161">
        <f t="shared" si="0"/>
        <v>0</v>
      </c>
      <c r="K123" s="157" t="s">
        <v>135</v>
      </c>
      <c r="L123" s="30"/>
      <c r="M123" s="162" t="s">
        <v>1</v>
      </c>
      <c r="N123" s="163" t="s">
        <v>42</v>
      </c>
      <c r="O123" s="55"/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3" t="s">
        <v>137</v>
      </c>
      <c r="AT123" s="153" t="s">
        <v>139</v>
      </c>
      <c r="AU123" s="153" t="s">
        <v>85</v>
      </c>
      <c r="AY123" s="14" t="s">
        <v>128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4" t="s">
        <v>85</v>
      </c>
      <c r="BK123" s="154">
        <f t="shared" si="9"/>
        <v>0</v>
      </c>
      <c r="BL123" s="14" t="s">
        <v>137</v>
      </c>
      <c r="BM123" s="153" t="s">
        <v>537</v>
      </c>
    </row>
    <row r="124" spans="1:65" s="2" customFormat="1" ht="90" customHeight="1" x14ac:dyDescent="0.2">
      <c r="A124" s="29"/>
      <c r="B124" s="140"/>
      <c r="C124" s="155" t="s">
        <v>154</v>
      </c>
      <c r="D124" s="155" t="s">
        <v>139</v>
      </c>
      <c r="E124" s="156" t="s">
        <v>538</v>
      </c>
      <c r="F124" s="157" t="s">
        <v>539</v>
      </c>
      <c r="G124" s="158" t="s">
        <v>157</v>
      </c>
      <c r="H124" s="159">
        <v>1</v>
      </c>
      <c r="I124" s="160"/>
      <c r="J124" s="161">
        <f t="shared" si="0"/>
        <v>0</v>
      </c>
      <c r="K124" s="157" t="s">
        <v>135</v>
      </c>
      <c r="L124" s="30"/>
      <c r="M124" s="162" t="s">
        <v>1</v>
      </c>
      <c r="N124" s="163" t="s">
        <v>42</v>
      </c>
      <c r="O124" s="55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3" t="s">
        <v>137</v>
      </c>
      <c r="AT124" s="153" t="s">
        <v>139</v>
      </c>
      <c r="AU124" s="153" t="s">
        <v>85</v>
      </c>
      <c r="AY124" s="14" t="s">
        <v>128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4" t="s">
        <v>85</v>
      </c>
      <c r="BK124" s="154">
        <f t="shared" si="9"/>
        <v>0</v>
      </c>
      <c r="BL124" s="14" t="s">
        <v>137</v>
      </c>
      <c r="BM124" s="153" t="s">
        <v>540</v>
      </c>
    </row>
    <row r="125" spans="1:65" s="2" customFormat="1" ht="90" customHeight="1" x14ac:dyDescent="0.2">
      <c r="A125" s="29"/>
      <c r="B125" s="140"/>
      <c r="C125" s="155" t="s">
        <v>159</v>
      </c>
      <c r="D125" s="155" t="s">
        <v>139</v>
      </c>
      <c r="E125" s="156" t="s">
        <v>541</v>
      </c>
      <c r="F125" s="157" t="s">
        <v>542</v>
      </c>
      <c r="G125" s="158" t="s">
        <v>142</v>
      </c>
      <c r="H125" s="159">
        <v>1</v>
      </c>
      <c r="I125" s="160"/>
      <c r="J125" s="161">
        <f t="shared" si="0"/>
        <v>0</v>
      </c>
      <c r="K125" s="157" t="s">
        <v>1</v>
      </c>
      <c r="L125" s="30"/>
      <c r="M125" s="162" t="s">
        <v>1</v>
      </c>
      <c r="N125" s="163" t="s">
        <v>42</v>
      </c>
      <c r="O125" s="55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137</v>
      </c>
      <c r="AT125" s="153" t="s">
        <v>139</v>
      </c>
      <c r="AU125" s="153" t="s">
        <v>85</v>
      </c>
      <c r="AY125" s="14" t="s">
        <v>128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4" t="s">
        <v>85</v>
      </c>
      <c r="BK125" s="154">
        <f t="shared" si="9"/>
        <v>0</v>
      </c>
      <c r="BL125" s="14" t="s">
        <v>137</v>
      </c>
      <c r="BM125" s="153" t="s">
        <v>543</v>
      </c>
    </row>
    <row r="126" spans="1:65" s="2" customFormat="1" ht="90" customHeight="1" x14ac:dyDescent="0.2">
      <c r="A126" s="29"/>
      <c r="B126" s="140"/>
      <c r="C126" s="155" t="s">
        <v>136</v>
      </c>
      <c r="D126" s="155" t="s">
        <v>139</v>
      </c>
      <c r="E126" s="156" t="s">
        <v>544</v>
      </c>
      <c r="F126" s="157" t="s">
        <v>545</v>
      </c>
      <c r="G126" s="158" t="s">
        <v>142</v>
      </c>
      <c r="H126" s="159">
        <v>1</v>
      </c>
      <c r="I126" s="160"/>
      <c r="J126" s="161">
        <f t="shared" si="0"/>
        <v>0</v>
      </c>
      <c r="K126" s="157" t="s">
        <v>1</v>
      </c>
      <c r="L126" s="30"/>
      <c r="M126" s="164" t="s">
        <v>1</v>
      </c>
      <c r="N126" s="165" t="s">
        <v>42</v>
      </c>
      <c r="O126" s="166"/>
      <c r="P126" s="167">
        <f t="shared" si="1"/>
        <v>0</v>
      </c>
      <c r="Q126" s="167">
        <v>0</v>
      </c>
      <c r="R126" s="167">
        <f t="shared" si="2"/>
        <v>0</v>
      </c>
      <c r="S126" s="167">
        <v>0</v>
      </c>
      <c r="T126" s="16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137</v>
      </c>
      <c r="AT126" s="153" t="s">
        <v>139</v>
      </c>
      <c r="AU126" s="153" t="s">
        <v>85</v>
      </c>
      <c r="AY126" s="14" t="s">
        <v>128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4" t="s">
        <v>85</v>
      </c>
      <c r="BK126" s="154">
        <f t="shared" si="9"/>
        <v>0</v>
      </c>
      <c r="BL126" s="14" t="s">
        <v>137</v>
      </c>
      <c r="BM126" s="153" t="s">
        <v>546</v>
      </c>
    </row>
    <row r="127" spans="1:65" s="2" customFormat="1" ht="6.95" customHeight="1" x14ac:dyDescent="0.2">
      <c r="A127" s="29"/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0"/>
      <c r="M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</sheetData>
  <autoFilter ref="C116:K12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103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26.25" customHeight="1" x14ac:dyDescent="0.2">
      <c r="B7" s="17"/>
      <c r="E7" s="208" t="str">
        <f>'Rekapitulace zakázky'!K6</f>
        <v>Oprava geometrických parametrů koleje v obvodu OŘ Brno 2022-2025 - ST Brno</v>
      </c>
      <c r="F7" s="209"/>
      <c r="G7" s="209"/>
      <c r="H7" s="209"/>
      <c r="L7" s="17"/>
    </row>
    <row r="8" spans="1:46" s="2" customFormat="1" ht="12" customHeight="1" x14ac:dyDescent="0.2">
      <c r="A8" s="29"/>
      <c r="B8" s="30"/>
      <c r="C8" s="29"/>
      <c r="D8" s="24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69" t="s">
        <v>547</v>
      </c>
      <c r="F9" s="210"/>
      <c r="G9" s="210"/>
      <c r="H9" s="21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11. 8. 2022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1" t="str">
        <f>'Rekapitulace zakázky'!E14</f>
        <v>Vyplň údaj</v>
      </c>
      <c r="F18" s="191"/>
      <c r="G18" s="191"/>
      <c r="H18" s="191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196" t="s">
        <v>1</v>
      </c>
      <c r="F27" s="196"/>
      <c r="G27" s="196"/>
      <c r="H27" s="19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41</v>
      </c>
      <c r="E33" s="24" t="s">
        <v>42</v>
      </c>
      <c r="F33" s="96">
        <f>ROUND((SUM(BE117:BE121)),  2)</f>
        <v>0</v>
      </c>
      <c r="G33" s="29"/>
      <c r="H33" s="29"/>
      <c r="I33" s="97">
        <v>0.21</v>
      </c>
      <c r="J33" s="96">
        <f>ROUND(((SUM(BE117:BE121))*I33),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6">
        <f>ROUND((SUM(BF117:BF121)),  2)</f>
        <v>0</v>
      </c>
      <c r="G34" s="29"/>
      <c r="H34" s="29"/>
      <c r="I34" s="97">
        <v>0.15</v>
      </c>
      <c r="J34" s="96">
        <f>ROUND(((SUM(BF117:BF121))*I34),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6">
        <f>ROUND((SUM(BG117:BG121)),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6">
        <f>ROUND((SUM(BH117:BH121)),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6">
        <f>ROUND((SUM(BI117:BI121)),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 x14ac:dyDescent="0.2">
      <c r="A85" s="29"/>
      <c r="B85" s="30"/>
      <c r="C85" s="29"/>
      <c r="D85" s="29"/>
      <c r="E85" s="208" t="str">
        <f>E7</f>
        <v>Oprava geometrických parametrů koleje v obvodu OŘ Brno 2022-2025 - ST Brno</v>
      </c>
      <c r="F85" s="209"/>
      <c r="G85" s="209"/>
      <c r="H85" s="20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69" t="str">
        <f>E9</f>
        <v>02.1 - VRN</v>
      </c>
      <c r="F87" s="210"/>
      <c r="G87" s="210"/>
      <c r="H87" s="21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OŘ Brno</v>
      </c>
      <c r="G89" s="29"/>
      <c r="H89" s="29"/>
      <c r="I89" s="24" t="s">
        <v>22</v>
      </c>
      <c r="J89" s="52" t="str">
        <f>IF(J12="","",J12)</f>
        <v>11. 8. 2022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107</v>
      </c>
      <c r="D94" s="98"/>
      <c r="E94" s="98"/>
      <c r="F94" s="98"/>
      <c r="G94" s="98"/>
      <c r="H94" s="98"/>
      <c r="I94" s="98"/>
      <c r="J94" s="107" t="s">
        <v>108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109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110</v>
      </c>
    </row>
    <row r="97" spans="1:31" s="9" customFormat="1" ht="24.95" customHeight="1" x14ac:dyDescent="0.2">
      <c r="B97" s="109"/>
      <c r="D97" s="110" t="s">
        <v>521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113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6.25" customHeight="1" x14ac:dyDescent="0.2">
      <c r="A107" s="29"/>
      <c r="B107" s="30"/>
      <c r="C107" s="29"/>
      <c r="D107" s="29"/>
      <c r="E107" s="208" t="str">
        <f>E7</f>
        <v>Oprava geometrických parametrů koleje v obvodu OŘ Brno 2022-2025 - ST Brno</v>
      </c>
      <c r="F107" s="209"/>
      <c r="G107" s="209"/>
      <c r="H107" s="20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104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169" t="str">
        <f>E9</f>
        <v>02.1 - VRN</v>
      </c>
      <c r="F109" s="210"/>
      <c r="G109" s="210"/>
      <c r="H109" s="210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>OŘ Brno</v>
      </c>
      <c r="G111" s="29"/>
      <c r="H111" s="29"/>
      <c r="I111" s="24" t="s">
        <v>22</v>
      </c>
      <c r="J111" s="52" t="str">
        <f>IF(J12="","",J12)</f>
        <v>11. 8. 2022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24</v>
      </c>
      <c r="D113" s="29"/>
      <c r="E113" s="29"/>
      <c r="F113" s="22" t="str">
        <f>E15</f>
        <v>Správa železnic, státní organizace</v>
      </c>
      <c r="G113" s="29"/>
      <c r="H113" s="29"/>
      <c r="I113" s="24" t="s">
        <v>32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30</v>
      </c>
      <c r="D114" s="29"/>
      <c r="E114" s="29"/>
      <c r="F114" s="22" t="str">
        <f>IF(E18="","",E18)</f>
        <v>Vyplň údaj</v>
      </c>
      <c r="G114" s="29"/>
      <c r="H114" s="29"/>
      <c r="I114" s="24" t="s">
        <v>35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17"/>
      <c r="B116" s="118"/>
      <c r="C116" s="119" t="s">
        <v>114</v>
      </c>
      <c r="D116" s="120" t="s">
        <v>62</v>
      </c>
      <c r="E116" s="120" t="s">
        <v>58</v>
      </c>
      <c r="F116" s="120" t="s">
        <v>59</v>
      </c>
      <c r="G116" s="120" t="s">
        <v>115</v>
      </c>
      <c r="H116" s="120" t="s">
        <v>116</v>
      </c>
      <c r="I116" s="120" t="s">
        <v>117</v>
      </c>
      <c r="J116" s="120" t="s">
        <v>108</v>
      </c>
      <c r="K116" s="121" t="s">
        <v>118</v>
      </c>
      <c r="L116" s="122"/>
      <c r="M116" s="59" t="s">
        <v>1</v>
      </c>
      <c r="N116" s="60" t="s">
        <v>41</v>
      </c>
      <c r="O116" s="60" t="s">
        <v>119</v>
      </c>
      <c r="P116" s="60" t="s">
        <v>120</v>
      </c>
      <c r="Q116" s="60" t="s">
        <v>121</v>
      </c>
      <c r="R116" s="60" t="s">
        <v>122</v>
      </c>
      <c r="S116" s="60" t="s">
        <v>123</v>
      </c>
      <c r="T116" s="61" t="s">
        <v>124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 x14ac:dyDescent="0.25">
      <c r="A117" s="29"/>
      <c r="B117" s="30"/>
      <c r="C117" s="66" t="s">
        <v>125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110</v>
      </c>
      <c r="BK117" s="126">
        <f>BK118</f>
        <v>0</v>
      </c>
    </row>
    <row r="118" spans="1:65" s="12" customFormat="1" ht="25.9" customHeight="1" x14ac:dyDescent="0.2">
      <c r="B118" s="127"/>
      <c r="D118" s="128" t="s">
        <v>76</v>
      </c>
      <c r="E118" s="129" t="s">
        <v>100</v>
      </c>
      <c r="F118" s="129" t="s">
        <v>522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SUM(P119:P121)</f>
        <v>0</v>
      </c>
      <c r="Q118" s="133"/>
      <c r="R118" s="134">
        <f>SUM(R119:R121)</f>
        <v>0</v>
      </c>
      <c r="S118" s="133"/>
      <c r="T118" s="135">
        <f>SUM(T119:T121)</f>
        <v>0</v>
      </c>
      <c r="AR118" s="128" t="s">
        <v>129</v>
      </c>
      <c r="AT118" s="136" t="s">
        <v>76</v>
      </c>
      <c r="AU118" s="136" t="s">
        <v>77</v>
      </c>
      <c r="AY118" s="128" t="s">
        <v>128</v>
      </c>
      <c r="BK118" s="137">
        <f>SUM(BK119:BK121)</f>
        <v>0</v>
      </c>
    </row>
    <row r="119" spans="1:65" s="2" customFormat="1" ht="24.2" customHeight="1" x14ac:dyDescent="0.2">
      <c r="A119" s="29"/>
      <c r="B119" s="140"/>
      <c r="C119" s="155" t="s">
        <v>85</v>
      </c>
      <c r="D119" s="155" t="s">
        <v>139</v>
      </c>
      <c r="E119" s="156" t="s">
        <v>548</v>
      </c>
      <c r="F119" s="157" t="s">
        <v>549</v>
      </c>
      <c r="G119" s="158" t="s">
        <v>550</v>
      </c>
      <c r="H119" s="159">
        <v>1</v>
      </c>
      <c r="I119" s="160"/>
      <c r="J119" s="161">
        <f>ROUND(I119*H119,2)</f>
        <v>0</v>
      </c>
      <c r="K119" s="157" t="s">
        <v>135</v>
      </c>
      <c r="L119" s="30"/>
      <c r="M119" s="162" t="s">
        <v>1</v>
      </c>
      <c r="N119" s="163" t="s">
        <v>42</v>
      </c>
      <c r="O119" s="55"/>
      <c r="P119" s="151">
        <f>O119*H119</f>
        <v>0</v>
      </c>
      <c r="Q119" s="151">
        <v>0</v>
      </c>
      <c r="R119" s="151">
        <f>Q119*H119</f>
        <v>0</v>
      </c>
      <c r="S119" s="151">
        <v>0</v>
      </c>
      <c r="T119" s="152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3" t="s">
        <v>137</v>
      </c>
      <c r="AT119" s="153" t="s">
        <v>139</v>
      </c>
      <c r="AU119" s="153" t="s">
        <v>85</v>
      </c>
      <c r="AY119" s="14" t="s">
        <v>128</v>
      </c>
      <c r="BE119" s="154">
        <f>IF(N119="základní",J119,0)</f>
        <v>0</v>
      </c>
      <c r="BF119" s="154">
        <f>IF(N119="snížená",J119,0)</f>
        <v>0</v>
      </c>
      <c r="BG119" s="154">
        <f>IF(N119="zákl. přenesená",J119,0)</f>
        <v>0</v>
      </c>
      <c r="BH119" s="154">
        <f>IF(N119="sníž. přenesená",J119,0)</f>
        <v>0</v>
      </c>
      <c r="BI119" s="154">
        <f>IF(N119="nulová",J119,0)</f>
        <v>0</v>
      </c>
      <c r="BJ119" s="14" t="s">
        <v>85</v>
      </c>
      <c r="BK119" s="154">
        <f>ROUND(I119*H119,2)</f>
        <v>0</v>
      </c>
      <c r="BL119" s="14" t="s">
        <v>137</v>
      </c>
      <c r="BM119" s="153" t="s">
        <v>551</v>
      </c>
    </row>
    <row r="120" spans="1:65" s="2" customFormat="1" ht="37.9" customHeight="1" x14ac:dyDescent="0.2">
      <c r="A120" s="29"/>
      <c r="B120" s="140"/>
      <c r="C120" s="155" t="s">
        <v>87</v>
      </c>
      <c r="D120" s="155" t="s">
        <v>139</v>
      </c>
      <c r="E120" s="156" t="s">
        <v>552</v>
      </c>
      <c r="F120" s="157" t="s">
        <v>553</v>
      </c>
      <c r="G120" s="158" t="s">
        <v>554</v>
      </c>
      <c r="H120" s="159">
        <v>1</v>
      </c>
      <c r="I120" s="160"/>
      <c r="J120" s="161">
        <f>ROUND(I120*H120,2)</f>
        <v>0</v>
      </c>
      <c r="K120" s="157" t="s">
        <v>135</v>
      </c>
      <c r="L120" s="30"/>
      <c r="M120" s="162" t="s">
        <v>1</v>
      </c>
      <c r="N120" s="163" t="s">
        <v>42</v>
      </c>
      <c r="O120" s="55"/>
      <c r="P120" s="151">
        <f>O120*H120</f>
        <v>0</v>
      </c>
      <c r="Q120" s="151">
        <v>0</v>
      </c>
      <c r="R120" s="151">
        <f>Q120*H120</f>
        <v>0</v>
      </c>
      <c r="S120" s="151">
        <v>0</v>
      </c>
      <c r="T120" s="152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3" t="s">
        <v>137</v>
      </c>
      <c r="AT120" s="153" t="s">
        <v>139</v>
      </c>
      <c r="AU120" s="153" t="s">
        <v>85</v>
      </c>
      <c r="AY120" s="14" t="s">
        <v>128</v>
      </c>
      <c r="BE120" s="154">
        <f>IF(N120="základní",J120,0)</f>
        <v>0</v>
      </c>
      <c r="BF120" s="154">
        <f>IF(N120="snížená",J120,0)</f>
        <v>0</v>
      </c>
      <c r="BG120" s="154">
        <f>IF(N120="zákl. přenesená",J120,0)</f>
        <v>0</v>
      </c>
      <c r="BH120" s="154">
        <f>IF(N120="sníž. přenesená",J120,0)</f>
        <v>0</v>
      </c>
      <c r="BI120" s="154">
        <f>IF(N120="nulová",J120,0)</f>
        <v>0</v>
      </c>
      <c r="BJ120" s="14" t="s">
        <v>85</v>
      </c>
      <c r="BK120" s="154">
        <f>ROUND(I120*H120,2)</f>
        <v>0</v>
      </c>
      <c r="BL120" s="14" t="s">
        <v>137</v>
      </c>
      <c r="BM120" s="153" t="s">
        <v>555</v>
      </c>
    </row>
    <row r="121" spans="1:65" s="2" customFormat="1" ht="24.2" customHeight="1" x14ac:dyDescent="0.2">
      <c r="A121" s="29"/>
      <c r="B121" s="140"/>
      <c r="C121" s="155" t="s">
        <v>144</v>
      </c>
      <c r="D121" s="155" t="s">
        <v>139</v>
      </c>
      <c r="E121" s="156" t="s">
        <v>556</v>
      </c>
      <c r="F121" s="157" t="s">
        <v>557</v>
      </c>
      <c r="G121" s="158" t="s">
        <v>554</v>
      </c>
      <c r="H121" s="159">
        <v>1</v>
      </c>
      <c r="I121" s="160"/>
      <c r="J121" s="161">
        <f>ROUND(I121*H121,2)</f>
        <v>0</v>
      </c>
      <c r="K121" s="157" t="s">
        <v>135</v>
      </c>
      <c r="L121" s="30"/>
      <c r="M121" s="164" t="s">
        <v>1</v>
      </c>
      <c r="N121" s="165" t="s">
        <v>42</v>
      </c>
      <c r="O121" s="166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3" t="s">
        <v>137</v>
      </c>
      <c r="AT121" s="153" t="s">
        <v>139</v>
      </c>
      <c r="AU121" s="153" t="s">
        <v>85</v>
      </c>
      <c r="AY121" s="14" t="s">
        <v>128</v>
      </c>
      <c r="BE121" s="154">
        <f>IF(N121="základní",J121,0)</f>
        <v>0</v>
      </c>
      <c r="BF121" s="154">
        <f>IF(N121="snížená",J121,0)</f>
        <v>0</v>
      </c>
      <c r="BG121" s="154">
        <f>IF(N121="zákl. přenesená",J121,0)</f>
        <v>0</v>
      </c>
      <c r="BH121" s="154">
        <f>IF(N121="sníž. přenesená",J121,0)</f>
        <v>0</v>
      </c>
      <c r="BI121" s="154">
        <f>IF(N121="nulová",J121,0)</f>
        <v>0</v>
      </c>
      <c r="BJ121" s="14" t="s">
        <v>85</v>
      </c>
      <c r="BK121" s="154">
        <f>ROUND(I121*H121,2)</f>
        <v>0</v>
      </c>
      <c r="BL121" s="14" t="s">
        <v>137</v>
      </c>
      <c r="BM121" s="153" t="s">
        <v>558</v>
      </c>
    </row>
    <row r="122" spans="1:65" s="2" customFormat="1" ht="6.95" customHeight="1" x14ac:dyDescent="0.2">
      <c r="A122" s="29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6:K12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zakázky</vt:lpstr>
      <vt:lpstr>01.1 - Oprava GPK</vt:lpstr>
      <vt:lpstr>01.2 - Vyvolané práce</vt:lpstr>
      <vt:lpstr>01.3 - Manipulace a přepravy</vt:lpstr>
      <vt:lpstr>01.4 - Geodetické měření</vt:lpstr>
      <vt:lpstr>02.1 - VRN</vt:lpstr>
      <vt:lpstr>'01.1 - Oprava GPK'!Názvy_tisku</vt:lpstr>
      <vt:lpstr>'01.2 - Vyvolané práce'!Názvy_tisku</vt:lpstr>
      <vt:lpstr>'01.3 - Manipulace a přepravy'!Názvy_tisku</vt:lpstr>
      <vt:lpstr>'01.4 - Geodetické měření'!Názvy_tisku</vt:lpstr>
      <vt:lpstr>'02.1 - VRN'!Názvy_tisku</vt:lpstr>
      <vt:lpstr>'Rekapitulace zakázky'!Názvy_tisku</vt:lpstr>
      <vt:lpstr>'01.1 - Oprava GPK'!Oblast_tisku</vt:lpstr>
      <vt:lpstr>'01.2 - Vyvolané práce'!Oblast_tisku</vt:lpstr>
      <vt:lpstr>'01.3 - Manipulace a přepravy'!Oblast_tisku</vt:lpstr>
      <vt:lpstr>'01.4 - Geodetické měření'!Oblast_tisku</vt:lpstr>
      <vt:lpstr>'02.1 - VRN'!Oblast_tisku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2022-11-01T09:54:50Z</dcterms:created>
  <dcterms:modified xsi:type="dcterms:W3CDTF">2022-11-01T10:00:45Z</dcterms:modified>
</cp:coreProperties>
</file>