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.1 - Oprava GPK" sheetId="2" r:id="rId2"/>
    <sheet name="01.2 - Vyvolané práce" sheetId="3" r:id="rId3"/>
    <sheet name="01.3 - Manipulace a přepravy" sheetId="4" r:id="rId4"/>
    <sheet name="01.4 - Geodetické měření" sheetId="5" r:id="rId5"/>
    <sheet name="02.1 - VRN" sheetId="6" r:id="rId6"/>
  </sheets>
  <definedNames>
    <definedName name="_xlnm.Print_Area" localSheetId="0">'Rekapitulace zakázky'!$D$4:$AO$76,'Rekapitulace zakázky'!$C$82:$AQ$100</definedName>
    <definedName name="_xlnm.Print_Titles" localSheetId="0">'Rekapitulace zakázky'!$92:$92</definedName>
    <definedName name="_xlnm._FilterDatabase" localSheetId="1" hidden="1">'01.1 - Oprava GPK'!$C$117:$K$160</definedName>
    <definedName name="_xlnm.Print_Area" localSheetId="1">'01.1 - Oprava GPK'!$C$4:$J$76,'01.1 - Oprava GPK'!$C$82:$J$99,'01.1 - Oprava GPK'!$C$105:$K$160</definedName>
    <definedName name="_xlnm.Print_Titles" localSheetId="1">'01.1 - Oprava GPK'!$117:$117</definedName>
    <definedName name="_xlnm._FilterDatabase" localSheetId="2" hidden="1">'01.2 - Vyvolané práce'!$C$118:$K$175</definedName>
    <definedName name="_xlnm.Print_Area" localSheetId="2">'01.2 - Vyvolané práce'!$C$4:$J$76,'01.2 - Vyvolané práce'!$C$82:$J$100,'01.2 - Vyvolané práce'!$C$106:$K$175</definedName>
    <definedName name="_xlnm.Print_Titles" localSheetId="2">'01.2 - Vyvolané práce'!$118:$118</definedName>
    <definedName name="_xlnm._FilterDatabase" localSheetId="3" hidden="1">'01.3 - Manipulace a přepravy'!$C$116:$K$134</definedName>
    <definedName name="_xlnm.Print_Area" localSheetId="3">'01.3 - Manipulace a přepravy'!$C$4:$J$76,'01.3 - Manipulace a přepravy'!$C$82:$J$98,'01.3 - Manipulace a přepravy'!$C$104:$K$134</definedName>
    <definedName name="_xlnm.Print_Titles" localSheetId="3">'01.3 - Manipulace a přepravy'!$116:$116</definedName>
    <definedName name="_xlnm._FilterDatabase" localSheetId="4" hidden="1">'01.4 - Geodetické měření'!$C$116:$K$126</definedName>
    <definedName name="_xlnm.Print_Area" localSheetId="4">'01.4 - Geodetické měření'!$C$4:$J$76,'01.4 - Geodetické měření'!$C$82:$J$98,'01.4 - Geodetické měření'!$C$104:$K$126</definedName>
    <definedName name="_xlnm.Print_Titles" localSheetId="4">'01.4 - Geodetické měření'!$116:$116</definedName>
    <definedName name="_xlnm._FilterDatabase" localSheetId="5" hidden="1">'02.1 - VRN'!$C$116:$K$121</definedName>
    <definedName name="_xlnm.Print_Area" localSheetId="5">'02.1 - VRN'!$C$4:$J$76,'02.1 - VRN'!$C$82:$J$98,'02.1 - VRN'!$C$104:$K$121</definedName>
    <definedName name="_xlnm.Print_Titles" localSheetId="5">'02.1 - VRN'!$116:$116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3"/>
  <c r="F111"/>
  <c r="E109"/>
  <c r="F91"/>
  <c r="F89"/>
  <c r="E87"/>
  <c r="J24"/>
  <c r="E24"/>
  <c r="J114"/>
  <c r="J23"/>
  <c r="J21"/>
  <c r="E21"/>
  <c r="J91"/>
  <c r="J20"/>
  <c r="J18"/>
  <c r="E18"/>
  <c r="F92"/>
  <c r="J17"/>
  <c r="J12"/>
  <c r="J89"/>
  <c r="E7"/>
  <c r="E107"/>
  <c i="5" r="J37"/>
  <c r="J36"/>
  <c i="1" r="AY98"/>
  <c i="5" r="J35"/>
  <c i="1" r="AX98"/>
  <c i="5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3"/>
  <c r="F111"/>
  <c r="E109"/>
  <c r="F91"/>
  <c r="F89"/>
  <c r="E87"/>
  <c r="J24"/>
  <c r="E24"/>
  <c r="J114"/>
  <c r="J23"/>
  <c r="J21"/>
  <c r="E21"/>
  <c r="J91"/>
  <c r="J20"/>
  <c r="J18"/>
  <c r="E18"/>
  <c r="F114"/>
  <c r="J17"/>
  <c r="J12"/>
  <c r="J89"/>
  <c r="E7"/>
  <c r="E107"/>
  <c i="4" r="J37"/>
  <c r="J36"/>
  <c i="1" r="AY97"/>
  <c i="4" r="J35"/>
  <c i="1" r="AX97"/>
  <c i="4"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3"/>
  <c r="F111"/>
  <c r="E109"/>
  <c r="F91"/>
  <c r="F89"/>
  <c r="E87"/>
  <c r="J24"/>
  <c r="E24"/>
  <c r="J92"/>
  <c r="J23"/>
  <c r="J21"/>
  <c r="E21"/>
  <c r="J113"/>
  <c r="J20"/>
  <c r="J18"/>
  <c r="E18"/>
  <c r="F114"/>
  <c r="J17"/>
  <c r="J12"/>
  <c r="J111"/>
  <c r="E7"/>
  <c r="E85"/>
  <c i="3" r="J37"/>
  <c r="J36"/>
  <c i="1" r="AY96"/>
  <c i="3" r="J35"/>
  <c i="1" r="AX96"/>
  <c i="3"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5"/>
  <c r="F113"/>
  <c r="E111"/>
  <c r="F91"/>
  <c r="F89"/>
  <c r="E87"/>
  <c r="J24"/>
  <c r="E24"/>
  <c r="J92"/>
  <c r="J23"/>
  <c r="J21"/>
  <c r="E21"/>
  <c r="J91"/>
  <c r="J20"/>
  <c r="J18"/>
  <c r="E18"/>
  <c r="F116"/>
  <c r="J17"/>
  <c r="J12"/>
  <c r="J89"/>
  <c r="E7"/>
  <c r="E85"/>
  <c i="2" r="J37"/>
  <c r="J36"/>
  <c i="1" r="AY95"/>
  <c i="2" r="J35"/>
  <c i="1" r="AX95"/>
  <c i="2"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4"/>
  <c r="F112"/>
  <c r="E110"/>
  <c r="F91"/>
  <c r="F89"/>
  <c r="E87"/>
  <c r="J24"/>
  <c r="E24"/>
  <c r="J92"/>
  <c r="J23"/>
  <c r="J21"/>
  <c r="E21"/>
  <c r="J114"/>
  <c r="J20"/>
  <c r="J18"/>
  <c r="E18"/>
  <c r="F92"/>
  <c r="J17"/>
  <c r="J12"/>
  <c r="J89"/>
  <c r="E7"/>
  <c r="E85"/>
  <c i="1" r="L90"/>
  <c r="AM90"/>
  <c r="AM89"/>
  <c r="L89"/>
  <c r="AM87"/>
  <c r="L87"/>
  <c r="L85"/>
  <c r="L84"/>
  <c i="2" r="BK129"/>
  <c r="J156"/>
  <c r="J141"/>
  <c r="BK123"/>
  <c r="BK149"/>
  <c r="J150"/>
  <c i="3" r="J154"/>
  <c r="J144"/>
  <c r="J172"/>
  <c r="BK134"/>
  <c r="BK140"/>
  <c r="BK168"/>
  <c r="BK164"/>
  <c r="BK147"/>
  <c i="2" r="BK128"/>
  <c r="BK158"/>
  <c r="BK148"/>
  <c r="J132"/>
  <c i="3" r="J133"/>
  <c r="J146"/>
  <c i="4" r="J125"/>
  <c r="BK120"/>
  <c r="J122"/>
  <c i="5" r="J124"/>
  <c i="2" r="BK130"/>
  <c r="BK151"/>
  <c r="J131"/>
  <c r="J125"/>
  <c r="J145"/>
  <c i="3" r="BK165"/>
  <c r="J174"/>
  <c r="BK141"/>
  <c r="J150"/>
  <c r="BK171"/>
  <c r="BK158"/>
  <c r="J142"/>
  <c r="BK150"/>
  <c r="BK159"/>
  <c r="BK124"/>
  <c i="4" r="BK132"/>
  <c r="BK129"/>
  <c i="5" r="BK120"/>
  <c i="2" r="BK142"/>
  <c r="J122"/>
  <c r="BK145"/>
  <c r="J129"/>
  <c r="J133"/>
  <c r="BK122"/>
  <c i="3" r="J138"/>
  <c r="BK153"/>
  <c r="J139"/>
  <c r="J170"/>
  <c r="J127"/>
  <c r="BK136"/>
  <c r="J156"/>
  <c r="BK173"/>
  <c i="4" r="J133"/>
  <c r="BK125"/>
  <c i="5" r="J125"/>
  <c r="J121"/>
  <c i="2" r="BK157"/>
  <c r="BK160"/>
  <c r="J144"/>
  <c r="BK155"/>
  <c r="J152"/>
  <c r="BK144"/>
  <c r="BK138"/>
  <c r="J130"/>
  <c r="J134"/>
  <c r="BK124"/>
  <c r="BK136"/>
  <c r="J121"/>
  <c r="J138"/>
  <c i="3" r="J132"/>
  <c r="J160"/>
  <c r="J169"/>
  <c r="BK160"/>
  <c r="BK131"/>
  <c r="BK132"/>
  <c r="J173"/>
  <c r="BK163"/>
  <c r="BK170"/>
  <c r="BK138"/>
  <c r="BK175"/>
  <c r="J141"/>
  <c r="BK148"/>
  <c r="J134"/>
  <c i="4" r="BK122"/>
  <c r="BK123"/>
  <c r="BK134"/>
  <c r="J134"/>
  <c r="J123"/>
  <c i="2" r="J143"/>
  <c r="BK135"/>
  <c r="BK126"/>
  <c i="1" r="AS94"/>
  <c i="3" r="BK122"/>
  <c r="BK162"/>
  <c r="BK154"/>
  <c r="J153"/>
  <c r="BK135"/>
  <c r="BK145"/>
  <c i="4" r="BK119"/>
  <c r="J124"/>
  <c i="5" r="BK125"/>
  <c i="2" r="J154"/>
  <c r="J128"/>
  <c r="BK152"/>
  <c r="BK134"/>
  <c r="J136"/>
  <c r="BK125"/>
  <c i="3" r="BK169"/>
  <c r="J122"/>
  <c r="J148"/>
  <c r="J168"/>
  <c r="J167"/>
  <c r="J165"/>
  <c r="J137"/>
  <c r="BK155"/>
  <c i="4" r="BK133"/>
  <c r="BK126"/>
  <c i="5" r="BK123"/>
  <c i="6" r="BK121"/>
  <c i="2" r="J160"/>
  <c r="BK141"/>
  <c r="J159"/>
  <c r="J127"/>
  <c r="J157"/>
  <c r="BK154"/>
  <c r="J149"/>
  <c r="J142"/>
  <c r="J135"/>
  <c r="J124"/>
  <c r="BK131"/>
  <c r="J153"/>
  <c r="BK132"/>
  <c r="J146"/>
  <c r="J151"/>
  <c i="3" r="J125"/>
  <c r="J159"/>
  <c r="BK130"/>
  <c r="J162"/>
  <c r="BK146"/>
  <c r="BK129"/>
  <c r="BK157"/>
  <c r="BK127"/>
  <c r="J163"/>
  <c r="J158"/>
  <c r="J124"/>
  <c r="BK156"/>
  <c r="J129"/>
  <c r="J131"/>
  <c r="J123"/>
  <c r="BK174"/>
  <c r="BK172"/>
  <c r="J171"/>
  <c r="J149"/>
  <c r="J130"/>
  <c r="BK167"/>
  <c r="BK139"/>
  <c r="J126"/>
  <c i="4" r="J132"/>
  <c r="J129"/>
  <c r="BK124"/>
  <c r="J119"/>
  <c r="BK131"/>
  <c r="BK130"/>
  <c i="5" r="J126"/>
  <c r="BK126"/>
  <c r="BK121"/>
  <c r="J120"/>
  <c i="6" r="J121"/>
  <c r="BK119"/>
  <c i="2" r="J158"/>
  <c r="J155"/>
  <c r="J147"/>
  <c r="J137"/>
  <c r="J123"/>
  <c r="J139"/>
  <c i="3" r="J135"/>
  <c r="J145"/>
  <c r="BK133"/>
  <c r="BK143"/>
  <c r="J166"/>
  <c r="J155"/>
  <c r="BK151"/>
  <c r="J157"/>
  <c r="BK128"/>
  <c i="4" r="J130"/>
  <c r="BK121"/>
  <c i="5" r="BK122"/>
  <c i="6" r="J119"/>
  <c i="2" r="BK159"/>
  <c r="BK121"/>
  <c r="BK156"/>
  <c r="BK153"/>
  <c r="BK146"/>
  <c r="J140"/>
  <c r="BK140"/>
  <c r="BK133"/>
  <c r="BK127"/>
  <c r="BK143"/>
  <c i="3" r="J136"/>
  <c r="BK161"/>
  <c r="BK137"/>
  <c r="BK166"/>
  <c r="J147"/>
  <c r="BK126"/>
  <c r="J128"/>
  <c r="BK125"/>
  <c r="BK144"/>
  <c r="J175"/>
  <c r="BK149"/>
  <c r="J161"/>
  <c r="J143"/>
  <c r="J151"/>
  <c r="J140"/>
  <c i="4" r="J121"/>
  <c r="J120"/>
  <c r="BK127"/>
  <c r="J128"/>
  <c r="J127"/>
  <c i="5" r="J123"/>
  <c r="J119"/>
  <c r="BK119"/>
  <c i="6" r="BK120"/>
  <c i="2" r="J126"/>
  <c r="BK150"/>
  <c r="BK139"/>
  <c r="BK137"/>
  <c r="J148"/>
  <c r="BK147"/>
  <c i="3" r="BK123"/>
  <c r="J164"/>
  <c r="BK142"/>
  <c i="4" r="J131"/>
  <c r="J126"/>
  <c r="BK128"/>
  <c i="5" r="BK124"/>
  <c r="J122"/>
  <c i="6" r="J120"/>
  <c i="3" l="1" r="BK152"/>
  <c r="J152"/>
  <c r="J99"/>
  <c i="4" r="T118"/>
  <c r="T117"/>
  <c i="5" r="R118"/>
  <c r="R117"/>
  <c i="2" r="T120"/>
  <c r="T119"/>
  <c r="T118"/>
  <c i="3" r="T152"/>
  <c i="4" r="BK118"/>
  <c r="J118"/>
  <c r="J97"/>
  <c i="5" r="T118"/>
  <c r="T117"/>
  <c i="2" r="P120"/>
  <c r="P119"/>
  <c r="P118"/>
  <c i="1" r="AU95"/>
  <c i="3" r="P121"/>
  <c r="P120"/>
  <c r="P119"/>
  <c i="1" r="AU96"/>
  <c i="3" r="P152"/>
  <c r="R152"/>
  <c i="2" r="R120"/>
  <c r="R119"/>
  <c r="R118"/>
  <c i="3" r="T121"/>
  <c r="T120"/>
  <c r="T119"/>
  <c i="4" r="R118"/>
  <c r="R117"/>
  <c i="5" r="P118"/>
  <c r="P117"/>
  <c i="1" r="AU98"/>
  <c i="3" r="R121"/>
  <c r="R120"/>
  <c r="R119"/>
  <c i="4" r="P118"/>
  <c r="P117"/>
  <c i="1" r="AU97"/>
  <c i="6" r="BK118"/>
  <c r="J118"/>
  <c r="J97"/>
  <c r="P118"/>
  <c r="P117"/>
  <c i="1" r="AU99"/>
  <c i="3" r="BK121"/>
  <c r="J121"/>
  <c r="J98"/>
  <c i="6" r="T118"/>
  <c r="T117"/>
  <c i="2" r="BK120"/>
  <c r="J120"/>
  <c r="J98"/>
  <c i="5" r="BK118"/>
  <c r="J118"/>
  <c r="J97"/>
  <c i="6" r="R118"/>
  <c r="R117"/>
  <c i="5" r="BK117"/>
  <c r="J117"/>
  <c r="J96"/>
  <c i="6" r="J92"/>
  <c r="F114"/>
  <c r="BE121"/>
  <c r="J111"/>
  <c r="BE119"/>
  <c r="E85"/>
  <c r="J113"/>
  <c r="BE120"/>
  <c i="5" r="F92"/>
  <c r="J111"/>
  <c r="BE123"/>
  <c r="BE126"/>
  <c i="4" r="BK117"/>
  <c r="J117"/>
  <c r="J96"/>
  <c i="5" r="J113"/>
  <c r="E85"/>
  <c r="J92"/>
  <c r="BE122"/>
  <c r="BE125"/>
  <c r="BE121"/>
  <c r="BE119"/>
  <c r="BE120"/>
  <c r="BE124"/>
  <c i="4" r="F92"/>
  <c r="BE120"/>
  <c r="BE123"/>
  <c i="3" r="BK120"/>
  <c r="J120"/>
  <c r="J97"/>
  <c i="4" r="J91"/>
  <c r="BE127"/>
  <c r="BE133"/>
  <c r="E107"/>
  <c r="J114"/>
  <c r="BE132"/>
  <c r="BE134"/>
  <c r="J89"/>
  <c r="BE124"/>
  <c r="BE130"/>
  <c r="BE121"/>
  <c r="BE119"/>
  <c r="BE122"/>
  <c r="BE125"/>
  <c r="BE126"/>
  <c r="BE128"/>
  <c r="BE129"/>
  <c r="BE131"/>
  <c i="3" r="F92"/>
  <c r="J113"/>
  <c r="BE131"/>
  <c r="BE132"/>
  <c r="BE136"/>
  <c r="BE137"/>
  <c r="BE138"/>
  <c r="BE154"/>
  <c r="BE162"/>
  <c r="BE169"/>
  <c r="BE171"/>
  <c r="BE174"/>
  <c r="BE175"/>
  <c r="J115"/>
  <c r="BE153"/>
  <c r="BE160"/>
  <c r="BE168"/>
  <c r="E109"/>
  <c r="J116"/>
  <c r="BE139"/>
  <c r="BE145"/>
  <c r="BE157"/>
  <c r="BE159"/>
  <c r="BE161"/>
  <c r="BE165"/>
  <c r="BE173"/>
  <c r="BE146"/>
  <c r="BE148"/>
  <c r="BE125"/>
  <c r="BE164"/>
  <c r="BE172"/>
  <c r="BE122"/>
  <c r="BE130"/>
  <c r="BE147"/>
  <c r="BE150"/>
  <c r="BE158"/>
  <c i="2" r="BK119"/>
  <c r="BK118"/>
  <c r="J118"/>
  <c i="3" r="BE126"/>
  <c r="BE128"/>
  <c r="BE129"/>
  <c r="BE142"/>
  <c r="BE144"/>
  <c r="BE127"/>
  <c r="BE133"/>
  <c r="BE134"/>
  <c r="BE135"/>
  <c r="BE140"/>
  <c r="BE143"/>
  <c r="BE149"/>
  <c r="BE151"/>
  <c r="BE155"/>
  <c r="BE163"/>
  <c r="BE166"/>
  <c r="BE167"/>
  <c r="BE123"/>
  <c r="BE124"/>
  <c r="BE141"/>
  <c r="BE156"/>
  <c r="BE170"/>
  <c i="2" r="BE148"/>
  <c r="J91"/>
  <c r="E108"/>
  <c r="J112"/>
  <c r="J115"/>
  <c r="BE152"/>
  <c r="BE125"/>
  <c r="BE137"/>
  <c r="BE121"/>
  <c r="BE124"/>
  <c r="BE135"/>
  <c r="BE144"/>
  <c r="BE147"/>
  <c r="F115"/>
  <c r="BE122"/>
  <c r="BE123"/>
  <c r="BE126"/>
  <c r="BE129"/>
  <c r="BE136"/>
  <c r="BE138"/>
  <c r="BE127"/>
  <c r="BE131"/>
  <c r="BE132"/>
  <c r="BE133"/>
  <c r="BE141"/>
  <c r="BE142"/>
  <c r="BE143"/>
  <c r="BE146"/>
  <c r="BE149"/>
  <c r="BE150"/>
  <c r="BE151"/>
  <c r="BE153"/>
  <c r="BE154"/>
  <c r="BE157"/>
  <c r="BE159"/>
  <c r="BE128"/>
  <c r="BE140"/>
  <c r="BE155"/>
  <c r="BE156"/>
  <c r="BE158"/>
  <c r="BE160"/>
  <c r="BE130"/>
  <c r="BE134"/>
  <c r="BE139"/>
  <c r="BE145"/>
  <c i="3" r="F35"/>
  <c i="1" r="BB96"/>
  <c i="6" r="J34"/>
  <c i="1" r="AW99"/>
  <c i="2" r="J30"/>
  <c i="4" r="F36"/>
  <c i="1" r="BC97"/>
  <c i="4" r="F37"/>
  <c i="1" r="BD97"/>
  <c i="5" r="J34"/>
  <c i="1" r="AW98"/>
  <c i="6" r="F36"/>
  <c i="1" r="BC99"/>
  <c i="2" r="F34"/>
  <c i="1" r="BA95"/>
  <c i="5" r="F34"/>
  <c i="1" r="BA98"/>
  <c i="6" r="F35"/>
  <c i="1" r="BB99"/>
  <c i="4" r="F35"/>
  <c i="1" r="BB97"/>
  <c i="5" r="F35"/>
  <c i="1" r="BB98"/>
  <c i="3" r="F36"/>
  <c i="1" r="BC96"/>
  <c i="5" r="F36"/>
  <c i="1" r="BC98"/>
  <c i="3" r="F37"/>
  <c i="1" r="BD96"/>
  <c i="6" r="F34"/>
  <c i="1" r="BA99"/>
  <c i="3" r="F34"/>
  <c i="1" r="BA96"/>
  <c i="5" r="F37"/>
  <c i="1" r="BD98"/>
  <c i="3" r="J34"/>
  <c i="1" r="AW96"/>
  <c i="2" r="F35"/>
  <c i="1" r="BB95"/>
  <c i="4" r="F34"/>
  <c i="1" r="BA97"/>
  <c i="6" r="F37"/>
  <c i="1" r="BD99"/>
  <c i="2" r="F36"/>
  <c i="1" r="BC95"/>
  <c i="4" r="J34"/>
  <c i="1" r="AW97"/>
  <c i="2" r="J34"/>
  <c i="1" r="AW95"/>
  <c i="2" r="F37"/>
  <c i="1" r="BD95"/>
  <c i="6" l="1" r="BK117"/>
  <c r="J117"/>
  <c r="J96"/>
  <c i="3" r="BK119"/>
  <c r="J119"/>
  <c i="1" r="AG95"/>
  <c i="2" r="J119"/>
  <c r="J97"/>
  <c r="J96"/>
  <c i="3" r="J33"/>
  <c i="1" r="AV96"/>
  <c r="AT96"/>
  <c r="AU94"/>
  <c i="2" r="F33"/>
  <c i="1" r="AZ95"/>
  <c i="4" r="F33"/>
  <c i="1" r="AZ97"/>
  <c i="5" r="J30"/>
  <c i="1" r="AG98"/>
  <c i="6" r="F33"/>
  <c i="1" r="AZ99"/>
  <c r="BB94"/>
  <c r="AX94"/>
  <c i="2" r="J33"/>
  <c i="1" r="AV95"/>
  <c r="AT95"/>
  <c r="AN95"/>
  <c i="5" r="J33"/>
  <c i="1" r="AV98"/>
  <c r="AT98"/>
  <c r="BC94"/>
  <c r="AY94"/>
  <c i="3" r="F33"/>
  <c i="1" r="AZ96"/>
  <c r="BD94"/>
  <c r="W33"/>
  <c i="3" r="J30"/>
  <c i="1" r="AG96"/>
  <c i="5" r="F33"/>
  <c i="1" r="AZ98"/>
  <c i="4" r="J33"/>
  <c i="1" r="AV97"/>
  <c r="AT97"/>
  <c i="4" r="J30"/>
  <c i="1" r="AG97"/>
  <c i="6" r="J33"/>
  <c i="1" r="AV99"/>
  <c r="AT99"/>
  <c r="BA94"/>
  <c r="AW94"/>
  <c r="AK30"/>
  <c l="1" r="AN98"/>
  <c r="AN97"/>
  <c i="5" r="J39"/>
  <c i="1" r="AN96"/>
  <c i="4" r="J39"/>
  <c i="3" r="J96"/>
  <c r="J39"/>
  <c i="2" r="J39"/>
  <c i="6" r="J30"/>
  <c i="1" r="AG99"/>
  <c r="AG94"/>
  <c r="AK26"/>
  <c r="W31"/>
  <c r="W32"/>
  <c r="AZ94"/>
  <c r="W29"/>
  <c r="W30"/>
  <c i="6" l="1" r="J39"/>
  <c i="1" r="AN99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<sst xmlns="http://schemas.openxmlformats.org/spreadsheetml/2006/main">
  <si>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</si>
  <si>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</si>
  <si>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</si>
  <si>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</si>
  <si>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{d2783dfd-ae62-498c-865a-66bc655fd528}</t>
  </si>
  <si>
    <t xml:space="preserve">&gt;&gt;  skryté sloupce  &lt;&lt;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</si>
  <si>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</si>
  <si>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</si>
  <si>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</si>
  <si>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</si>
  <si>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</si>
  <si>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</si>
  <si>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</si>
  <si>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</si>
  <si>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2022_01_rs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</si>
  <si>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</si>
  <si>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</si>
  <si>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geometrických parametrů koleje v obvodu OŘ Brno 2022-2025 - ST Brno</t>
  </si>
  <si>
    <t>KSO:</t>
  </si>
  <si>
    <t>CC-CZ:</t>
  </si>
  <si>
    <t>Místo:</t>
  </si>
  <si>
    <t>OŘ Brno</t>
  </si>
  <si>
    <t>Datum:</t>
  </si>
  <si>
    <t>11. 8. 2022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</si>
  <si>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</si>
  <si>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</si>
  <si>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</si>
  <si>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</si>
  <si>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</si>
  <si>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</si>
  <si>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</si>
  <si>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</si>
  <si>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</si>
  <si>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</si>
  <si>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</si>
  <si>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</si>
  <si>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</si>
  <si>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</si>
  <si>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</si>
  <si>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</si>
  <si>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</si>
  <si>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</si>
  <si>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</si>
  <si>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</si>
  <si>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</si>
  <si>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</si>
  <si>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</si>
  <si>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</si>
  <si>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</si>
  <si>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</si>
  <si>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</si>
  <si>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</si>
  <si>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</si>
  <si>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</si>
  <si>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</si>
  <si>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</si>
  <si>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</si>
  <si>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</si>
  <si>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</si>
  <si>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</si>
  <si>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</si>
  <si>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</si>
  <si>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</si>
  <si>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</si>
  <si>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</si>
  <si>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</si>
  <si>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</si>
  <si>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</si>
  <si>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</si>
  <si>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</si>
  <si>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</si>
  <si>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</si>
  <si>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</si>
  <si>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</si>
  <si>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</si>
  <si>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</si>
  <si>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</si>
  <si>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</si>
  <si>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</si>
  <si>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</si>
  <si>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</si>
  <si>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</si>
  <si>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</si>
  <si>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Oprava GPK</t>
  </si>
  <si>
    <t>STA</t>
  </si>
  <si>
    <t>1</t>
  </si>
  <si>
    <t>{41c4435f-6721-4ce4-9a01-ccb992c6478d}</t>
  </si>
  <si>
    <t>2</t>
  </si>
  <si>
    <t>01.2</t>
  </si>
  <si>
    <t>Vyvolané práce</t>
  </si>
  <si>
    <t>OST</t>
  </si>
  <si>
    <t>{2b0b06b8-6be2-4556-8074-ef41d5941607}</t>
  </si>
  <si>
    <t>01.3</t>
  </si>
  <si>
    <t>Manipulace a přepravy</t>
  </si>
  <si>
    <t>{cff6aec7-0396-433e-9586-6291d8b29c3b}</t>
  </si>
  <si>
    <t>01.4</t>
  </si>
  <si>
    <t>Geodetické měření</t>
  </si>
  <si>
    <t>ING</t>
  </si>
  <si>
    <t>{161bae0e-45a5-486f-935b-22e172495a7d}</t>
  </si>
  <si>
    <t>02.1</t>
  </si>
  <si>
    <t>VRN</t>
  </si>
  <si>
    <t>VON</t>
  </si>
  <si>
    <t>{fbed6269-77b1-4621-ac64-5ba627e190dd}</t>
  </si>
  <si>
    <t>KRYCÍ LIST SOUPISU PRACÍ</t>
  </si>
  <si>
    <t>Objekt:</t>
  </si>
  <si>
    <t>01.1 - Oprava GPK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</si>
  <si>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</si>
  <si>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</si>
  <si>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</si>
  <si>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</si>
  <si>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</si>
  <si>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</si>
  <si>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</si>
  <si>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</si>
  <si>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</si>
  <si>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</si>
  <si>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</si>
  <si>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</si>
  <si>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</si>
  <si>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</si>
  <si>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</si>
  <si>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</si>
  <si>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</si>
  <si>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</si>
  <si>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</si>
  <si>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</si>
  <si>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</si>
  <si>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</si>
  <si>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</si>
  <si>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</si>
  <si>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</si>
  <si>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M</t>
  </si>
  <si>
    <t>5955101000</t>
  </si>
  <si>
    <t>Kamenivo drcené štěrk frakce 31,5/63 třídy BI</t>
  </si>
  <si>
    <t>t</t>
  </si>
  <si>
    <t>Sborník UOŽI 01 2022</t>
  </si>
  <si>
    <t>8</t>
  </si>
  <si>
    <t>4</t>
  </si>
  <si>
    <t>-738242010</t>
  </si>
  <si>
    <t>K</t>
  </si>
  <si>
    <t>5905095010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</si>
  <si>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</si>
  <si>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m</t>
  </si>
  <si>
    <t>1022027071</t>
  </si>
  <si>
    <t>3</t>
  </si>
  <si>
    <t>5905095020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</si>
  <si>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</si>
  <si>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1810353811</t>
  </si>
  <si>
    <t>5905095030</t>
  </si>
  <si>
    <t>Úprava kolejového lože ojediněle ručně ve výhybce lože otevřené. Poznámka: 1. V cenách jsou započteny náklady na úpravu KL koleje a výhybek ojediněle vidlemi. 2. V cenách nejsou obsaženy náklady na doplnění a dodávku kameniva.</t>
  </si>
  <si>
    <t>361297846</t>
  </si>
  <si>
    <t>5905095040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</si>
  <si>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</si>
  <si>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-1869904960</t>
  </si>
  <si>
    <t>6</t>
  </si>
  <si>
    <t>5905100010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</si>
  <si>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</si>
  <si>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km</t>
  </si>
  <si>
    <t>-890080934</t>
  </si>
  <si>
    <t>7</t>
  </si>
  <si>
    <t>5905100020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</si>
  <si>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</si>
  <si>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11883636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</si>
  <si>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</si>
  <si>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</si>
  <si>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</si>
  <si>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1000573658</t>
  </si>
  <si>
    <t>9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</si>
  <si>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</si>
  <si>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</si>
  <si>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1256617468</t>
  </si>
  <si>
    <t>10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</si>
  <si>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</si>
  <si>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</si>
  <si>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-539182084</t>
  </si>
  <si>
    <t>11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</si>
  <si>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</si>
  <si>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</si>
  <si>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821350934</t>
  </si>
  <si>
    <t>12</t>
  </si>
  <si>
    <t>5905115010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</si>
  <si>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</si>
  <si>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1314387009</t>
  </si>
  <si>
    <t>13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</si>
  <si>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</si>
  <si>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</si>
  <si>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kus</t>
  </si>
  <si>
    <t>1666902914</t>
  </si>
  <si>
    <t>14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</si>
  <si>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</si>
  <si>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</si>
  <si>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1788909656</t>
  </si>
  <si>
    <t>5909010040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</si>
  <si>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</si>
  <si>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-708107198</t>
  </si>
  <si>
    <t>16</t>
  </si>
  <si>
    <t>5909010110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</si>
  <si>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</si>
  <si>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-1953955916</t>
  </si>
  <si>
    <t>17</t>
  </si>
  <si>
    <t>5909010120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</si>
  <si>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</si>
  <si>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-1255764490</t>
  </si>
  <si>
    <t>18</t>
  </si>
  <si>
    <t>5909010130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</si>
  <si>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</si>
  <si>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1096208379</t>
  </si>
  <si>
    <t>19</t>
  </si>
  <si>
    <t>5909010210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</si>
  <si>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</si>
  <si>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-1258902723</t>
  </si>
  <si>
    <t>20</t>
  </si>
  <si>
    <t>5909010220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</si>
  <si>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</si>
  <si>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1194208078</t>
  </si>
  <si>
    <t>5909010230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</si>
  <si>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</si>
  <si>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-705844312</t>
  </si>
  <si>
    <t>22</t>
  </si>
  <si>
    <t>5909010410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</si>
  <si>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</si>
  <si>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-512895986</t>
  </si>
  <si>
    <t>23</t>
  </si>
  <si>
    <t>5909010420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</si>
  <si>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</si>
  <si>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-1251115403</t>
  </si>
  <si>
    <t>24</t>
  </si>
  <si>
    <t>5909010430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</si>
  <si>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</si>
  <si>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846965795</t>
  </si>
  <si>
    <t>25</t>
  </si>
  <si>
    <t>5909015510</t>
  </si>
  <si>
    <t>Příplatek k cenám za podbití dvojčitých pražců</t>
  </si>
  <si>
    <t>-243613554</t>
  </si>
  <si>
    <t>26</t>
  </si>
  <si>
    <t>5909025010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</si>
  <si>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</si>
  <si>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447697498</t>
  </si>
  <si>
    <t>27</t>
  </si>
  <si>
    <t>5909025020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</si>
  <si>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</si>
  <si>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734353649</t>
  </si>
  <si>
    <t>28</t>
  </si>
  <si>
    <t>5909031010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</si>
  <si>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</si>
  <si>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80159078</t>
  </si>
  <si>
    <t>29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</si>
  <si>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</si>
  <si>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</si>
  <si>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932209215</t>
  </si>
  <si>
    <t>30</t>
  </si>
  <si>
    <t>5909032010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</si>
  <si>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</si>
  <si>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1608193965</t>
  </si>
  <si>
    <t>31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</si>
  <si>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</si>
  <si>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</si>
  <si>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-112971514</t>
  </si>
  <si>
    <t>32</t>
  </si>
  <si>
    <t>5909035010</t>
  </si>
  <si>
    <t>Odstranění lokálních závad výhybky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</si>
  <si>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880723672</t>
  </si>
  <si>
    <t>33</t>
  </si>
  <si>
    <t>5909035020</t>
  </si>
  <si>
    <t>Odstranění lokálních závad výhybky pražce betonové. Poznámka: 1. V cenách jsou započteny náklady na odstranění lokálních závad podbitím ASP. 2. V cenách nejsou obsaženy náklady na doplnění a dodávku kameniva, úpravu KL a snížení KL pod patou kolejnice.</t>
  </si>
  <si>
    <t>-814329203</t>
  </si>
  <si>
    <t>34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</si>
  <si>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</si>
  <si>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</si>
  <si>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-1473246709</t>
  </si>
  <si>
    <t>35</t>
  </si>
  <si>
    <t>5909041020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</si>
  <si>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</si>
  <si>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161117462</t>
  </si>
  <si>
    <t>36</t>
  </si>
  <si>
    <t>5909042010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</si>
  <si>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</si>
  <si>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-2131469925</t>
  </si>
  <si>
    <t>37</t>
  </si>
  <si>
    <t>5909042020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</si>
  <si>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</si>
  <si>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-529674906</t>
  </si>
  <si>
    <t>38</t>
  </si>
  <si>
    <t>5909045020</t>
  </si>
  <si>
    <t>Hutnění kolejového lože koleje stávajícího. Poznámka: 1. V cenách jsou započteny náklady na kontinuální hutnění mezipražcových prostorů a za hlavami pražců.</t>
  </si>
  <si>
    <t>-1489376194</t>
  </si>
  <si>
    <t>39</t>
  </si>
  <si>
    <t>5909050020</t>
  </si>
  <si>
    <t>Stabilizace kolejového lože koleje stávajícího. Poznámka: 1. V cenách jsou započteny náklady na stabilizaci v režimu s řízeným (konstantním) poklesem včetně měření a předání tištěných výstupů.</t>
  </si>
  <si>
    <t>-440509015</t>
  </si>
  <si>
    <t>40</t>
  </si>
  <si>
    <t>5909050040</t>
  </si>
  <si>
    <t>Stabilizace kolejového lože výhybky stávajícího. Poznámka: 1. V cenách jsou započteny náklady na stabilizaci v režimu s řízeným (konstantním) poklesem včetně měření a předání tištěných výstupů.</t>
  </si>
  <si>
    <t>-1410592936</t>
  </si>
  <si>
    <t>01.2 - Vyvolané práce</t>
  </si>
  <si>
    <t>OST - Ostatní</t>
  </si>
  <si>
    <t>5911527010</t>
  </si>
  <si>
    <t>Demontáž čelisťového závěru výhybky jednoduché bez žlabového pražce soustavy UIC60. Poznámka: 1. V cenách jsou započteny náklady na demontáž a naložení na dopravní prostředek.</t>
  </si>
  <si>
    <t>-356205946</t>
  </si>
  <si>
    <t>5911527020</t>
  </si>
  <si>
    <t>Demontáž čelisťového závěru výhybky jednoduché bez žlabového pražce soustavy R65. Poznámka: 1. V cenách jsou započteny náklady na demontáž a naložení na dopravní prostředek.</t>
  </si>
  <si>
    <t>-2016909537</t>
  </si>
  <si>
    <t>5911527030</t>
  </si>
  <si>
    <t>Demontáž čelisťového závěru výhybky jednoduché bez žlabového pražce soustavy S49. Poznámka: 1. V cenách jsou započteny náklady na demontáž a naložení na dopravní prostředek.</t>
  </si>
  <si>
    <t>-2135360354</t>
  </si>
  <si>
    <t>5911529010</t>
  </si>
  <si>
    <t>Montáž čelisťového závěru výhybky jednoduché bez žlabového pražce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</si>
  <si>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-1604109420</t>
  </si>
  <si>
    <t>5911529020</t>
  </si>
  <si>
    <t>Montáž čelisťového závěru výhybky jednoduché bez žlabového pražce soustavy R65. Poznámka: 1. V cenách jsou započteny náklady na montáž, přezkoušení chodu výhybky, provedení západkové zkoušky a ošetření kluzných částí závěru mazivem. 2. V cenách nejsou obsaženy náklady na dodávku materiálu.</t>
  </si>
  <si>
    <t>1836473109</t>
  </si>
  <si>
    <t>5911529030</t>
  </si>
  <si>
    <t>Montáž čelisťového závěru výhybky jednoduché bez žlabového pražce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</si>
  <si>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-1291170803</t>
  </si>
  <si>
    <t>5911531010</t>
  </si>
  <si>
    <t>Seřízení čelisťového závěru výhybky jednoduché bez žlabového pražce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</si>
  <si>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737595324</t>
  </si>
  <si>
    <t>5911531020</t>
  </si>
  <si>
    <t>Seřízení čelisťového závěru výhybky jednoduché bez žlabového pražce soustavy R65.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</si>
  <si>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-717569522</t>
  </si>
  <si>
    <t>5911531030</t>
  </si>
  <si>
    <t>Seřízení čelisťového závěru výhybky jednoduché bez žlabového pražce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</si>
  <si>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-2049109952</t>
  </si>
  <si>
    <t>5911569010</t>
  </si>
  <si>
    <t>Demontáž čelisťového závěru výhybky křižovatkové celé soustavy UIC60. Poznámka: 1. V cenách jsou započteny náklady na demontáž a naložení na dopravní prostředek.</t>
  </si>
  <si>
    <t>-438891593</t>
  </si>
  <si>
    <t>5911569020</t>
  </si>
  <si>
    <t>Demontáž čelisťového závěru výhybky křižovatkové celé soustavy R65. Poznámka: 1. V cenách jsou započteny náklady na demontáž a naložení na dopravní prostředek.</t>
  </si>
  <si>
    <t>73702869</t>
  </si>
  <si>
    <t>5911569030</t>
  </si>
  <si>
    <t>Demontáž čelisťového závěru výhybky křižovatkové celé soustavy S49. Poznámka: 1. V cenách jsou započteny náklady na demontáž a naložení na dopravní prostředek.</t>
  </si>
  <si>
    <t>-992250300</t>
  </si>
  <si>
    <t>5911571010</t>
  </si>
  <si>
    <t>Montáž čelisťového závěru výhybky křižovatkové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</si>
  <si>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-2098450305</t>
  </si>
  <si>
    <t>5911571020</t>
  </si>
  <si>
    <t>Montáž čelisťového závěru výhybky křižovatkové soustavy R65. Poznámka: 1. V cenách jsou započteny náklady na montáž, přezkoušení chodu výhybky, provedení západkové zkoušky a ošetření kluzných částí závěru mazivem. 2. V cenách nejsou obsaženy náklady na dodávku materiálu.</t>
  </si>
  <si>
    <t>273292297</t>
  </si>
  <si>
    <t>5911571030</t>
  </si>
  <si>
    <t>Montáž čelisťového závěru výhybky křižovatkové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</si>
  <si>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1896881454</t>
  </si>
  <si>
    <t>5911573010</t>
  </si>
  <si>
    <t>Seřízení čelisťového závěru výhybky křižovatkové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</si>
  <si>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949006908</t>
  </si>
  <si>
    <t>5911573020</t>
  </si>
  <si>
    <t>Seřízení čelisťového závěru výhybky křižovatkové soustavy R65.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</si>
  <si>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2073447400</t>
  </si>
  <si>
    <t>5911573030</t>
  </si>
  <si>
    <t>Seřízení čelisťového závěru výhybky křižovatkové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</si>
  <si>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-1031882840</t>
  </si>
  <si>
    <t>5912075020</t>
  </si>
  <si>
    <t>Demontáž magnetických bodů pro měřicí vůz (MV). Poznámka: 1. V cenách jsou započteny náklady demontáž magnetických bodů včetně manipulace s kameniva.</t>
  </si>
  <si>
    <t>-1569033134</t>
  </si>
  <si>
    <t>5912080020</t>
  </si>
  <si>
    <t>Montáž magnetických bodů pro měřicí vůz (MV). Poznámka: 1. V cenách jsou započteny náklady montáž magnetických bodů včetně manipulace s kamenivem. 2. V cenách nejsou obsaženy náklady na dodávku materiálu.</t>
  </si>
  <si>
    <t>1143191102</t>
  </si>
  <si>
    <t>5913035010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</si>
  <si>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</si>
  <si>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391116526</t>
  </si>
  <si>
    <t>5913035110</t>
  </si>
  <si>
    <t>Demontáž celopryžové přejezdové konstrukce málo zatížené ve výhybce část vnější a vnitřní bez závěrných zídek. Poznámka: 1. V cenách jsou započteny náklady na demontáž konstrukce, naložení na dopravní prostředek.</t>
  </si>
  <si>
    <t>m2</t>
  </si>
  <si>
    <t>1092780706</t>
  </si>
  <si>
    <t>5913035210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</si>
  <si>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</si>
  <si>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533894907</t>
  </si>
  <si>
    <t>5913035310</t>
  </si>
  <si>
    <t>Demontáž celopryžové přejezdové konstrukce silně zatížené ve výhybce část vnější a vnitřní bez závěrných zídek. Poznámka: 1. V cenách jsou započteny náklady na demontáž konstrukce, naložení na dopravní prostředek.</t>
  </si>
  <si>
    <t>-236772414</t>
  </si>
  <si>
    <t>5913040010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</si>
  <si>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</si>
  <si>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2068768618</t>
  </si>
  <si>
    <t>5913040110</t>
  </si>
  <si>
    <t>Montáž celopryžové přejezdové konstrukce málo zatížené ve výhybce část vnější a vnitřní bez závěrných zídek. Poznámka: 1. V cenách jsou započteny náklady na montáž konstrukce. 2. V cenách nejsou obsaženy náklady na dodávku materiálu.</t>
  </si>
  <si>
    <t>-1924331878</t>
  </si>
  <si>
    <t>5913040210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</si>
  <si>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</si>
  <si>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-1546712013</t>
  </si>
  <si>
    <t>5913040310</t>
  </si>
  <si>
    <t>Montáž celopryžové přejezdové konstrukce silně zatížené ve výhybce část vnější a vnitřní bez závěrných zídek. Poznámka: 1. V cenách jsou započteny náklady na montáž konstrukce. 2. V cenách nejsou obsaženy náklady na dodávku materiálu.</t>
  </si>
  <si>
    <t>-492281968</t>
  </si>
  <si>
    <t>5913070010</t>
  </si>
  <si>
    <t>Demontáž betonové přejezdové konstrukce část vnější a vnitřní bez závěrných zídek. Poznámka: 1. V cenách jsou započteny náklady na demontáž konstrukce a naložení na dopravní prostředek.</t>
  </si>
  <si>
    <t>2050520401</t>
  </si>
  <si>
    <t>5913075010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</si>
  <si>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</si>
  <si>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-220092343</t>
  </si>
  <si>
    <t>Ostatní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</si>
  <si>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</si>
  <si>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</si>
  <si>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512</t>
  </si>
  <si>
    <t>-830513891</t>
  </si>
  <si>
    <t>7497351560</t>
  </si>
  <si>
    <t>Montáž přímého ukolejnění na elektrizovaných tratích nebo v kolejových obvodech</t>
  </si>
  <si>
    <t>-432795074</t>
  </si>
  <si>
    <t>7592007070</t>
  </si>
  <si>
    <t>Demontáž počítacího bodu počítače náprav PZN 1</t>
  </si>
  <si>
    <t>1554443829</t>
  </si>
  <si>
    <t>7592005070</t>
  </si>
  <si>
    <t>Montáž počítacího bodu počítače náprav PZN 1 - uložení a připevnění na určené místo, seřízení polohy, přezkoušení</t>
  </si>
  <si>
    <t>-213537623</t>
  </si>
  <si>
    <t>7592007120</t>
  </si>
  <si>
    <t>Demontáž informačního bodu MIB 6</t>
  </si>
  <si>
    <t>-809475220</t>
  </si>
  <si>
    <t>7592005120</t>
  </si>
  <si>
    <t>Montáž informačního bodu MIB 6 - uložení a připevnění na určené místo, seřízení, přezkoušení</t>
  </si>
  <si>
    <t>-1792195544</t>
  </si>
  <si>
    <t>7592007160</t>
  </si>
  <si>
    <t>Demontáž balízy úplná včetně upevňovací sady</t>
  </si>
  <si>
    <t>1814666311</t>
  </si>
  <si>
    <t>7592005160</t>
  </si>
  <si>
    <t>Montáž balízy na pražec pomocí pásky</t>
  </si>
  <si>
    <t>1311563558</t>
  </si>
  <si>
    <t>7592007162</t>
  </si>
  <si>
    <t>Demontáž balízy z upevňovací sady</t>
  </si>
  <si>
    <t>-1196340274</t>
  </si>
  <si>
    <t>7592005162</t>
  </si>
  <si>
    <t>Montáž balízy do kolejiště pomocí mezikolejnicového upevňovadla (Clamp, Vortok apod)</t>
  </si>
  <si>
    <t>-83527909</t>
  </si>
  <si>
    <t>41</t>
  </si>
  <si>
    <t>7594105010</t>
  </si>
  <si>
    <t>Odpojení a zpětné připojení lan propojovacích jednoho stykového transformátoru - včetně odpojení a připevnění lanového propojení na pražce nebo montážní trámky</t>
  </si>
  <si>
    <t>-680792510</t>
  </si>
  <si>
    <t>42</t>
  </si>
  <si>
    <t>7594105012</t>
  </si>
  <si>
    <t>Odpojení a zpětné připojení lan ke stojánku KSL - včetně odpojení a připevnění lanového propojení na pražce nebo montážní trámky</t>
  </si>
  <si>
    <t>89246182</t>
  </si>
  <si>
    <t>43</t>
  </si>
  <si>
    <t>7594105014</t>
  </si>
  <si>
    <t>Odpojení a zpětné připojení lan ke stojánku KSLP - včetně odpojení a připevnění lanového propojení na pražce nebo montážní trámky</t>
  </si>
  <si>
    <t>-1331734083</t>
  </si>
  <si>
    <t>44</t>
  </si>
  <si>
    <t>7596207010</t>
  </si>
  <si>
    <t>Demontáž indikátoru horkoběžnosti</t>
  </si>
  <si>
    <t>-1612252546</t>
  </si>
  <si>
    <t>45</t>
  </si>
  <si>
    <t>7596207020</t>
  </si>
  <si>
    <t>Demontáž snímače horkých kol</t>
  </si>
  <si>
    <t>320933300</t>
  </si>
  <si>
    <t>46</t>
  </si>
  <si>
    <t>7596207030</t>
  </si>
  <si>
    <t>Demontáž vyhodnocovací části</t>
  </si>
  <si>
    <t>1882254205</t>
  </si>
  <si>
    <t>47</t>
  </si>
  <si>
    <t>7596207040</t>
  </si>
  <si>
    <t>Demontáž indikátoru plochých kol</t>
  </si>
  <si>
    <t>163194715</t>
  </si>
  <si>
    <t>48</t>
  </si>
  <si>
    <t>7596207050</t>
  </si>
  <si>
    <t>Demontáž kolejnicového doteku COK/HS</t>
  </si>
  <si>
    <t>-1204921456</t>
  </si>
  <si>
    <t>49</t>
  </si>
  <si>
    <t>7596205010</t>
  </si>
  <si>
    <t>Montáž indikátoru horkoběžnosti</t>
  </si>
  <si>
    <t>651390662</t>
  </si>
  <si>
    <t>50</t>
  </si>
  <si>
    <t>7596205020</t>
  </si>
  <si>
    <t>Montáž snímače horkých kol</t>
  </si>
  <si>
    <t>-1300830014</t>
  </si>
  <si>
    <t>51</t>
  </si>
  <si>
    <t>7596205030</t>
  </si>
  <si>
    <t>Montáž vyhodnocovací části</t>
  </si>
  <si>
    <t>173927593</t>
  </si>
  <si>
    <t>52</t>
  </si>
  <si>
    <t>7596205040</t>
  </si>
  <si>
    <t>Montáž indikátoru plochých kol</t>
  </si>
  <si>
    <t>-8533890</t>
  </si>
  <si>
    <t>53</t>
  </si>
  <si>
    <t>7596205050</t>
  </si>
  <si>
    <t>Montáž kolejnicového doteku COK/HS</t>
  </si>
  <si>
    <t>1437080493</t>
  </si>
  <si>
    <t>01.3 - Manipulace a přepravy</t>
  </si>
  <si>
    <t>9902100100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</si>
  <si>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</si>
  <si>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-2105336298</t>
  </si>
  <si>
    <t>9902100200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</si>
  <si>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</si>
  <si>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-1930789089</t>
  </si>
  <si>
    <t>9902100300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</si>
  <si>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</si>
  <si>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138885741</t>
  </si>
  <si>
    <t>9902100400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</si>
  <si>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</si>
  <si>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-568869132</t>
  </si>
  <si>
    <t>9902100500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</si>
  <si>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</si>
  <si>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-1414868061</t>
  </si>
  <si>
    <t>9902100600</t>
  </si>
  <si>
    <t>Doprava obousměrná (např. dodávek z vlastních zásob zhotovitele nebo objednatele nebo výzisku) mechanizací o nosnosti přes 3,5 t sypanin (kameniva, písku, suti, dlažebních kostek,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</si>
  <si>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552854614</t>
  </si>
  <si>
    <t>9902100700</t>
  </si>
  <si>
    <t>Doprava obousměrná (např. dodávek z vlastních zásob zhotovitele nebo objednatele nebo výzisku) mechanizací o nosnosti přes 3,5 t sypanin (kameniva, písku, suti, dlažebních kostek,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</si>
  <si>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454388670</t>
  </si>
  <si>
    <t>9902100800</t>
  </si>
  <si>
    <t>Doprava obousměrná (např. dodávek z vlastních zásob zhotovitele nebo objednatele nebo výzisku) mechanizací o nosnosti přes 3,5 t sypanin (kameniva, písku, suti, dlažebních kostek,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</si>
  <si>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-1652751461</t>
  </si>
  <si>
    <t>9902100900</t>
  </si>
  <si>
    <t>Doprava obousměrná (např. dodávek z vlastních zásob zhotovitele nebo objednatele nebo výzisku) mechanizací o nosnosti přes 3,5 t sypanin (kameniva, písku, suti, dlažebních kostek,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</si>
  <si>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-1957845559</t>
  </si>
  <si>
    <t>9902101000</t>
  </si>
  <si>
    <t>Doprava obousměrná (např. dodávek z vlastních zásob zhotovitele nebo objednatele nebo výzisku) mechanizací o nosnosti přes 3,5 t sypanin (kameniva, písku, suti, dlažebních kostek, atd.) do 250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</si>
  <si>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-453423975</t>
  </si>
  <si>
    <t>9902101100</t>
  </si>
  <si>
    <t>Doprava obousměrná (např. dodávek z vlastních zásob zhotovitele nebo objednatele nebo výzisku) mechanizací o nosnosti přes 3,5 t sypanin (kameniva, písku, suti, dlažebních kostek, atd.) do 300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</si>
  <si>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1020376755</t>
  </si>
  <si>
    <t>9902109100</t>
  </si>
  <si>
    <t>Doprava obousměrná (např. dodávek z vlastních zásob zhotovitele nebo objednatele nebo výzisku) mechanizací o nosnosti přes 3,5 t sypanin (kameniva, písku, suti, dlažebních kostek, atd.)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</si>
  <si>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-693753106</t>
  </si>
  <si>
    <t>9903200100</t>
  </si>
  <si>
    <t xml:space="preserve"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</si>
  <si>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-824370545</t>
  </si>
  <si>
    <t>9903200200</t>
  </si>
  <si>
    <t xml:space="preserve"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</si>
  <si>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-1230477544</t>
  </si>
  <si>
    <t>9903200300</t>
  </si>
  <si>
    <t xml:space="preserve">Přeprava mechanizace na místo prováděných prací o hmotnosti přes 12 t do 300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</si>
  <si>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340893521</t>
  </si>
  <si>
    <t>9903209100</t>
  </si>
  <si>
    <t xml:space="preserve">Přeprava mechanizace na místo prováděných prací o hmotnosti přes 12 t příplatek za každý další 1 km  Poznámka: 1. Ceny jsou určeny pro dopravu mechanizmů na místo prováděných prací po silnici i po kolejích.2. V ceně jsou započteny i náklady na zpáteční cestu dopravního prostředku. Měrnou jednotkou je kus přepravovaného stroje.</t>
  </si>
  <si>
    <t>1543149099</t>
  </si>
  <si>
    <t>01.4 - Geodetické měření</t>
  </si>
  <si>
    <t>VRN - Vedlejší rozpočtové náklady</t>
  </si>
  <si>
    <t>Vedlejší rozpočtové náklady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</si>
  <si>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</si>
  <si>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</si>
  <si>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917839832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</si>
  <si>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</si>
  <si>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</si>
  <si>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945683402</t>
  </si>
  <si>
    <t>023111011</t>
  </si>
  <si>
    <t>Projektové práce Technický projekt zajištění PPK bez optimalizace nivelety/osy koleje trať jednokolejná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</si>
  <si>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1486139139</t>
  </si>
  <si>
    <t>023112011</t>
  </si>
  <si>
    <t>Projektové práce Technický projekt zajištění PPK bez optimalizace nivelety/osy koleje trať dvoukolejná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</si>
  <si>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-1984384475</t>
  </si>
  <si>
    <t>023113001</t>
  </si>
  <si>
    <t>Projektové práce Technický projekt zajištění PPK s optimalizací nivelety/osy koleje trať jednokolejná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</si>
  <si>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487802171</t>
  </si>
  <si>
    <t>023113011</t>
  </si>
  <si>
    <t>Projektové práce Technický projekt zajištění PPK s optimalizací nivelety/osy koleje trať dvoukolejná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</si>
  <si>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337198264</t>
  </si>
  <si>
    <t>R023111021</t>
  </si>
  <si>
    <t>Projektové práce Technický projekt zajištění PPK bez optimalizace kolejové rozvětvení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</si>
  <si>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-2102030758</t>
  </si>
  <si>
    <t>R023113021</t>
  </si>
  <si>
    <t>Projektové práce Technický projekt zajištění PPK s optimalizací nivelety/osy koleje kolejové rozvětvení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</si>
  <si>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352078635</t>
  </si>
  <si>
    <t>02.1 - VRN</t>
  </si>
  <si>
    <t>033111001</t>
  </si>
  <si>
    <t>Provozní vlivy Výluka silničního provozu se zajištěním objížďky</t>
  </si>
  <si>
    <t>Kč</t>
  </si>
  <si>
    <t>547647913</t>
  </si>
  <si>
    <t>034111001</t>
  </si>
  <si>
    <t>Další náklady na pracovníky Zákonné příplatky ke mzdě za práci o sobotách, nedělích a státem uznaných svátcích</t>
  </si>
  <si>
    <t>Kč/hod</t>
  </si>
  <si>
    <t>558379531</t>
  </si>
  <si>
    <t>034111011</t>
  </si>
  <si>
    <t>Další náklady na pracovníky Zákonné příplatky ke mzdě za práci v noci</t>
  </si>
  <si>
    <t>122467951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</si>
</sst>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26</v>
      </c>
      <c r="AR10" s="18"/>
      <c r="BE10" s="27"/>
      <c r="BS10" s="15" t="s">
        <v>6</v>
      </c>
    </row>
    <row r="11" s="1" customFormat="1" ht="18.48" customHeight="1">
      <c r="B11" s="18"/>
      <c r="E11" s="23" t="s">
        <v>27</v>
      </c>
      <c r="AK11" s="28" t="s">
        <v>28</v>
      </c>
      <c r="AN11" s="23" t="s">
        <v>29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30</v>
      </c>
      <c r="AK13" s="28" t="s">
        <v>25</v>
      </c>
      <c r="AN13" s="30" t="s">
        <v>31</v>
      </c>
      <c r="AR13" s="18"/>
      <c r="BE13" s="27"/>
      <c r="BS13" s="15" t="s">
        <v>6</v>
      </c>
    </row>
    <row r="14">
      <c r="B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N14" s="30" t="s">
        <v>31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32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33</v>
      </c>
      <c r="AK17" s="28" t="s">
        <v>28</v>
      </c>
      <c r="AN17" s="23" t="s">
        <v>1</v>
      </c>
      <c r="AR17" s="18"/>
      <c r="BE17" s="27"/>
      <c r="BS17" s="15" t="s">
        <v>34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35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33</v>
      </c>
      <c r="AK20" s="28" t="s">
        <v>28</v>
      </c>
      <c r="AN20" s="23" t="s">
        <v>1</v>
      </c>
      <c r="AR20" s="18"/>
      <c r="BE20" s="27"/>
      <c r="BS20" s="15" t="s">
        <v>3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36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38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39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40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41</v>
      </c>
      <c r="E29" s="3"/>
      <c r="F29" s="28" t="s">
        <v>42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43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44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45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46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48" t="s">
        <v>49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50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51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52</v>
      </c>
      <c r="AI60" s="37"/>
      <c r="AJ60" s="37"/>
      <c r="AK60" s="37"/>
      <c r="AL60" s="37"/>
      <c r="AM60" s="54" t="s">
        <v>53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54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55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52</v>
      </c>
      <c r="AI75" s="37"/>
      <c r="AJ75" s="37"/>
      <c r="AK75" s="37"/>
      <c r="AL75" s="37"/>
      <c r="AM75" s="54" t="s">
        <v>53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56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2022_01_rs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Oprava geometrických parametrů koleje v obvodu OŘ Brno 2022-2025 - ST Brno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OŘ Brno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11. 8. 2022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Správa železnic, státní organizace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32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57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30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35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58</v>
      </c>
      <c r="D92" s="76"/>
      <c r="E92" s="76"/>
      <c r="F92" s="76"/>
      <c r="G92" s="76"/>
      <c r="H92" s="77"/>
      <c r="I92" s="78" t="s">
        <v>59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60</v>
      </c>
      <c r="AH92" s="76"/>
      <c r="AI92" s="76"/>
      <c r="AJ92" s="76"/>
      <c r="AK92" s="76"/>
      <c r="AL92" s="76"/>
      <c r="AM92" s="76"/>
      <c r="AN92" s="78" t="s">
        <v>61</v>
      </c>
      <c r="AO92" s="76"/>
      <c r="AP92" s="80"/>
      <c r="AQ92" s="81" t="s">
        <v>62</v>
      </c>
      <c r="AR92" s="35"/>
      <c r="AS92" s="82" t="s">
        <v>63</v>
      </c>
      <c r="AT92" s="83" t="s">
        <v>64</v>
      </c>
      <c r="AU92" s="83" t="s">
        <v>65</v>
      </c>
      <c r="AV92" s="83" t="s">
        <v>66</v>
      </c>
      <c r="AW92" s="83" t="s">
        <v>67</v>
      </c>
      <c r="AX92" s="83" t="s">
        <v>68</v>
      </c>
      <c r="AY92" s="83" t="s">
        <v>69</v>
      </c>
      <c r="AZ92" s="83" t="s">
        <v>70</v>
      </c>
      <c r="BA92" s="83" t="s">
        <v>71</v>
      </c>
      <c r="BB92" s="83" t="s">
        <v>72</v>
      </c>
      <c r="BC92" s="83" t="s">
        <v>73</v>
      </c>
      <c r="BD92" s="84" t="s">
        <v>74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75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ROUND(SUM(AG95:AG99),2)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ROUND(SUM(AS95:AS99),2)</f>
        <v>0</v>
      </c>
      <c r="AT94" s="95">
        <f>ROUND(SUM(AV94:AW94),2)</f>
        <v>0</v>
      </c>
      <c r="AU94" s="96">
        <f>ROUND(SUM(AU95:AU99),5)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ROUND(SUM(AZ95:AZ99),2)</f>
        <v>0</v>
      </c>
      <c r="BA94" s="95">
        <f>ROUND(SUM(BA95:BA99),2)</f>
        <v>0</v>
      </c>
      <c r="BB94" s="95">
        <f>ROUND(SUM(BB95:BB99),2)</f>
        <v>0</v>
      </c>
      <c r="BC94" s="95">
        <f>ROUND(SUM(BC95:BC99),2)</f>
        <v>0</v>
      </c>
      <c r="BD94" s="97">
        <f>ROUND(SUM(BD95:BD99),2)</f>
        <v>0</v>
      </c>
      <c r="BE94" s="6"/>
      <c r="BS94" s="98" t="s">
        <v>76</v>
      </c>
      <c r="BT94" s="98" t="s">
        <v>77</v>
      </c>
      <c r="BU94" s="99" t="s">
        <v>78</v>
      </c>
      <c r="BV94" s="98" t="s">
        <v>79</v>
      </c>
      <c r="BW94" s="98" t="s">
        <v>4</v>
      </c>
      <c r="BX94" s="98" t="s">
        <v>80</v>
      </c>
      <c r="CL94" s="98" t="s">
        <v>1</v>
      </c>
    </row>
    <row r="95" s="7" customFormat="1" ht="16.5" customHeight="1">
      <c r="A95" s="100" t="s">
        <v>81</v>
      </c>
      <c r="B95" s="101"/>
      <c r="C95" s="102"/>
      <c r="D95" s="103" t="s">
        <v>82</v>
      </c>
      <c r="E95" s="103"/>
      <c r="F95" s="103"/>
      <c r="G95" s="103"/>
      <c r="H95" s="103"/>
      <c r="I95" s="104"/>
      <c r="J95" s="103" t="s">
        <v>83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'01.1 - Oprava GPK'!J30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84</v>
      </c>
      <c r="AR95" s="101"/>
      <c r="AS95" s="107">
        <v>0</v>
      </c>
      <c r="AT95" s="108">
        <f>ROUND(SUM(AV95:AW95),2)</f>
        <v>0</v>
      </c>
      <c r="AU95" s="109">
        <f>'01.1 - Oprava GPK'!P118</f>
        <v>0</v>
      </c>
      <c r="AV95" s="108">
        <f>'01.1 - Oprava GPK'!J33</f>
        <v>0</v>
      </c>
      <c r="AW95" s="108">
        <f>'01.1 - Oprava GPK'!J34</f>
        <v>0</v>
      </c>
      <c r="AX95" s="108">
        <f>'01.1 - Oprava GPK'!J35</f>
        <v>0</v>
      </c>
      <c r="AY95" s="108">
        <f>'01.1 - Oprava GPK'!J36</f>
        <v>0</v>
      </c>
      <c r="AZ95" s="108">
        <f>'01.1 - Oprava GPK'!F33</f>
        <v>0</v>
      </c>
      <c r="BA95" s="108">
        <f>'01.1 - Oprava GPK'!F34</f>
        <v>0</v>
      </c>
      <c r="BB95" s="108">
        <f>'01.1 - Oprava GPK'!F35</f>
        <v>0</v>
      </c>
      <c r="BC95" s="108">
        <f>'01.1 - Oprava GPK'!F36</f>
        <v>0</v>
      </c>
      <c r="BD95" s="110">
        <f>'01.1 - Oprava GPK'!F37</f>
        <v>0</v>
      </c>
      <c r="BE95" s="7"/>
      <c r="BT95" s="111" t="s">
        <v>85</v>
      </c>
      <c r="BV95" s="111" t="s">
        <v>79</v>
      </c>
      <c r="BW95" s="111" t="s">
        <v>86</v>
      </c>
      <c r="BX95" s="111" t="s">
        <v>4</v>
      </c>
      <c r="CL95" s="111" t="s">
        <v>1</v>
      </c>
      <c r="CM95" s="111" t="s">
        <v>87</v>
      </c>
    </row>
    <row r="96" s="7" customFormat="1" ht="16.5" customHeight="1">
      <c r="A96" s="100" t="s">
        <v>81</v>
      </c>
      <c r="B96" s="101"/>
      <c r="C96" s="102"/>
      <c r="D96" s="103" t="s">
        <v>88</v>
      </c>
      <c r="E96" s="103"/>
      <c r="F96" s="103"/>
      <c r="G96" s="103"/>
      <c r="H96" s="103"/>
      <c r="I96" s="104"/>
      <c r="J96" s="103" t="s">
        <v>89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'01.2 - Vyvolané práce'!J30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90</v>
      </c>
      <c r="AR96" s="101"/>
      <c r="AS96" s="107">
        <v>0</v>
      </c>
      <c r="AT96" s="108">
        <f>ROUND(SUM(AV96:AW96),2)</f>
        <v>0</v>
      </c>
      <c r="AU96" s="109">
        <f>'01.2 - Vyvolané práce'!P119</f>
        <v>0</v>
      </c>
      <c r="AV96" s="108">
        <f>'01.2 - Vyvolané práce'!J33</f>
        <v>0</v>
      </c>
      <c r="AW96" s="108">
        <f>'01.2 - Vyvolané práce'!J34</f>
        <v>0</v>
      </c>
      <c r="AX96" s="108">
        <f>'01.2 - Vyvolané práce'!J35</f>
        <v>0</v>
      </c>
      <c r="AY96" s="108">
        <f>'01.2 - Vyvolané práce'!J36</f>
        <v>0</v>
      </c>
      <c r="AZ96" s="108">
        <f>'01.2 - Vyvolané práce'!F33</f>
        <v>0</v>
      </c>
      <c r="BA96" s="108">
        <f>'01.2 - Vyvolané práce'!F34</f>
        <v>0</v>
      </c>
      <c r="BB96" s="108">
        <f>'01.2 - Vyvolané práce'!F35</f>
        <v>0</v>
      </c>
      <c r="BC96" s="108">
        <f>'01.2 - Vyvolané práce'!F36</f>
        <v>0</v>
      </c>
      <c r="BD96" s="110">
        <f>'01.2 - Vyvolané práce'!F37</f>
        <v>0</v>
      </c>
      <c r="BE96" s="7"/>
      <c r="BT96" s="111" t="s">
        <v>85</v>
      </c>
      <c r="BV96" s="111" t="s">
        <v>79</v>
      </c>
      <c r="BW96" s="111" t="s">
        <v>91</v>
      </c>
      <c r="BX96" s="111" t="s">
        <v>4</v>
      </c>
      <c r="CL96" s="111" t="s">
        <v>1</v>
      </c>
      <c r="CM96" s="111" t="s">
        <v>87</v>
      </c>
    </row>
    <row r="97" s="7" customFormat="1" ht="16.5" customHeight="1">
      <c r="A97" s="100" t="s">
        <v>81</v>
      </c>
      <c r="B97" s="101"/>
      <c r="C97" s="102"/>
      <c r="D97" s="103" t="s">
        <v>92</v>
      </c>
      <c r="E97" s="103"/>
      <c r="F97" s="103"/>
      <c r="G97" s="103"/>
      <c r="H97" s="103"/>
      <c r="I97" s="104"/>
      <c r="J97" s="103" t="s">
        <v>93</v>
      </c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5">
        <f>'01.3 - Manipulace a přepravy'!J30</f>
        <v>0</v>
      </c>
      <c r="AH97" s="104"/>
      <c r="AI97" s="104"/>
      <c r="AJ97" s="104"/>
      <c r="AK97" s="104"/>
      <c r="AL97" s="104"/>
      <c r="AM97" s="104"/>
      <c r="AN97" s="105">
        <f>SUM(AG97,AT97)</f>
        <v>0</v>
      </c>
      <c r="AO97" s="104"/>
      <c r="AP97" s="104"/>
      <c r="AQ97" s="106" t="s">
        <v>90</v>
      </c>
      <c r="AR97" s="101"/>
      <c r="AS97" s="107">
        <v>0</v>
      </c>
      <c r="AT97" s="108">
        <f>ROUND(SUM(AV97:AW97),2)</f>
        <v>0</v>
      </c>
      <c r="AU97" s="109">
        <f>'01.3 - Manipulace a přepravy'!P117</f>
        <v>0</v>
      </c>
      <c r="AV97" s="108">
        <f>'01.3 - Manipulace a přepravy'!J33</f>
        <v>0</v>
      </c>
      <c r="AW97" s="108">
        <f>'01.3 - Manipulace a přepravy'!J34</f>
        <v>0</v>
      </c>
      <c r="AX97" s="108">
        <f>'01.3 - Manipulace a přepravy'!J35</f>
        <v>0</v>
      </c>
      <c r="AY97" s="108">
        <f>'01.3 - Manipulace a přepravy'!J36</f>
        <v>0</v>
      </c>
      <c r="AZ97" s="108">
        <f>'01.3 - Manipulace a přepravy'!F33</f>
        <v>0</v>
      </c>
      <c r="BA97" s="108">
        <f>'01.3 - Manipulace a přepravy'!F34</f>
        <v>0</v>
      </c>
      <c r="BB97" s="108">
        <f>'01.3 - Manipulace a přepravy'!F35</f>
        <v>0</v>
      </c>
      <c r="BC97" s="108">
        <f>'01.3 - Manipulace a přepravy'!F36</f>
        <v>0</v>
      </c>
      <c r="BD97" s="110">
        <f>'01.3 - Manipulace a přepravy'!F37</f>
        <v>0</v>
      </c>
      <c r="BE97" s="7"/>
      <c r="BT97" s="111" t="s">
        <v>85</v>
      </c>
      <c r="BV97" s="111" t="s">
        <v>79</v>
      </c>
      <c r="BW97" s="111" t="s">
        <v>94</v>
      </c>
      <c r="BX97" s="111" t="s">
        <v>4</v>
      </c>
      <c r="CL97" s="111" t="s">
        <v>1</v>
      </c>
      <c r="CM97" s="111" t="s">
        <v>87</v>
      </c>
    </row>
    <row r="98" s="7" customFormat="1" ht="16.5" customHeight="1">
      <c r="A98" s="100" t="s">
        <v>81</v>
      </c>
      <c r="B98" s="101"/>
      <c r="C98" s="102"/>
      <c r="D98" s="103" t="s">
        <v>95</v>
      </c>
      <c r="E98" s="103"/>
      <c r="F98" s="103"/>
      <c r="G98" s="103"/>
      <c r="H98" s="103"/>
      <c r="I98" s="104"/>
      <c r="J98" s="103" t="s">
        <v>96</v>
      </c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5">
        <f>'01.4 - Geodetické měření'!J30</f>
        <v>0</v>
      </c>
      <c r="AH98" s="104"/>
      <c r="AI98" s="104"/>
      <c r="AJ98" s="104"/>
      <c r="AK98" s="104"/>
      <c r="AL98" s="104"/>
      <c r="AM98" s="104"/>
      <c r="AN98" s="105">
        <f>SUM(AG98,AT98)</f>
        <v>0</v>
      </c>
      <c r="AO98" s="104"/>
      <c r="AP98" s="104"/>
      <c r="AQ98" s="106" t="s">
        <v>97</v>
      </c>
      <c r="AR98" s="101"/>
      <c r="AS98" s="107">
        <v>0</v>
      </c>
      <c r="AT98" s="108">
        <f>ROUND(SUM(AV98:AW98),2)</f>
        <v>0</v>
      </c>
      <c r="AU98" s="109">
        <f>'01.4 - Geodetické měření'!P117</f>
        <v>0</v>
      </c>
      <c r="AV98" s="108">
        <f>'01.4 - Geodetické měření'!J33</f>
        <v>0</v>
      </c>
      <c r="AW98" s="108">
        <f>'01.4 - Geodetické měření'!J34</f>
        <v>0</v>
      </c>
      <c r="AX98" s="108">
        <f>'01.4 - Geodetické měření'!J35</f>
        <v>0</v>
      </c>
      <c r="AY98" s="108">
        <f>'01.4 - Geodetické měření'!J36</f>
        <v>0</v>
      </c>
      <c r="AZ98" s="108">
        <f>'01.4 - Geodetické měření'!F33</f>
        <v>0</v>
      </c>
      <c r="BA98" s="108">
        <f>'01.4 - Geodetické měření'!F34</f>
        <v>0</v>
      </c>
      <c r="BB98" s="108">
        <f>'01.4 - Geodetické měření'!F35</f>
        <v>0</v>
      </c>
      <c r="BC98" s="108">
        <f>'01.4 - Geodetické měření'!F36</f>
        <v>0</v>
      </c>
      <c r="BD98" s="110">
        <f>'01.4 - Geodetické měření'!F37</f>
        <v>0</v>
      </c>
      <c r="BE98" s="7"/>
      <c r="BT98" s="111" t="s">
        <v>85</v>
      </c>
      <c r="BV98" s="111" t="s">
        <v>79</v>
      </c>
      <c r="BW98" s="111" t="s">
        <v>98</v>
      </c>
      <c r="BX98" s="111" t="s">
        <v>4</v>
      </c>
      <c r="CL98" s="111" t="s">
        <v>1</v>
      </c>
      <c r="CM98" s="111" t="s">
        <v>87</v>
      </c>
    </row>
    <row r="99" s="7" customFormat="1" ht="16.5" customHeight="1">
      <c r="A99" s="100" t="s">
        <v>81</v>
      </c>
      <c r="B99" s="101"/>
      <c r="C99" s="102"/>
      <c r="D99" s="103" t="s">
        <v>99</v>
      </c>
      <c r="E99" s="103"/>
      <c r="F99" s="103"/>
      <c r="G99" s="103"/>
      <c r="H99" s="103"/>
      <c r="I99" s="104"/>
      <c r="J99" s="103" t="s">
        <v>100</v>
      </c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5">
        <f>'02.1 - VRN'!J30</f>
        <v>0</v>
      </c>
      <c r="AH99" s="104"/>
      <c r="AI99" s="104"/>
      <c r="AJ99" s="104"/>
      <c r="AK99" s="104"/>
      <c r="AL99" s="104"/>
      <c r="AM99" s="104"/>
      <c r="AN99" s="105">
        <f>SUM(AG99,AT99)</f>
        <v>0</v>
      </c>
      <c r="AO99" s="104"/>
      <c r="AP99" s="104"/>
      <c r="AQ99" s="106" t="s">
        <v>101</v>
      </c>
      <c r="AR99" s="101"/>
      <c r="AS99" s="112">
        <v>0</v>
      </c>
      <c r="AT99" s="113">
        <f>ROUND(SUM(AV99:AW99),2)</f>
        <v>0</v>
      </c>
      <c r="AU99" s="114">
        <f>'02.1 - VRN'!P117</f>
        <v>0</v>
      </c>
      <c r="AV99" s="113">
        <f>'02.1 - VRN'!J33</f>
        <v>0</v>
      </c>
      <c r="AW99" s="113">
        <f>'02.1 - VRN'!J34</f>
        <v>0</v>
      </c>
      <c r="AX99" s="113">
        <f>'02.1 - VRN'!J35</f>
        <v>0</v>
      </c>
      <c r="AY99" s="113">
        <f>'02.1 - VRN'!J36</f>
        <v>0</v>
      </c>
      <c r="AZ99" s="113">
        <f>'02.1 - VRN'!F33</f>
        <v>0</v>
      </c>
      <c r="BA99" s="113">
        <f>'02.1 - VRN'!F34</f>
        <v>0</v>
      </c>
      <c r="BB99" s="113">
        <f>'02.1 - VRN'!F35</f>
        <v>0</v>
      </c>
      <c r="BC99" s="113">
        <f>'02.1 - VRN'!F36</f>
        <v>0</v>
      </c>
      <c r="BD99" s="115">
        <f>'02.1 - VRN'!F37</f>
        <v>0</v>
      </c>
      <c r="BE99" s="7"/>
      <c r="BT99" s="111" t="s">
        <v>85</v>
      </c>
      <c r="BV99" s="111" t="s">
        <v>79</v>
      </c>
      <c r="BW99" s="111" t="s">
        <v>102</v>
      </c>
      <c r="BX99" s="111" t="s">
        <v>4</v>
      </c>
      <c r="CL99" s="111" t="s">
        <v>1</v>
      </c>
      <c r="CM99" s="111" t="s">
        <v>87</v>
      </c>
    </row>
    <row r="100" s="2" customFormat="1" ht="30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5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  <row r="101" s="2" customFormat="1" ht="6.96" customHeight="1">
      <c r="A101" s="34"/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57"/>
      <c r="AG101" s="57"/>
      <c r="AH101" s="57"/>
      <c r="AI101" s="57"/>
      <c r="AJ101" s="57"/>
      <c r="AK101" s="57"/>
      <c r="AL101" s="57"/>
      <c r="AM101" s="57"/>
      <c r="AN101" s="57"/>
      <c r="AO101" s="57"/>
      <c r="AP101" s="57"/>
      <c r="AQ101" s="57"/>
      <c r="AR101" s="35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</sheetData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.1 - Oprava GPK'!C2" display="/"/>
    <hyperlink ref="A96" location="'01.2 - Vyvolané práce'!C2" display="/"/>
    <hyperlink ref="A97" location="'01.3 - Manipulace a přepravy'!C2" display="/"/>
    <hyperlink ref="A98" location="'01.4 - Geodetické měření'!C2" display="/"/>
    <hyperlink ref="A99" location="'02.1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103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zakázky'!K6</f>
        <v>Oprava geometrických parametrů koleje v obvodu OŘ Brno 2022-2025 - ST Brno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105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zakázky'!AN8</f>
        <v>11. 8. 2022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30</v>
      </c>
      <c r="E17" s="34"/>
      <c r="F17" s="34"/>
      <c r="G17" s="34"/>
      <c r="H17" s="34"/>
      <c r="I17" s="28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28" t="s">
        <v>28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32</v>
      </c>
      <c r="E20" s="34"/>
      <c r="F20" s="34"/>
      <c r="G20" s="34"/>
      <c r="H20" s="34"/>
      <c r="I20" s="28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28" t="s">
        <v>28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35</v>
      </c>
      <c r="E23" s="34"/>
      <c r="F23" s="34"/>
      <c r="G23" s="34"/>
      <c r="H23" s="34"/>
      <c r="I23" s="28" t="s">
        <v>25</v>
      </c>
      <c r="J23" s="2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zakázky'!E20="","",'Rekapitulace zakázky'!E20)</f>
        <v xml:space="preserve"> </v>
      </c>
      <c r="F24" s="34"/>
      <c r="G24" s="34"/>
      <c r="H24" s="34"/>
      <c r="I24" s="28" t="s">
        <v>28</v>
      </c>
      <c r="J24" s="2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37</v>
      </c>
      <c r="E30" s="34"/>
      <c r="F30" s="34"/>
      <c r="G30" s="34"/>
      <c r="H30" s="34"/>
      <c r="I30" s="34"/>
      <c r="J30" s="9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41</v>
      </c>
      <c r="E33" s="28" t="s">
        <v>42</v>
      </c>
      <c r="F33" s="123">
        <f>ROUND((SUM(BE118:BE160)),  2)</f>
        <v>0</v>
      </c>
      <c r="G33" s="34"/>
      <c r="H33" s="34"/>
      <c r="I33" s="124">
        <v>0.20999999999999999</v>
      </c>
      <c r="J33" s="123">
        <f>ROUND(((SUM(BE118:BE160))*I33),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3">
        <f>ROUND((SUM(BF118:BF160)),  2)</f>
        <v>0</v>
      </c>
      <c r="G34" s="34"/>
      <c r="H34" s="34"/>
      <c r="I34" s="124">
        <v>0.14999999999999999</v>
      </c>
      <c r="J34" s="123">
        <f>ROUND(((SUM(BF118:BF160))*I34),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3">
        <f>ROUND((SUM(BG118:BG160)),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3">
        <f>ROUND((SUM(BH118:BH160)),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3">
        <f>ROUND((SUM(BI118:BI160)),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31" t="s">
        <v>53</v>
      </c>
      <c r="G61" s="54" t="s">
        <v>52</v>
      </c>
      <c r="H61" s="37"/>
      <c r="I61" s="37"/>
      <c r="J61" s="13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31" t="s">
        <v>53</v>
      </c>
      <c r="G76" s="54" t="s">
        <v>52</v>
      </c>
      <c r="H76" s="37"/>
      <c r="I76" s="37"/>
      <c r="J76" s="13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Oprava geometrických parametrů koleje v obvodu OŘ Brno 2022-2025 - ST Brno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01.1 - Oprava GPK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OŘ Brno</v>
      </c>
      <c r="G89" s="34"/>
      <c r="H89" s="34"/>
      <c r="I89" s="28" t="s">
        <v>22</v>
      </c>
      <c r="J89" s="65" t="str">
        <f>IF(J12="","",J12)</f>
        <v>11. 8. 2022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Správa železnic, státní organizace</v>
      </c>
      <c r="G91" s="34"/>
      <c r="H91" s="34"/>
      <c r="I91" s="28" t="s">
        <v>32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4"/>
      <c r="E92" s="34"/>
      <c r="F92" s="23" t="str">
        <f>IF(E18="","",E18)</f>
        <v>Vyplň údaj</v>
      </c>
      <c r="G92" s="34"/>
      <c r="H92" s="34"/>
      <c r="I92" s="28" t="s">
        <v>35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107</v>
      </c>
      <c r="D94" s="125"/>
      <c r="E94" s="125"/>
      <c r="F94" s="125"/>
      <c r="G94" s="125"/>
      <c r="H94" s="125"/>
      <c r="I94" s="125"/>
      <c r="J94" s="134" t="s">
        <v>108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109</v>
      </c>
      <c r="D96" s="34"/>
      <c r="E96" s="34"/>
      <c r="F96" s="34"/>
      <c r="G96" s="34"/>
      <c r="H96" s="34"/>
      <c r="I96" s="34"/>
      <c r="J96" s="92">
        <f>J118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110</v>
      </c>
    </row>
    <row r="97" s="9" customFormat="1" ht="24.96" customHeight="1">
      <c r="A97" s="9"/>
      <c r="B97" s="136"/>
      <c r="C97" s="9"/>
      <c r="D97" s="137" t="s">
        <v>111</v>
      </c>
      <c r="E97" s="138"/>
      <c r="F97" s="138"/>
      <c r="G97" s="138"/>
      <c r="H97" s="138"/>
      <c r="I97" s="138"/>
      <c r="J97" s="139">
        <f>J119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112</v>
      </c>
      <c r="E98" s="142"/>
      <c r="F98" s="142"/>
      <c r="G98" s="142"/>
      <c r="H98" s="142"/>
      <c r="I98" s="142"/>
      <c r="J98" s="143">
        <f>J120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113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6.25" customHeight="1">
      <c r="A108" s="34"/>
      <c r="B108" s="35"/>
      <c r="C108" s="34"/>
      <c r="D108" s="34"/>
      <c r="E108" s="117" t="str">
        <f>E7</f>
        <v>Oprava geometrických parametrů koleje v obvodu OŘ Brno 2022-2025 - ST Brno</v>
      </c>
      <c r="F108" s="28"/>
      <c r="G108" s="28"/>
      <c r="H108" s="28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104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3" t="str">
        <f>E9</f>
        <v>01.1 - Oprava GPK</v>
      </c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4"/>
      <c r="E112" s="34"/>
      <c r="F112" s="23" t="str">
        <f>F12</f>
        <v>OŘ Brno</v>
      </c>
      <c r="G112" s="34"/>
      <c r="H112" s="34"/>
      <c r="I112" s="28" t="s">
        <v>22</v>
      </c>
      <c r="J112" s="65" t="str">
        <f>IF(J12="","",J12)</f>
        <v>11. 8. 2022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4"/>
      <c r="E114" s="34"/>
      <c r="F114" s="23" t="str">
        <f>E15</f>
        <v>Správa železnic, státní organizace</v>
      </c>
      <c r="G114" s="34"/>
      <c r="H114" s="34"/>
      <c r="I114" s="28" t="s">
        <v>32</v>
      </c>
      <c r="J114" s="32" t="str">
        <f>E21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30</v>
      </c>
      <c r="D115" s="34"/>
      <c r="E115" s="34"/>
      <c r="F115" s="23" t="str">
        <f>IF(E18="","",E18)</f>
        <v>Vyplň údaj</v>
      </c>
      <c r="G115" s="34"/>
      <c r="H115" s="34"/>
      <c r="I115" s="28" t="s">
        <v>35</v>
      </c>
      <c r="J115" s="32" t="str">
        <f>E24</f>
        <v xml:space="preserve"> 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44"/>
      <c r="B117" s="145"/>
      <c r="C117" s="146" t="s">
        <v>114</v>
      </c>
      <c r="D117" s="147" t="s">
        <v>62</v>
      </c>
      <c r="E117" s="147" t="s">
        <v>58</v>
      </c>
      <c r="F117" s="147" t="s">
        <v>59</v>
      </c>
      <c r="G117" s="147" t="s">
        <v>115</v>
      </c>
      <c r="H117" s="147" t="s">
        <v>116</v>
      </c>
      <c r="I117" s="147" t="s">
        <v>117</v>
      </c>
      <c r="J117" s="147" t="s">
        <v>108</v>
      </c>
      <c r="K117" s="148" t="s">
        <v>118</v>
      </c>
      <c r="L117" s="149"/>
      <c r="M117" s="82" t="s">
        <v>1</v>
      </c>
      <c r="N117" s="83" t="s">
        <v>41</v>
      </c>
      <c r="O117" s="83" t="s">
        <v>119</v>
      </c>
      <c r="P117" s="83" t="s">
        <v>120</v>
      </c>
      <c r="Q117" s="83" t="s">
        <v>121</v>
      </c>
      <c r="R117" s="83" t="s">
        <v>122</v>
      </c>
      <c r="S117" s="83" t="s">
        <v>123</v>
      </c>
      <c r="T117" s="84" t="s">
        <v>124</v>
      </c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</row>
    <row r="118" s="2" customFormat="1" ht="22.8" customHeight="1">
      <c r="A118" s="34"/>
      <c r="B118" s="35"/>
      <c r="C118" s="89" t="s">
        <v>125</v>
      </c>
      <c r="D118" s="34"/>
      <c r="E118" s="34"/>
      <c r="F118" s="34"/>
      <c r="G118" s="34"/>
      <c r="H118" s="34"/>
      <c r="I118" s="34"/>
      <c r="J118" s="150">
        <f>BK118</f>
        <v>0</v>
      </c>
      <c r="K118" s="34"/>
      <c r="L118" s="35"/>
      <c r="M118" s="85"/>
      <c r="N118" s="69"/>
      <c r="O118" s="86"/>
      <c r="P118" s="151">
        <f>P119</f>
        <v>0</v>
      </c>
      <c r="Q118" s="86"/>
      <c r="R118" s="151">
        <f>R119</f>
        <v>25000</v>
      </c>
      <c r="S118" s="86"/>
      <c r="T118" s="152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76</v>
      </c>
      <c r="AU118" s="15" t="s">
        <v>110</v>
      </c>
      <c r="BK118" s="153">
        <f>BK119</f>
        <v>0</v>
      </c>
    </row>
    <row r="119" s="12" customFormat="1" ht="25.92" customHeight="1">
      <c r="A119" s="12"/>
      <c r="B119" s="154"/>
      <c r="C119" s="12"/>
      <c r="D119" s="155" t="s">
        <v>76</v>
      </c>
      <c r="E119" s="156" t="s">
        <v>126</v>
      </c>
      <c r="F119" s="156" t="s">
        <v>127</v>
      </c>
      <c r="G119" s="12"/>
      <c r="H119" s="12"/>
      <c r="I119" s="157"/>
      <c r="J119" s="158">
        <f>BK119</f>
        <v>0</v>
      </c>
      <c r="K119" s="12"/>
      <c r="L119" s="154"/>
      <c r="M119" s="159"/>
      <c r="N119" s="160"/>
      <c r="O119" s="160"/>
      <c r="P119" s="161">
        <f>P120</f>
        <v>0</v>
      </c>
      <c r="Q119" s="160"/>
      <c r="R119" s="161">
        <f>R120</f>
        <v>25000</v>
      </c>
      <c r="S119" s="160"/>
      <c r="T119" s="16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5" t="s">
        <v>85</v>
      </c>
      <c r="AT119" s="163" t="s">
        <v>76</v>
      </c>
      <c r="AU119" s="163" t="s">
        <v>77</v>
      </c>
      <c r="AY119" s="155" t="s">
        <v>128</v>
      </c>
      <c r="BK119" s="164">
        <f>BK120</f>
        <v>0</v>
      </c>
    </row>
    <row r="120" s="12" customFormat="1" ht="22.8" customHeight="1">
      <c r="A120" s="12"/>
      <c r="B120" s="154"/>
      <c r="C120" s="12"/>
      <c r="D120" s="155" t="s">
        <v>76</v>
      </c>
      <c r="E120" s="165" t="s">
        <v>129</v>
      </c>
      <c r="F120" s="165" t="s">
        <v>130</v>
      </c>
      <c r="G120" s="12"/>
      <c r="H120" s="12"/>
      <c r="I120" s="157"/>
      <c r="J120" s="166">
        <f>BK120</f>
        <v>0</v>
      </c>
      <c r="K120" s="12"/>
      <c r="L120" s="154"/>
      <c r="M120" s="159"/>
      <c r="N120" s="160"/>
      <c r="O120" s="160"/>
      <c r="P120" s="161">
        <f>SUM(P121:P160)</f>
        <v>0</v>
      </c>
      <c r="Q120" s="160"/>
      <c r="R120" s="161">
        <f>SUM(R121:R160)</f>
        <v>25000</v>
      </c>
      <c r="S120" s="160"/>
      <c r="T120" s="162">
        <f>SUM(T121:T160)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5" t="s">
        <v>85</v>
      </c>
      <c r="AT120" s="163" t="s">
        <v>76</v>
      </c>
      <c r="AU120" s="163" t="s">
        <v>85</v>
      </c>
      <c r="AY120" s="155" t="s">
        <v>128</v>
      </c>
      <c r="BK120" s="164">
        <f>SUM(BK121:BK160)</f>
        <v>0</v>
      </c>
    </row>
    <row r="121" s="2" customFormat="1" ht="16.5" customHeight="1">
      <c r="A121" s="34"/>
      <c r="B121" s="167"/>
      <c r="C121" s="168" t="s">
        <v>85</v>
      </c>
      <c r="D121" s="168" t="s">
        <v>131</v>
      </c>
      <c r="E121" s="169" t="s">
        <v>132</v>
      </c>
      <c r="F121" s="170" t="s">
        <v>133</v>
      </c>
      <c r="G121" s="171" t="s">
        <v>134</v>
      </c>
      <c r="H121" s="172">
        <v>25000</v>
      </c>
      <c r="I121" s="173"/>
      <c r="J121" s="174">
        <f>ROUND(I121*H121,2)</f>
        <v>0</v>
      </c>
      <c r="K121" s="170" t="s">
        <v>135</v>
      </c>
      <c r="L121" s="175"/>
      <c r="M121" s="176" t="s">
        <v>1</v>
      </c>
      <c r="N121" s="177" t="s">
        <v>42</v>
      </c>
      <c r="O121" s="73"/>
      <c r="P121" s="178">
        <f>O121*H121</f>
        <v>0</v>
      </c>
      <c r="Q121" s="178">
        <v>1</v>
      </c>
      <c r="R121" s="178">
        <f>Q121*H121</f>
        <v>25000</v>
      </c>
      <c r="S121" s="178">
        <v>0</v>
      </c>
      <c r="T121" s="17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0" t="s">
        <v>136</v>
      </c>
      <c r="AT121" s="180" t="s">
        <v>131</v>
      </c>
      <c r="AU121" s="180" t="s">
        <v>87</v>
      </c>
      <c r="AY121" s="15" t="s">
        <v>128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15" t="s">
        <v>85</v>
      </c>
      <c r="BK121" s="181">
        <f>ROUND(I121*H121,2)</f>
        <v>0</v>
      </c>
      <c r="BL121" s="15" t="s">
        <v>137</v>
      </c>
      <c r="BM121" s="180" t="s">
        <v>138</v>
      </c>
    </row>
    <row r="122" s="2" customFormat="1" ht="66.75" customHeight="1">
      <c r="A122" s="34"/>
      <c r="B122" s="167"/>
      <c r="C122" s="182" t="s">
        <v>87</v>
      </c>
      <c r="D122" s="182" t="s">
        <v>139</v>
      </c>
      <c r="E122" s="183" t="s">
        <v>140</v>
      </c>
      <c r="F122" s="184" t="s">
        <v>141</v>
      </c>
      <c r="G122" s="185" t="s">
        <v>142</v>
      </c>
      <c r="H122" s="186">
        <v>200</v>
      </c>
      <c r="I122" s="187"/>
      <c r="J122" s="188">
        <f>ROUND(I122*H122,2)</f>
        <v>0</v>
      </c>
      <c r="K122" s="184" t="s">
        <v>135</v>
      </c>
      <c r="L122" s="35"/>
      <c r="M122" s="189" t="s">
        <v>1</v>
      </c>
      <c r="N122" s="190" t="s">
        <v>42</v>
      </c>
      <c r="O122" s="73"/>
      <c r="P122" s="178">
        <f>O122*H122</f>
        <v>0</v>
      </c>
      <c r="Q122" s="178">
        <v>0</v>
      </c>
      <c r="R122" s="178">
        <f>Q122*H122</f>
        <v>0</v>
      </c>
      <c r="S122" s="178">
        <v>0</v>
      </c>
      <c r="T122" s="179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0" t="s">
        <v>137</v>
      </c>
      <c r="AT122" s="180" t="s">
        <v>139</v>
      </c>
      <c r="AU122" s="180" t="s">
        <v>87</v>
      </c>
      <c r="AY122" s="15" t="s">
        <v>128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15" t="s">
        <v>85</v>
      </c>
      <c r="BK122" s="181">
        <f>ROUND(I122*H122,2)</f>
        <v>0</v>
      </c>
      <c r="BL122" s="15" t="s">
        <v>137</v>
      </c>
      <c r="BM122" s="180" t="s">
        <v>143</v>
      </c>
    </row>
    <row r="123" s="2" customFormat="1" ht="66.75" customHeight="1">
      <c r="A123" s="34"/>
      <c r="B123" s="167"/>
      <c r="C123" s="182" t="s">
        <v>144</v>
      </c>
      <c r="D123" s="182" t="s">
        <v>139</v>
      </c>
      <c r="E123" s="183" t="s">
        <v>145</v>
      </c>
      <c r="F123" s="184" t="s">
        <v>146</v>
      </c>
      <c r="G123" s="185" t="s">
        <v>142</v>
      </c>
      <c r="H123" s="186">
        <v>200</v>
      </c>
      <c r="I123" s="187"/>
      <c r="J123" s="188">
        <f>ROUND(I123*H123,2)</f>
        <v>0</v>
      </c>
      <c r="K123" s="184" t="s">
        <v>135</v>
      </c>
      <c r="L123" s="35"/>
      <c r="M123" s="189" t="s">
        <v>1</v>
      </c>
      <c r="N123" s="190" t="s">
        <v>42</v>
      </c>
      <c r="O123" s="73"/>
      <c r="P123" s="178">
        <f>O123*H123</f>
        <v>0</v>
      </c>
      <c r="Q123" s="178">
        <v>0</v>
      </c>
      <c r="R123" s="178">
        <f>Q123*H123</f>
        <v>0</v>
      </c>
      <c r="S123" s="178">
        <v>0</v>
      </c>
      <c r="T123" s="17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0" t="s">
        <v>137</v>
      </c>
      <c r="AT123" s="180" t="s">
        <v>139</v>
      </c>
      <c r="AU123" s="180" t="s">
        <v>87</v>
      </c>
      <c r="AY123" s="15" t="s">
        <v>128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15" t="s">
        <v>85</v>
      </c>
      <c r="BK123" s="181">
        <f>ROUND(I123*H123,2)</f>
        <v>0</v>
      </c>
      <c r="BL123" s="15" t="s">
        <v>137</v>
      </c>
      <c r="BM123" s="180" t="s">
        <v>147</v>
      </c>
    </row>
    <row r="124" s="2" customFormat="1" ht="66.75" customHeight="1">
      <c r="A124" s="34"/>
      <c r="B124" s="167"/>
      <c r="C124" s="182" t="s">
        <v>137</v>
      </c>
      <c r="D124" s="182" t="s">
        <v>139</v>
      </c>
      <c r="E124" s="183" t="s">
        <v>148</v>
      </c>
      <c r="F124" s="184" t="s">
        <v>149</v>
      </c>
      <c r="G124" s="185" t="s">
        <v>142</v>
      </c>
      <c r="H124" s="186">
        <v>50</v>
      </c>
      <c r="I124" s="187"/>
      <c r="J124" s="188">
        <f>ROUND(I124*H124,2)</f>
        <v>0</v>
      </c>
      <c r="K124" s="184" t="s">
        <v>135</v>
      </c>
      <c r="L124" s="35"/>
      <c r="M124" s="189" t="s">
        <v>1</v>
      </c>
      <c r="N124" s="190" t="s">
        <v>42</v>
      </c>
      <c r="O124" s="73"/>
      <c r="P124" s="178">
        <f>O124*H124</f>
        <v>0</v>
      </c>
      <c r="Q124" s="178">
        <v>0</v>
      </c>
      <c r="R124" s="178">
        <f>Q124*H124</f>
        <v>0</v>
      </c>
      <c r="S124" s="178">
        <v>0</v>
      </c>
      <c r="T124" s="17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0" t="s">
        <v>137</v>
      </c>
      <c r="AT124" s="180" t="s">
        <v>139</v>
      </c>
      <c r="AU124" s="180" t="s">
        <v>87</v>
      </c>
      <c r="AY124" s="15" t="s">
        <v>128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15" t="s">
        <v>85</v>
      </c>
      <c r="BK124" s="181">
        <f>ROUND(I124*H124,2)</f>
        <v>0</v>
      </c>
      <c r="BL124" s="15" t="s">
        <v>137</v>
      </c>
      <c r="BM124" s="180" t="s">
        <v>150</v>
      </c>
    </row>
    <row r="125" s="2" customFormat="1" ht="66.75" customHeight="1">
      <c r="A125" s="34"/>
      <c r="B125" s="167"/>
      <c r="C125" s="182" t="s">
        <v>129</v>
      </c>
      <c r="D125" s="182" t="s">
        <v>139</v>
      </c>
      <c r="E125" s="183" t="s">
        <v>151</v>
      </c>
      <c r="F125" s="184" t="s">
        <v>152</v>
      </c>
      <c r="G125" s="185" t="s">
        <v>142</v>
      </c>
      <c r="H125" s="186">
        <v>1000</v>
      </c>
      <c r="I125" s="187"/>
      <c r="J125" s="188">
        <f>ROUND(I125*H125,2)</f>
        <v>0</v>
      </c>
      <c r="K125" s="184" t="s">
        <v>135</v>
      </c>
      <c r="L125" s="35"/>
      <c r="M125" s="189" t="s">
        <v>1</v>
      </c>
      <c r="N125" s="190" t="s">
        <v>42</v>
      </c>
      <c r="O125" s="73"/>
      <c r="P125" s="178">
        <f>O125*H125</f>
        <v>0</v>
      </c>
      <c r="Q125" s="178">
        <v>0</v>
      </c>
      <c r="R125" s="178">
        <f>Q125*H125</f>
        <v>0</v>
      </c>
      <c r="S125" s="178">
        <v>0</v>
      </c>
      <c r="T125" s="17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0" t="s">
        <v>137</v>
      </c>
      <c r="AT125" s="180" t="s">
        <v>139</v>
      </c>
      <c r="AU125" s="180" t="s">
        <v>87</v>
      </c>
      <c r="AY125" s="15" t="s">
        <v>128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5" t="s">
        <v>85</v>
      </c>
      <c r="BK125" s="181">
        <f>ROUND(I125*H125,2)</f>
        <v>0</v>
      </c>
      <c r="BL125" s="15" t="s">
        <v>137</v>
      </c>
      <c r="BM125" s="180" t="s">
        <v>153</v>
      </c>
    </row>
    <row r="126" s="2" customFormat="1" ht="78" customHeight="1">
      <c r="A126" s="34"/>
      <c r="B126" s="167"/>
      <c r="C126" s="182" t="s">
        <v>154</v>
      </c>
      <c r="D126" s="182" t="s">
        <v>139</v>
      </c>
      <c r="E126" s="183" t="s">
        <v>155</v>
      </c>
      <c r="F126" s="184" t="s">
        <v>156</v>
      </c>
      <c r="G126" s="185" t="s">
        <v>157</v>
      </c>
      <c r="H126" s="186">
        <v>5</v>
      </c>
      <c r="I126" s="187"/>
      <c r="J126" s="188">
        <f>ROUND(I126*H126,2)</f>
        <v>0</v>
      </c>
      <c r="K126" s="184" t="s">
        <v>135</v>
      </c>
      <c r="L126" s="35"/>
      <c r="M126" s="189" t="s">
        <v>1</v>
      </c>
      <c r="N126" s="190" t="s">
        <v>42</v>
      </c>
      <c r="O126" s="73"/>
      <c r="P126" s="178">
        <f>O126*H126</f>
        <v>0</v>
      </c>
      <c r="Q126" s="178">
        <v>0</v>
      </c>
      <c r="R126" s="178">
        <f>Q126*H126</f>
        <v>0</v>
      </c>
      <c r="S126" s="178">
        <v>0</v>
      </c>
      <c r="T126" s="17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0" t="s">
        <v>137</v>
      </c>
      <c r="AT126" s="180" t="s">
        <v>139</v>
      </c>
      <c r="AU126" s="180" t="s">
        <v>87</v>
      </c>
      <c r="AY126" s="15" t="s">
        <v>128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5" t="s">
        <v>85</v>
      </c>
      <c r="BK126" s="181">
        <f>ROUND(I126*H126,2)</f>
        <v>0</v>
      </c>
      <c r="BL126" s="15" t="s">
        <v>137</v>
      </c>
      <c r="BM126" s="180" t="s">
        <v>158</v>
      </c>
    </row>
    <row r="127" s="2" customFormat="1" ht="78" customHeight="1">
      <c r="A127" s="34"/>
      <c r="B127" s="167"/>
      <c r="C127" s="182" t="s">
        <v>159</v>
      </c>
      <c r="D127" s="182" t="s">
        <v>139</v>
      </c>
      <c r="E127" s="183" t="s">
        <v>160</v>
      </c>
      <c r="F127" s="184" t="s">
        <v>161</v>
      </c>
      <c r="G127" s="185" t="s">
        <v>157</v>
      </c>
      <c r="H127" s="186">
        <v>1</v>
      </c>
      <c r="I127" s="187"/>
      <c r="J127" s="188">
        <f>ROUND(I127*H127,2)</f>
        <v>0</v>
      </c>
      <c r="K127" s="184" t="s">
        <v>135</v>
      </c>
      <c r="L127" s="35"/>
      <c r="M127" s="189" t="s">
        <v>1</v>
      </c>
      <c r="N127" s="190" t="s">
        <v>42</v>
      </c>
      <c r="O127" s="73"/>
      <c r="P127" s="178">
        <f>O127*H127</f>
        <v>0</v>
      </c>
      <c r="Q127" s="178">
        <v>0</v>
      </c>
      <c r="R127" s="178">
        <f>Q127*H127</f>
        <v>0</v>
      </c>
      <c r="S127" s="178">
        <v>0</v>
      </c>
      <c r="T127" s="17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0" t="s">
        <v>137</v>
      </c>
      <c r="AT127" s="180" t="s">
        <v>139</v>
      </c>
      <c r="AU127" s="180" t="s">
        <v>87</v>
      </c>
      <c r="AY127" s="15" t="s">
        <v>128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15" t="s">
        <v>85</v>
      </c>
      <c r="BK127" s="181">
        <f>ROUND(I127*H127,2)</f>
        <v>0</v>
      </c>
      <c r="BL127" s="15" t="s">
        <v>137</v>
      </c>
      <c r="BM127" s="180" t="s">
        <v>162</v>
      </c>
    </row>
    <row r="128" s="2" customFormat="1" ht="76.35" customHeight="1">
      <c r="A128" s="34"/>
      <c r="B128" s="167"/>
      <c r="C128" s="182" t="s">
        <v>136</v>
      </c>
      <c r="D128" s="182" t="s">
        <v>139</v>
      </c>
      <c r="E128" s="183" t="s">
        <v>163</v>
      </c>
      <c r="F128" s="184" t="s">
        <v>164</v>
      </c>
      <c r="G128" s="185" t="s">
        <v>165</v>
      </c>
      <c r="H128" s="186">
        <v>14000</v>
      </c>
      <c r="I128" s="187"/>
      <c r="J128" s="188">
        <f>ROUND(I128*H128,2)</f>
        <v>0</v>
      </c>
      <c r="K128" s="184" t="s">
        <v>135</v>
      </c>
      <c r="L128" s="35"/>
      <c r="M128" s="189" t="s">
        <v>1</v>
      </c>
      <c r="N128" s="190" t="s">
        <v>42</v>
      </c>
      <c r="O128" s="73"/>
      <c r="P128" s="178">
        <f>O128*H128</f>
        <v>0</v>
      </c>
      <c r="Q128" s="178">
        <v>0</v>
      </c>
      <c r="R128" s="178">
        <f>Q128*H128</f>
        <v>0</v>
      </c>
      <c r="S128" s="178">
        <v>0</v>
      </c>
      <c r="T128" s="17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0" t="s">
        <v>137</v>
      </c>
      <c r="AT128" s="180" t="s">
        <v>139</v>
      </c>
      <c r="AU128" s="180" t="s">
        <v>87</v>
      </c>
      <c r="AY128" s="15" t="s">
        <v>128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5" t="s">
        <v>85</v>
      </c>
      <c r="BK128" s="181">
        <f>ROUND(I128*H128,2)</f>
        <v>0</v>
      </c>
      <c r="BL128" s="15" t="s">
        <v>137</v>
      </c>
      <c r="BM128" s="180" t="s">
        <v>166</v>
      </c>
    </row>
    <row r="129" s="2" customFormat="1" ht="76.35" customHeight="1">
      <c r="A129" s="34"/>
      <c r="B129" s="167"/>
      <c r="C129" s="182" t="s">
        <v>167</v>
      </c>
      <c r="D129" s="182" t="s">
        <v>139</v>
      </c>
      <c r="E129" s="183" t="s">
        <v>168</v>
      </c>
      <c r="F129" s="184" t="s">
        <v>169</v>
      </c>
      <c r="G129" s="185" t="s">
        <v>165</v>
      </c>
      <c r="H129" s="186">
        <v>1000</v>
      </c>
      <c r="I129" s="187"/>
      <c r="J129" s="188">
        <f>ROUND(I129*H129,2)</f>
        <v>0</v>
      </c>
      <c r="K129" s="184" t="s">
        <v>135</v>
      </c>
      <c r="L129" s="35"/>
      <c r="M129" s="189" t="s">
        <v>1</v>
      </c>
      <c r="N129" s="190" t="s">
        <v>42</v>
      </c>
      <c r="O129" s="73"/>
      <c r="P129" s="178">
        <f>O129*H129</f>
        <v>0</v>
      </c>
      <c r="Q129" s="178">
        <v>0</v>
      </c>
      <c r="R129" s="178">
        <f>Q129*H129</f>
        <v>0</v>
      </c>
      <c r="S129" s="178">
        <v>0</v>
      </c>
      <c r="T129" s="17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0" t="s">
        <v>137</v>
      </c>
      <c r="AT129" s="180" t="s">
        <v>139</v>
      </c>
      <c r="AU129" s="180" t="s">
        <v>87</v>
      </c>
      <c r="AY129" s="15" t="s">
        <v>128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5" t="s">
        <v>85</v>
      </c>
      <c r="BK129" s="181">
        <f>ROUND(I129*H129,2)</f>
        <v>0</v>
      </c>
      <c r="BL129" s="15" t="s">
        <v>137</v>
      </c>
      <c r="BM129" s="180" t="s">
        <v>170</v>
      </c>
    </row>
    <row r="130" s="2" customFormat="1" ht="55.5" customHeight="1">
      <c r="A130" s="34"/>
      <c r="B130" s="167"/>
      <c r="C130" s="182" t="s">
        <v>171</v>
      </c>
      <c r="D130" s="182" t="s">
        <v>139</v>
      </c>
      <c r="E130" s="183" t="s">
        <v>172</v>
      </c>
      <c r="F130" s="184" t="s">
        <v>173</v>
      </c>
      <c r="G130" s="185" t="s">
        <v>157</v>
      </c>
      <c r="H130" s="186">
        <v>10</v>
      </c>
      <c r="I130" s="187"/>
      <c r="J130" s="188">
        <f>ROUND(I130*H130,2)</f>
        <v>0</v>
      </c>
      <c r="K130" s="184" t="s">
        <v>135</v>
      </c>
      <c r="L130" s="35"/>
      <c r="M130" s="189" t="s">
        <v>1</v>
      </c>
      <c r="N130" s="190" t="s">
        <v>42</v>
      </c>
      <c r="O130" s="73"/>
      <c r="P130" s="178">
        <f>O130*H130</f>
        <v>0</v>
      </c>
      <c r="Q130" s="178">
        <v>0</v>
      </c>
      <c r="R130" s="178">
        <f>Q130*H130</f>
        <v>0</v>
      </c>
      <c r="S130" s="178">
        <v>0</v>
      </c>
      <c r="T130" s="17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0" t="s">
        <v>137</v>
      </c>
      <c r="AT130" s="180" t="s">
        <v>139</v>
      </c>
      <c r="AU130" s="180" t="s">
        <v>87</v>
      </c>
      <c r="AY130" s="15" t="s">
        <v>128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15" t="s">
        <v>85</v>
      </c>
      <c r="BK130" s="181">
        <f>ROUND(I130*H130,2)</f>
        <v>0</v>
      </c>
      <c r="BL130" s="15" t="s">
        <v>137</v>
      </c>
      <c r="BM130" s="180" t="s">
        <v>174</v>
      </c>
    </row>
    <row r="131" s="2" customFormat="1" ht="55.5" customHeight="1">
      <c r="A131" s="34"/>
      <c r="B131" s="167"/>
      <c r="C131" s="182" t="s">
        <v>175</v>
      </c>
      <c r="D131" s="182" t="s">
        <v>139</v>
      </c>
      <c r="E131" s="183" t="s">
        <v>176</v>
      </c>
      <c r="F131" s="184" t="s">
        <v>177</v>
      </c>
      <c r="G131" s="185" t="s">
        <v>142</v>
      </c>
      <c r="H131" s="186">
        <v>200</v>
      </c>
      <c r="I131" s="187"/>
      <c r="J131" s="188">
        <f>ROUND(I131*H131,2)</f>
        <v>0</v>
      </c>
      <c r="K131" s="184" t="s">
        <v>135</v>
      </c>
      <c r="L131" s="35"/>
      <c r="M131" s="189" t="s">
        <v>1</v>
      </c>
      <c r="N131" s="190" t="s">
        <v>42</v>
      </c>
      <c r="O131" s="73"/>
      <c r="P131" s="178">
        <f>O131*H131</f>
        <v>0</v>
      </c>
      <c r="Q131" s="178">
        <v>0</v>
      </c>
      <c r="R131" s="178">
        <f>Q131*H131</f>
        <v>0</v>
      </c>
      <c r="S131" s="178">
        <v>0</v>
      </c>
      <c r="T131" s="17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0" t="s">
        <v>137</v>
      </c>
      <c r="AT131" s="180" t="s">
        <v>139</v>
      </c>
      <c r="AU131" s="180" t="s">
        <v>87</v>
      </c>
      <c r="AY131" s="15" t="s">
        <v>128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5" t="s">
        <v>85</v>
      </c>
      <c r="BK131" s="181">
        <f>ROUND(I131*H131,2)</f>
        <v>0</v>
      </c>
      <c r="BL131" s="15" t="s">
        <v>137</v>
      </c>
      <c r="BM131" s="180" t="s">
        <v>178</v>
      </c>
    </row>
    <row r="132" s="2" customFormat="1" ht="66.75" customHeight="1">
      <c r="A132" s="34"/>
      <c r="B132" s="167"/>
      <c r="C132" s="182" t="s">
        <v>179</v>
      </c>
      <c r="D132" s="182" t="s">
        <v>139</v>
      </c>
      <c r="E132" s="183" t="s">
        <v>180</v>
      </c>
      <c r="F132" s="184" t="s">
        <v>181</v>
      </c>
      <c r="G132" s="185" t="s">
        <v>142</v>
      </c>
      <c r="H132" s="186">
        <v>4000</v>
      </c>
      <c r="I132" s="187"/>
      <c r="J132" s="188">
        <f>ROUND(I132*H132,2)</f>
        <v>0</v>
      </c>
      <c r="K132" s="184" t="s">
        <v>135</v>
      </c>
      <c r="L132" s="35"/>
      <c r="M132" s="189" t="s">
        <v>1</v>
      </c>
      <c r="N132" s="190" t="s">
        <v>42</v>
      </c>
      <c r="O132" s="73"/>
      <c r="P132" s="178">
        <f>O132*H132</f>
        <v>0</v>
      </c>
      <c r="Q132" s="178">
        <v>0</v>
      </c>
      <c r="R132" s="178">
        <f>Q132*H132</f>
        <v>0</v>
      </c>
      <c r="S132" s="178">
        <v>0</v>
      </c>
      <c r="T132" s="179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0" t="s">
        <v>137</v>
      </c>
      <c r="AT132" s="180" t="s">
        <v>139</v>
      </c>
      <c r="AU132" s="180" t="s">
        <v>87</v>
      </c>
      <c r="AY132" s="15" t="s">
        <v>128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5" t="s">
        <v>85</v>
      </c>
      <c r="BK132" s="181">
        <f>ROUND(I132*H132,2)</f>
        <v>0</v>
      </c>
      <c r="BL132" s="15" t="s">
        <v>137</v>
      </c>
      <c r="BM132" s="180" t="s">
        <v>182</v>
      </c>
    </row>
    <row r="133" s="2" customFormat="1" ht="76.35" customHeight="1">
      <c r="A133" s="34"/>
      <c r="B133" s="167"/>
      <c r="C133" s="182" t="s">
        <v>183</v>
      </c>
      <c r="D133" s="182" t="s">
        <v>139</v>
      </c>
      <c r="E133" s="183" t="s">
        <v>184</v>
      </c>
      <c r="F133" s="184" t="s">
        <v>185</v>
      </c>
      <c r="G133" s="185" t="s">
        <v>186</v>
      </c>
      <c r="H133" s="186">
        <v>50</v>
      </c>
      <c r="I133" s="187"/>
      <c r="J133" s="188">
        <f>ROUND(I133*H133,2)</f>
        <v>0</v>
      </c>
      <c r="K133" s="184" t="s">
        <v>135</v>
      </c>
      <c r="L133" s="35"/>
      <c r="M133" s="189" t="s">
        <v>1</v>
      </c>
      <c r="N133" s="190" t="s">
        <v>42</v>
      </c>
      <c r="O133" s="73"/>
      <c r="P133" s="178">
        <f>O133*H133</f>
        <v>0</v>
      </c>
      <c r="Q133" s="178">
        <v>0</v>
      </c>
      <c r="R133" s="178">
        <f>Q133*H133</f>
        <v>0</v>
      </c>
      <c r="S133" s="178">
        <v>0</v>
      </c>
      <c r="T133" s="17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0" t="s">
        <v>137</v>
      </c>
      <c r="AT133" s="180" t="s">
        <v>139</v>
      </c>
      <c r="AU133" s="180" t="s">
        <v>87</v>
      </c>
      <c r="AY133" s="15" t="s">
        <v>128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5" t="s">
        <v>85</v>
      </c>
      <c r="BK133" s="181">
        <f>ROUND(I133*H133,2)</f>
        <v>0</v>
      </c>
      <c r="BL133" s="15" t="s">
        <v>137</v>
      </c>
      <c r="BM133" s="180" t="s">
        <v>187</v>
      </c>
    </row>
    <row r="134" s="2" customFormat="1" ht="76.35" customHeight="1">
      <c r="A134" s="34"/>
      <c r="B134" s="167"/>
      <c r="C134" s="182" t="s">
        <v>188</v>
      </c>
      <c r="D134" s="182" t="s">
        <v>139</v>
      </c>
      <c r="E134" s="183" t="s">
        <v>189</v>
      </c>
      <c r="F134" s="184" t="s">
        <v>190</v>
      </c>
      <c r="G134" s="185" t="s">
        <v>186</v>
      </c>
      <c r="H134" s="186">
        <v>50</v>
      </c>
      <c r="I134" s="187"/>
      <c r="J134" s="188">
        <f>ROUND(I134*H134,2)</f>
        <v>0</v>
      </c>
      <c r="K134" s="184" t="s">
        <v>135</v>
      </c>
      <c r="L134" s="35"/>
      <c r="M134" s="189" t="s">
        <v>1</v>
      </c>
      <c r="N134" s="190" t="s">
        <v>42</v>
      </c>
      <c r="O134" s="73"/>
      <c r="P134" s="178">
        <f>O134*H134</f>
        <v>0</v>
      </c>
      <c r="Q134" s="178">
        <v>0</v>
      </c>
      <c r="R134" s="178">
        <f>Q134*H134</f>
        <v>0</v>
      </c>
      <c r="S134" s="178">
        <v>0</v>
      </c>
      <c r="T134" s="179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0" t="s">
        <v>137</v>
      </c>
      <c r="AT134" s="180" t="s">
        <v>139</v>
      </c>
      <c r="AU134" s="180" t="s">
        <v>87</v>
      </c>
      <c r="AY134" s="15" t="s">
        <v>128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5" t="s">
        <v>85</v>
      </c>
      <c r="BK134" s="181">
        <f>ROUND(I134*H134,2)</f>
        <v>0</v>
      </c>
      <c r="BL134" s="15" t="s">
        <v>137</v>
      </c>
      <c r="BM134" s="180" t="s">
        <v>191</v>
      </c>
    </row>
    <row r="135" s="2" customFormat="1" ht="76.35" customHeight="1">
      <c r="A135" s="34"/>
      <c r="B135" s="167"/>
      <c r="C135" s="182" t="s">
        <v>8</v>
      </c>
      <c r="D135" s="182" t="s">
        <v>139</v>
      </c>
      <c r="E135" s="183" t="s">
        <v>192</v>
      </c>
      <c r="F135" s="184" t="s">
        <v>193</v>
      </c>
      <c r="G135" s="185" t="s">
        <v>186</v>
      </c>
      <c r="H135" s="186">
        <v>10</v>
      </c>
      <c r="I135" s="187"/>
      <c r="J135" s="188">
        <f>ROUND(I135*H135,2)</f>
        <v>0</v>
      </c>
      <c r="K135" s="184" t="s">
        <v>135</v>
      </c>
      <c r="L135" s="35"/>
      <c r="M135" s="189" t="s">
        <v>1</v>
      </c>
      <c r="N135" s="190" t="s">
        <v>42</v>
      </c>
      <c r="O135" s="73"/>
      <c r="P135" s="178">
        <f>O135*H135</f>
        <v>0</v>
      </c>
      <c r="Q135" s="178">
        <v>0</v>
      </c>
      <c r="R135" s="178">
        <f>Q135*H135</f>
        <v>0</v>
      </c>
      <c r="S135" s="178">
        <v>0</v>
      </c>
      <c r="T135" s="17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0" t="s">
        <v>137</v>
      </c>
      <c r="AT135" s="180" t="s">
        <v>139</v>
      </c>
      <c r="AU135" s="180" t="s">
        <v>87</v>
      </c>
      <c r="AY135" s="15" t="s">
        <v>128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5" t="s">
        <v>85</v>
      </c>
      <c r="BK135" s="181">
        <f>ROUND(I135*H135,2)</f>
        <v>0</v>
      </c>
      <c r="BL135" s="15" t="s">
        <v>137</v>
      </c>
      <c r="BM135" s="180" t="s">
        <v>194</v>
      </c>
    </row>
    <row r="136" s="2" customFormat="1" ht="78" customHeight="1">
      <c r="A136" s="34"/>
      <c r="B136" s="167"/>
      <c r="C136" s="182" t="s">
        <v>195</v>
      </c>
      <c r="D136" s="182" t="s">
        <v>139</v>
      </c>
      <c r="E136" s="183" t="s">
        <v>196</v>
      </c>
      <c r="F136" s="184" t="s">
        <v>197</v>
      </c>
      <c r="G136" s="185" t="s">
        <v>186</v>
      </c>
      <c r="H136" s="186">
        <v>50</v>
      </c>
      <c r="I136" s="187"/>
      <c r="J136" s="188">
        <f>ROUND(I136*H136,2)</f>
        <v>0</v>
      </c>
      <c r="K136" s="184" t="s">
        <v>135</v>
      </c>
      <c r="L136" s="35"/>
      <c r="M136" s="189" t="s">
        <v>1</v>
      </c>
      <c r="N136" s="190" t="s">
        <v>42</v>
      </c>
      <c r="O136" s="73"/>
      <c r="P136" s="178">
        <f>O136*H136</f>
        <v>0</v>
      </c>
      <c r="Q136" s="178">
        <v>0</v>
      </c>
      <c r="R136" s="178">
        <f>Q136*H136</f>
        <v>0</v>
      </c>
      <c r="S136" s="178">
        <v>0</v>
      </c>
      <c r="T136" s="179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0" t="s">
        <v>137</v>
      </c>
      <c r="AT136" s="180" t="s">
        <v>139</v>
      </c>
      <c r="AU136" s="180" t="s">
        <v>87</v>
      </c>
      <c r="AY136" s="15" t="s">
        <v>128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5" t="s">
        <v>85</v>
      </c>
      <c r="BK136" s="181">
        <f>ROUND(I136*H136,2)</f>
        <v>0</v>
      </c>
      <c r="BL136" s="15" t="s">
        <v>137</v>
      </c>
      <c r="BM136" s="180" t="s">
        <v>198</v>
      </c>
    </row>
    <row r="137" s="2" customFormat="1" ht="78" customHeight="1">
      <c r="A137" s="34"/>
      <c r="B137" s="167"/>
      <c r="C137" s="182" t="s">
        <v>199</v>
      </c>
      <c r="D137" s="182" t="s">
        <v>139</v>
      </c>
      <c r="E137" s="183" t="s">
        <v>200</v>
      </c>
      <c r="F137" s="184" t="s">
        <v>201</v>
      </c>
      <c r="G137" s="185" t="s">
        <v>186</v>
      </c>
      <c r="H137" s="186">
        <v>50</v>
      </c>
      <c r="I137" s="187"/>
      <c r="J137" s="188">
        <f>ROUND(I137*H137,2)</f>
        <v>0</v>
      </c>
      <c r="K137" s="184" t="s">
        <v>135</v>
      </c>
      <c r="L137" s="35"/>
      <c r="M137" s="189" t="s">
        <v>1</v>
      </c>
      <c r="N137" s="190" t="s">
        <v>42</v>
      </c>
      <c r="O137" s="73"/>
      <c r="P137" s="178">
        <f>O137*H137</f>
        <v>0</v>
      </c>
      <c r="Q137" s="178">
        <v>0</v>
      </c>
      <c r="R137" s="178">
        <f>Q137*H137</f>
        <v>0</v>
      </c>
      <c r="S137" s="178">
        <v>0</v>
      </c>
      <c r="T137" s="17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0" t="s">
        <v>137</v>
      </c>
      <c r="AT137" s="180" t="s">
        <v>139</v>
      </c>
      <c r="AU137" s="180" t="s">
        <v>87</v>
      </c>
      <c r="AY137" s="15" t="s">
        <v>128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5" t="s">
        <v>85</v>
      </c>
      <c r="BK137" s="181">
        <f>ROUND(I137*H137,2)</f>
        <v>0</v>
      </c>
      <c r="BL137" s="15" t="s">
        <v>137</v>
      </c>
      <c r="BM137" s="180" t="s">
        <v>202</v>
      </c>
    </row>
    <row r="138" s="2" customFormat="1" ht="78" customHeight="1">
      <c r="A138" s="34"/>
      <c r="B138" s="167"/>
      <c r="C138" s="182" t="s">
        <v>203</v>
      </c>
      <c r="D138" s="182" t="s">
        <v>139</v>
      </c>
      <c r="E138" s="183" t="s">
        <v>204</v>
      </c>
      <c r="F138" s="184" t="s">
        <v>205</v>
      </c>
      <c r="G138" s="185" t="s">
        <v>186</v>
      </c>
      <c r="H138" s="186">
        <v>50</v>
      </c>
      <c r="I138" s="187"/>
      <c r="J138" s="188">
        <f>ROUND(I138*H138,2)</f>
        <v>0</v>
      </c>
      <c r="K138" s="184" t="s">
        <v>135</v>
      </c>
      <c r="L138" s="35"/>
      <c r="M138" s="189" t="s">
        <v>1</v>
      </c>
      <c r="N138" s="190" t="s">
        <v>42</v>
      </c>
      <c r="O138" s="73"/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0" t="s">
        <v>137</v>
      </c>
      <c r="AT138" s="180" t="s">
        <v>139</v>
      </c>
      <c r="AU138" s="180" t="s">
        <v>87</v>
      </c>
      <c r="AY138" s="15" t="s">
        <v>128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5" t="s">
        <v>85</v>
      </c>
      <c r="BK138" s="181">
        <f>ROUND(I138*H138,2)</f>
        <v>0</v>
      </c>
      <c r="BL138" s="15" t="s">
        <v>137</v>
      </c>
      <c r="BM138" s="180" t="s">
        <v>206</v>
      </c>
    </row>
    <row r="139" s="2" customFormat="1" ht="78" customHeight="1">
      <c r="A139" s="34"/>
      <c r="B139" s="167"/>
      <c r="C139" s="182" t="s">
        <v>207</v>
      </c>
      <c r="D139" s="182" t="s">
        <v>139</v>
      </c>
      <c r="E139" s="183" t="s">
        <v>208</v>
      </c>
      <c r="F139" s="184" t="s">
        <v>209</v>
      </c>
      <c r="G139" s="185" t="s">
        <v>186</v>
      </c>
      <c r="H139" s="186">
        <v>10</v>
      </c>
      <c r="I139" s="187"/>
      <c r="J139" s="188">
        <f>ROUND(I139*H139,2)</f>
        <v>0</v>
      </c>
      <c r="K139" s="184" t="s">
        <v>135</v>
      </c>
      <c r="L139" s="35"/>
      <c r="M139" s="189" t="s">
        <v>1</v>
      </c>
      <c r="N139" s="190" t="s">
        <v>42</v>
      </c>
      <c r="O139" s="73"/>
      <c r="P139" s="178">
        <f>O139*H139</f>
        <v>0</v>
      </c>
      <c r="Q139" s="178">
        <v>0</v>
      </c>
      <c r="R139" s="178">
        <f>Q139*H139</f>
        <v>0</v>
      </c>
      <c r="S139" s="178">
        <v>0</v>
      </c>
      <c r="T139" s="179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0" t="s">
        <v>137</v>
      </c>
      <c r="AT139" s="180" t="s">
        <v>139</v>
      </c>
      <c r="AU139" s="180" t="s">
        <v>87</v>
      </c>
      <c r="AY139" s="15" t="s">
        <v>128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5" t="s">
        <v>85</v>
      </c>
      <c r="BK139" s="181">
        <f>ROUND(I139*H139,2)</f>
        <v>0</v>
      </c>
      <c r="BL139" s="15" t="s">
        <v>137</v>
      </c>
      <c r="BM139" s="180" t="s">
        <v>210</v>
      </c>
    </row>
    <row r="140" s="2" customFormat="1" ht="78" customHeight="1">
      <c r="A140" s="34"/>
      <c r="B140" s="167"/>
      <c r="C140" s="182" t="s">
        <v>211</v>
      </c>
      <c r="D140" s="182" t="s">
        <v>139</v>
      </c>
      <c r="E140" s="183" t="s">
        <v>212</v>
      </c>
      <c r="F140" s="184" t="s">
        <v>213</v>
      </c>
      <c r="G140" s="185" t="s">
        <v>186</v>
      </c>
      <c r="H140" s="186">
        <v>10</v>
      </c>
      <c r="I140" s="187"/>
      <c r="J140" s="188">
        <f>ROUND(I140*H140,2)</f>
        <v>0</v>
      </c>
      <c r="K140" s="184" t="s">
        <v>135</v>
      </c>
      <c r="L140" s="35"/>
      <c r="M140" s="189" t="s">
        <v>1</v>
      </c>
      <c r="N140" s="190" t="s">
        <v>42</v>
      </c>
      <c r="O140" s="73"/>
      <c r="P140" s="178">
        <f>O140*H140</f>
        <v>0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0" t="s">
        <v>137</v>
      </c>
      <c r="AT140" s="180" t="s">
        <v>139</v>
      </c>
      <c r="AU140" s="180" t="s">
        <v>87</v>
      </c>
      <c r="AY140" s="15" t="s">
        <v>128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5" t="s">
        <v>85</v>
      </c>
      <c r="BK140" s="181">
        <f>ROUND(I140*H140,2)</f>
        <v>0</v>
      </c>
      <c r="BL140" s="15" t="s">
        <v>137</v>
      </c>
      <c r="BM140" s="180" t="s">
        <v>214</v>
      </c>
    </row>
    <row r="141" s="2" customFormat="1" ht="78" customHeight="1">
      <c r="A141" s="34"/>
      <c r="B141" s="167"/>
      <c r="C141" s="182" t="s">
        <v>7</v>
      </c>
      <c r="D141" s="182" t="s">
        <v>139</v>
      </c>
      <c r="E141" s="183" t="s">
        <v>215</v>
      </c>
      <c r="F141" s="184" t="s">
        <v>216</v>
      </c>
      <c r="G141" s="185" t="s">
        <v>186</v>
      </c>
      <c r="H141" s="186">
        <v>10</v>
      </c>
      <c r="I141" s="187"/>
      <c r="J141" s="188">
        <f>ROUND(I141*H141,2)</f>
        <v>0</v>
      </c>
      <c r="K141" s="184" t="s">
        <v>135</v>
      </c>
      <c r="L141" s="35"/>
      <c r="M141" s="189" t="s">
        <v>1</v>
      </c>
      <c r="N141" s="190" t="s">
        <v>42</v>
      </c>
      <c r="O141" s="73"/>
      <c r="P141" s="178">
        <f>O141*H141</f>
        <v>0</v>
      </c>
      <c r="Q141" s="178">
        <v>0</v>
      </c>
      <c r="R141" s="178">
        <f>Q141*H141</f>
        <v>0</v>
      </c>
      <c r="S141" s="178">
        <v>0</v>
      </c>
      <c r="T141" s="179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0" t="s">
        <v>137</v>
      </c>
      <c r="AT141" s="180" t="s">
        <v>139</v>
      </c>
      <c r="AU141" s="180" t="s">
        <v>87</v>
      </c>
      <c r="AY141" s="15" t="s">
        <v>128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5" t="s">
        <v>85</v>
      </c>
      <c r="BK141" s="181">
        <f>ROUND(I141*H141,2)</f>
        <v>0</v>
      </c>
      <c r="BL141" s="15" t="s">
        <v>137</v>
      </c>
      <c r="BM141" s="180" t="s">
        <v>217</v>
      </c>
    </row>
    <row r="142" s="2" customFormat="1" ht="78" customHeight="1">
      <c r="A142" s="34"/>
      <c r="B142" s="167"/>
      <c r="C142" s="182" t="s">
        <v>218</v>
      </c>
      <c r="D142" s="182" t="s">
        <v>139</v>
      </c>
      <c r="E142" s="183" t="s">
        <v>219</v>
      </c>
      <c r="F142" s="184" t="s">
        <v>220</v>
      </c>
      <c r="G142" s="185" t="s">
        <v>186</v>
      </c>
      <c r="H142" s="186">
        <v>50</v>
      </c>
      <c r="I142" s="187"/>
      <c r="J142" s="188">
        <f>ROUND(I142*H142,2)</f>
        <v>0</v>
      </c>
      <c r="K142" s="184" t="s">
        <v>135</v>
      </c>
      <c r="L142" s="35"/>
      <c r="M142" s="189" t="s">
        <v>1</v>
      </c>
      <c r="N142" s="190" t="s">
        <v>42</v>
      </c>
      <c r="O142" s="73"/>
      <c r="P142" s="178">
        <f>O142*H142</f>
        <v>0</v>
      </c>
      <c r="Q142" s="178">
        <v>0</v>
      </c>
      <c r="R142" s="178">
        <f>Q142*H142</f>
        <v>0</v>
      </c>
      <c r="S142" s="178">
        <v>0</v>
      </c>
      <c r="T142" s="179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0" t="s">
        <v>137</v>
      </c>
      <c r="AT142" s="180" t="s">
        <v>139</v>
      </c>
      <c r="AU142" s="180" t="s">
        <v>87</v>
      </c>
      <c r="AY142" s="15" t="s">
        <v>128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5" t="s">
        <v>85</v>
      </c>
      <c r="BK142" s="181">
        <f>ROUND(I142*H142,2)</f>
        <v>0</v>
      </c>
      <c r="BL142" s="15" t="s">
        <v>137</v>
      </c>
      <c r="BM142" s="180" t="s">
        <v>221</v>
      </c>
    </row>
    <row r="143" s="2" customFormat="1" ht="78" customHeight="1">
      <c r="A143" s="34"/>
      <c r="B143" s="167"/>
      <c r="C143" s="182" t="s">
        <v>222</v>
      </c>
      <c r="D143" s="182" t="s">
        <v>139</v>
      </c>
      <c r="E143" s="183" t="s">
        <v>223</v>
      </c>
      <c r="F143" s="184" t="s">
        <v>224</v>
      </c>
      <c r="G143" s="185" t="s">
        <v>186</v>
      </c>
      <c r="H143" s="186">
        <v>50</v>
      </c>
      <c r="I143" s="187"/>
      <c r="J143" s="188">
        <f>ROUND(I143*H143,2)</f>
        <v>0</v>
      </c>
      <c r="K143" s="184" t="s">
        <v>135</v>
      </c>
      <c r="L143" s="35"/>
      <c r="M143" s="189" t="s">
        <v>1</v>
      </c>
      <c r="N143" s="190" t="s">
        <v>42</v>
      </c>
      <c r="O143" s="73"/>
      <c r="P143" s="178">
        <f>O143*H143</f>
        <v>0</v>
      </c>
      <c r="Q143" s="178">
        <v>0</v>
      </c>
      <c r="R143" s="178">
        <f>Q143*H143</f>
        <v>0</v>
      </c>
      <c r="S143" s="178">
        <v>0</v>
      </c>
      <c r="T143" s="179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0" t="s">
        <v>137</v>
      </c>
      <c r="AT143" s="180" t="s">
        <v>139</v>
      </c>
      <c r="AU143" s="180" t="s">
        <v>87</v>
      </c>
      <c r="AY143" s="15" t="s">
        <v>128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5" t="s">
        <v>85</v>
      </c>
      <c r="BK143" s="181">
        <f>ROUND(I143*H143,2)</f>
        <v>0</v>
      </c>
      <c r="BL143" s="15" t="s">
        <v>137</v>
      </c>
      <c r="BM143" s="180" t="s">
        <v>225</v>
      </c>
    </row>
    <row r="144" s="2" customFormat="1" ht="78" customHeight="1">
      <c r="A144" s="34"/>
      <c r="B144" s="167"/>
      <c r="C144" s="182" t="s">
        <v>226</v>
      </c>
      <c r="D144" s="182" t="s">
        <v>139</v>
      </c>
      <c r="E144" s="183" t="s">
        <v>227</v>
      </c>
      <c r="F144" s="184" t="s">
        <v>228</v>
      </c>
      <c r="G144" s="185" t="s">
        <v>186</v>
      </c>
      <c r="H144" s="186">
        <v>50</v>
      </c>
      <c r="I144" s="187"/>
      <c r="J144" s="188">
        <f>ROUND(I144*H144,2)</f>
        <v>0</v>
      </c>
      <c r="K144" s="184" t="s">
        <v>135</v>
      </c>
      <c r="L144" s="35"/>
      <c r="M144" s="189" t="s">
        <v>1</v>
      </c>
      <c r="N144" s="190" t="s">
        <v>42</v>
      </c>
      <c r="O144" s="73"/>
      <c r="P144" s="178">
        <f>O144*H144</f>
        <v>0</v>
      </c>
      <c r="Q144" s="178">
        <v>0</v>
      </c>
      <c r="R144" s="178">
        <f>Q144*H144</f>
        <v>0</v>
      </c>
      <c r="S144" s="178">
        <v>0</v>
      </c>
      <c r="T144" s="179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0" t="s">
        <v>137</v>
      </c>
      <c r="AT144" s="180" t="s">
        <v>139</v>
      </c>
      <c r="AU144" s="180" t="s">
        <v>87</v>
      </c>
      <c r="AY144" s="15" t="s">
        <v>128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5" t="s">
        <v>85</v>
      </c>
      <c r="BK144" s="181">
        <f>ROUND(I144*H144,2)</f>
        <v>0</v>
      </c>
      <c r="BL144" s="15" t="s">
        <v>137</v>
      </c>
      <c r="BM144" s="180" t="s">
        <v>229</v>
      </c>
    </row>
    <row r="145" s="2" customFormat="1" ht="16.5" customHeight="1">
      <c r="A145" s="34"/>
      <c r="B145" s="167"/>
      <c r="C145" s="182" t="s">
        <v>230</v>
      </c>
      <c r="D145" s="182" t="s">
        <v>139</v>
      </c>
      <c r="E145" s="183" t="s">
        <v>231</v>
      </c>
      <c r="F145" s="184" t="s">
        <v>232</v>
      </c>
      <c r="G145" s="185" t="s">
        <v>186</v>
      </c>
      <c r="H145" s="186">
        <v>100</v>
      </c>
      <c r="I145" s="187"/>
      <c r="J145" s="188">
        <f>ROUND(I145*H145,2)</f>
        <v>0</v>
      </c>
      <c r="K145" s="184" t="s">
        <v>135</v>
      </c>
      <c r="L145" s="35"/>
      <c r="M145" s="189" t="s">
        <v>1</v>
      </c>
      <c r="N145" s="190" t="s">
        <v>42</v>
      </c>
      <c r="O145" s="73"/>
      <c r="P145" s="178">
        <f>O145*H145</f>
        <v>0</v>
      </c>
      <c r="Q145" s="178">
        <v>0</v>
      </c>
      <c r="R145" s="178">
        <f>Q145*H145</f>
        <v>0</v>
      </c>
      <c r="S145" s="178">
        <v>0</v>
      </c>
      <c r="T145" s="179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0" t="s">
        <v>137</v>
      </c>
      <c r="AT145" s="180" t="s">
        <v>139</v>
      </c>
      <c r="AU145" s="180" t="s">
        <v>87</v>
      </c>
      <c r="AY145" s="15" t="s">
        <v>128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5" t="s">
        <v>85</v>
      </c>
      <c r="BK145" s="181">
        <f>ROUND(I145*H145,2)</f>
        <v>0</v>
      </c>
      <c r="BL145" s="15" t="s">
        <v>137</v>
      </c>
      <c r="BM145" s="180" t="s">
        <v>233</v>
      </c>
    </row>
    <row r="146" s="2" customFormat="1" ht="76.35" customHeight="1">
      <c r="A146" s="34"/>
      <c r="B146" s="167"/>
      <c r="C146" s="182" t="s">
        <v>234</v>
      </c>
      <c r="D146" s="182" t="s">
        <v>139</v>
      </c>
      <c r="E146" s="183" t="s">
        <v>235</v>
      </c>
      <c r="F146" s="184" t="s">
        <v>236</v>
      </c>
      <c r="G146" s="185" t="s">
        <v>157</v>
      </c>
      <c r="H146" s="186">
        <v>2</v>
      </c>
      <c r="I146" s="187"/>
      <c r="J146" s="188">
        <f>ROUND(I146*H146,2)</f>
        <v>0</v>
      </c>
      <c r="K146" s="184" t="s">
        <v>135</v>
      </c>
      <c r="L146" s="35"/>
      <c r="M146" s="189" t="s">
        <v>1</v>
      </c>
      <c r="N146" s="190" t="s">
        <v>42</v>
      </c>
      <c r="O146" s="73"/>
      <c r="P146" s="178">
        <f>O146*H146</f>
        <v>0</v>
      </c>
      <c r="Q146" s="178">
        <v>0</v>
      </c>
      <c r="R146" s="178">
        <f>Q146*H146</f>
        <v>0</v>
      </c>
      <c r="S146" s="178">
        <v>0</v>
      </c>
      <c r="T146" s="179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0" t="s">
        <v>137</v>
      </c>
      <c r="AT146" s="180" t="s">
        <v>139</v>
      </c>
      <c r="AU146" s="180" t="s">
        <v>87</v>
      </c>
      <c r="AY146" s="15" t="s">
        <v>128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5" t="s">
        <v>85</v>
      </c>
      <c r="BK146" s="181">
        <f>ROUND(I146*H146,2)</f>
        <v>0</v>
      </c>
      <c r="BL146" s="15" t="s">
        <v>137</v>
      </c>
      <c r="BM146" s="180" t="s">
        <v>237</v>
      </c>
    </row>
    <row r="147" s="2" customFormat="1" ht="66.75" customHeight="1">
      <c r="A147" s="34"/>
      <c r="B147" s="167"/>
      <c r="C147" s="182" t="s">
        <v>238</v>
      </c>
      <c r="D147" s="182" t="s">
        <v>139</v>
      </c>
      <c r="E147" s="183" t="s">
        <v>239</v>
      </c>
      <c r="F147" s="184" t="s">
        <v>240</v>
      </c>
      <c r="G147" s="185" t="s">
        <v>157</v>
      </c>
      <c r="H147" s="186">
        <v>2</v>
      </c>
      <c r="I147" s="187"/>
      <c r="J147" s="188">
        <f>ROUND(I147*H147,2)</f>
        <v>0</v>
      </c>
      <c r="K147" s="184" t="s">
        <v>135</v>
      </c>
      <c r="L147" s="35"/>
      <c r="M147" s="189" t="s">
        <v>1</v>
      </c>
      <c r="N147" s="190" t="s">
        <v>42</v>
      </c>
      <c r="O147" s="73"/>
      <c r="P147" s="178">
        <f>O147*H147</f>
        <v>0</v>
      </c>
      <c r="Q147" s="178">
        <v>0</v>
      </c>
      <c r="R147" s="178">
        <f>Q147*H147</f>
        <v>0</v>
      </c>
      <c r="S147" s="178">
        <v>0</v>
      </c>
      <c r="T147" s="179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0" t="s">
        <v>137</v>
      </c>
      <c r="AT147" s="180" t="s">
        <v>139</v>
      </c>
      <c r="AU147" s="180" t="s">
        <v>87</v>
      </c>
      <c r="AY147" s="15" t="s">
        <v>128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15" t="s">
        <v>85</v>
      </c>
      <c r="BK147" s="181">
        <f>ROUND(I147*H147,2)</f>
        <v>0</v>
      </c>
      <c r="BL147" s="15" t="s">
        <v>137</v>
      </c>
      <c r="BM147" s="180" t="s">
        <v>241</v>
      </c>
    </row>
    <row r="148" s="2" customFormat="1" ht="128.55" customHeight="1">
      <c r="A148" s="34"/>
      <c r="B148" s="167"/>
      <c r="C148" s="182" t="s">
        <v>242</v>
      </c>
      <c r="D148" s="182" t="s">
        <v>139</v>
      </c>
      <c r="E148" s="183" t="s">
        <v>243</v>
      </c>
      <c r="F148" s="184" t="s">
        <v>244</v>
      </c>
      <c r="G148" s="185" t="s">
        <v>157</v>
      </c>
      <c r="H148" s="186">
        <v>20</v>
      </c>
      <c r="I148" s="187"/>
      <c r="J148" s="188">
        <f>ROUND(I148*H148,2)</f>
        <v>0</v>
      </c>
      <c r="K148" s="184" t="s">
        <v>135</v>
      </c>
      <c r="L148" s="35"/>
      <c r="M148" s="189" t="s">
        <v>1</v>
      </c>
      <c r="N148" s="190" t="s">
        <v>42</v>
      </c>
      <c r="O148" s="73"/>
      <c r="P148" s="178">
        <f>O148*H148</f>
        <v>0</v>
      </c>
      <c r="Q148" s="178">
        <v>0</v>
      </c>
      <c r="R148" s="178">
        <f>Q148*H148</f>
        <v>0</v>
      </c>
      <c r="S148" s="178">
        <v>0</v>
      </c>
      <c r="T148" s="179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0" t="s">
        <v>137</v>
      </c>
      <c r="AT148" s="180" t="s">
        <v>139</v>
      </c>
      <c r="AU148" s="180" t="s">
        <v>87</v>
      </c>
      <c r="AY148" s="15" t="s">
        <v>128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5" t="s">
        <v>85</v>
      </c>
      <c r="BK148" s="181">
        <f>ROUND(I148*H148,2)</f>
        <v>0</v>
      </c>
      <c r="BL148" s="15" t="s">
        <v>137</v>
      </c>
      <c r="BM148" s="180" t="s">
        <v>245</v>
      </c>
    </row>
    <row r="149" s="2" customFormat="1" ht="128.55" customHeight="1">
      <c r="A149" s="34"/>
      <c r="B149" s="167"/>
      <c r="C149" s="182" t="s">
        <v>246</v>
      </c>
      <c r="D149" s="182" t="s">
        <v>139</v>
      </c>
      <c r="E149" s="183" t="s">
        <v>247</v>
      </c>
      <c r="F149" s="184" t="s">
        <v>248</v>
      </c>
      <c r="G149" s="185" t="s">
        <v>157</v>
      </c>
      <c r="H149" s="186">
        <v>50</v>
      </c>
      <c r="I149" s="187"/>
      <c r="J149" s="188">
        <f>ROUND(I149*H149,2)</f>
        <v>0</v>
      </c>
      <c r="K149" s="184" t="s">
        <v>135</v>
      </c>
      <c r="L149" s="35"/>
      <c r="M149" s="189" t="s">
        <v>1</v>
      </c>
      <c r="N149" s="190" t="s">
        <v>42</v>
      </c>
      <c r="O149" s="73"/>
      <c r="P149" s="178">
        <f>O149*H149</f>
        <v>0</v>
      </c>
      <c r="Q149" s="178">
        <v>0</v>
      </c>
      <c r="R149" s="178">
        <f>Q149*H149</f>
        <v>0</v>
      </c>
      <c r="S149" s="178">
        <v>0</v>
      </c>
      <c r="T149" s="179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0" t="s">
        <v>137</v>
      </c>
      <c r="AT149" s="180" t="s">
        <v>139</v>
      </c>
      <c r="AU149" s="180" t="s">
        <v>87</v>
      </c>
      <c r="AY149" s="15" t="s">
        <v>128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15" t="s">
        <v>85</v>
      </c>
      <c r="BK149" s="181">
        <f>ROUND(I149*H149,2)</f>
        <v>0</v>
      </c>
      <c r="BL149" s="15" t="s">
        <v>137</v>
      </c>
      <c r="BM149" s="180" t="s">
        <v>249</v>
      </c>
    </row>
    <row r="150" s="2" customFormat="1" ht="134.25" customHeight="1">
      <c r="A150" s="34"/>
      <c r="B150" s="167"/>
      <c r="C150" s="182" t="s">
        <v>250</v>
      </c>
      <c r="D150" s="182" t="s">
        <v>139</v>
      </c>
      <c r="E150" s="183" t="s">
        <v>251</v>
      </c>
      <c r="F150" s="184" t="s">
        <v>252</v>
      </c>
      <c r="G150" s="185" t="s">
        <v>157</v>
      </c>
      <c r="H150" s="186">
        <v>5</v>
      </c>
      <c r="I150" s="187"/>
      <c r="J150" s="188">
        <f>ROUND(I150*H150,2)</f>
        <v>0</v>
      </c>
      <c r="K150" s="184" t="s">
        <v>135</v>
      </c>
      <c r="L150" s="35"/>
      <c r="M150" s="189" t="s">
        <v>1</v>
      </c>
      <c r="N150" s="190" t="s">
        <v>42</v>
      </c>
      <c r="O150" s="73"/>
      <c r="P150" s="178">
        <f>O150*H150</f>
        <v>0</v>
      </c>
      <c r="Q150" s="178">
        <v>0</v>
      </c>
      <c r="R150" s="178">
        <f>Q150*H150</f>
        <v>0</v>
      </c>
      <c r="S150" s="178">
        <v>0</v>
      </c>
      <c r="T150" s="179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0" t="s">
        <v>137</v>
      </c>
      <c r="AT150" s="180" t="s">
        <v>139</v>
      </c>
      <c r="AU150" s="180" t="s">
        <v>87</v>
      </c>
      <c r="AY150" s="15" t="s">
        <v>128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5" t="s">
        <v>85</v>
      </c>
      <c r="BK150" s="181">
        <f>ROUND(I150*H150,2)</f>
        <v>0</v>
      </c>
      <c r="BL150" s="15" t="s">
        <v>137</v>
      </c>
      <c r="BM150" s="180" t="s">
        <v>253</v>
      </c>
    </row>
    <row r="151" s="2" customFormat="1" ht="134.25" customHeight="1">
      <c r="A151" s="34"/>
      <c r="B151" s="167"/>
      <c r="C151" s="182" t="s">
        <v>254</v>
      </c>
      <c r="D151" s="182" t="s">
        <v>139</v>
      </c>
      <c r="E151" s="183" t="s">
        <v>255</v>
      </c>
      <c r="F151" s="184" t="s">
        <v>256</v>
      </c>
      <c r="G151" s="185" t="s">
        <v>157</v>
      </c>
      <c r="H151" s="186">
        <v>50</v>
      </c>
      <c r="I151" s="187"/>
      <c r="J151" s="188">
        <f>ROUND(I151*H151,2)</f>
        <v>0</v>
      </c>
      <c r="K151" s="184" t="s">
        <v>135</v>
      </c>
      <c r="L151" s="35"/>
      <c r="M151" s="189" t="s">
        <v>1</v>
      </c>
      <c r="N151" s="190" t="s">
        <v>42</v>
      </c>
      <c r="O151" s="73"/>
      <c r="P151" s="178">
        <f>O151*H151</f>
        <v>0</v>
      </c>
      <c r="Q151" s="178">
        <v>0</v>
      </c>
      <c r="R151" s="178">
        <f>Q151*H151</f>
        <v>0</v>
      </c>
      <c r="S151" s="178">
        <v>0</v>
      </c>
      <c r="T151" s="179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0" t="s">
        <v>137</v>
      </c>
      <c r="AT151" s="180" t="s">
        <v>139</v>
      </c>
      <c r="AU151" s="180" t="s">
        <v>87</v>
      </c>
      <c r="AY151" s="15" t="s">
        <v>128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15" t="s">
        <v>85</v>
      </c>
      <c r="BK151" s="181">
        <f>ROUND(I151*H151,2)</f>
        <v>0</v>
      </c>
      <c r="BL151" s="15" t="s">
        <v>137</v>
      </c>
      <c r="BM151" s="180" t="s">
        <v>257</v>
      </c>
    </row>
    <row r="152" s="2" customFormat="1" ht="78" customHeight="1">
      <c r="A152" s="34"/>
      <c r="B152" s="167"/>
      <c r="C152" s="182" t="s">
        <v>258</v>
      </c>
      <c r="D152" s="182" t="s">
        <v>139</v>
      </c>
      <c r="E152" s="183" t="s">
        <v>259</v>
      </c>
      <c r="F152" s="184" t="s">
        <v>260</v>
      </c>
      <c r="G152" s="185" t="s">
        <v>142</v>
      </c>
      <c r="H152" s="186">
        <v>100</v>
      </c>
      <c r="I152" s="187"/>
      <c r="J152" s="188">
        <f>ROUND(I152*H152,2)</f>
        <v>0</v>
      </c>
      <c r="K152" s="184" t="s">
        <v>135</v>
      </c>
      <c r="L152" s="35"/>
      <c r="M152" s="189" t="s">
        <v>1</v>
      </c>
      <c r="N152" s="190" t="s">
        <v>42</v>
      </c>
      <c r="O152" s="73"/>
      <c r="P152" s="178">
        <f>O152*H152</f>
        <v>0</v>
      </c>
      <c r="Q152" s="178">
        <v>0</v>
      </c>
      <c r="R152" s="178">
        <f>Q152*H152</f>
        <v>0</v>
      </c>
      <c r="S152" s="178">
        <v>0</v>
      </c>
      <c r="T152" s="179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0" t="s">
        <v>137</v>
      </c>
      <c r="AT152" s="180" t="s">
        <v>139</v>
      </c>
      <c r="AU152" s="180" t="s">
        <v>87</v>
      </c>
      <c r="AY152" s="15" t="s">
        <v>128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5" t="s">
        <v>85</v>
      </c>
      <c r="BK152" s="181">
        <f>ROUND(I152*H152,2)</f>
        <v>0</v>
      </c>
      <c r="BL152" s="15" t="s">
        <v>137</v>
      </c>
      <c r="BM152" s="180" t="s">
        <v>261</v>
      </c>
    </row>
    <row r="153" s="2" customFormat="1" ht="66.75" customHeight="1">
      <c r="A153" s="34"/>
      <c r="B153" s="167"/>
      <c r="C153" s="182" t="s">
        <v>262</v>
      </c>
      <c r="D153" s="182" t="s">
        <v>139</v>
      </c>
      <c r="E153" s="183" t="s">
        <v>263</v>
      </c>
      <c r="F153" s="184" t="s">
        <v>264</v>
      </c>
      <c r="G153" s="185" t="s">
        <v>142</v>
      </c>
      <c r="H153" s="186">
        <v>20</v>
      </c>
      <c r="I153" s="187"/>
      <c r="J153" s="188">
        <f>ROUND(I153*H153,2)</f>
        <v>0</v>
      </c>
      <c r="K153" s="184" t="s">
        <v>135</v>
      </c>
      <c r="L153" s="35"/>
      <c r="M153" s="189" t="s">
        <v>1</v>
      </c>
      <c r="N153" s="190" t="s">
        <v>42</v>
      </c>
      <c r="O153" s="73"/>
      <c r="P153" s="178">
        <f>O153*H153</f>
        <v>0</v>
      </c>
      <c r="Q153" s="178">
        <v>0</v>
      </c>
      <c r="R153" s="178">
        <f>Q153*H153</f>
        <v>0</v>
      </c>
      <c r="S153" s="178">
        <v>0</v>
      </c>
      <c r="T153" s="179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0" t="s">
        <v>137</v>
      </c>
      <c r="AT153" s="180" t="s">
        <v>139</v>
      </c>
      <c r="AU153" s="180" t="s">
        <v>87</v>
      </c>
      <c r="AY153" s="15" t="s">
        <v>128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5" t="s">
        <v>85</v>
      </c>
      <c r="BK153" s="181">
        <f>ROUND(I153*H153,2)</f>
        <v>0</v>
      </c>
      <c r="BL153" s="15" t="s">
        <v>137</v>
      </c>
      <c r="BM153" s="180" t="s">
        <v>265</v>
      </c>
    </row>
    <row r="154" s="2" customFormat="1" ht="128.55" customHeight="1">
      <c r="A154" s="34"/>
      <c r="B154" s="167"/>
      <c r="C154" s="182" t="s">
        <v>266</v>
      </c>
      <c r="D154" s="182" t="s">
        <v>139</v>
      </c>
      <c r="E154" s="183" t="s">
        <v>267</v>
      </c>
      <c r="F154" s="184" t="s">
        <v>268</v>
      </c>
      <c r="G154" s="185" t="s">
        <v>142</v>
      </c>
      <c r="H154" s="186">
        <v>1500</v>
      </c>
      <c r="I154" s="187"/>
      <c r="J154" s="188">
        <f>ROUND(I154*H154,2)</f>
        <v>0</v>
      </c>
      <c r="K154" s="184" t="s">
        <v>135</v>
      </c>
      <c r="L154" s="35"/>
      <c r="M154" s="189" t="s">
        <v>1</v>
      </c>
      <c r="N154" s="190" t="s">
        <v>42</v>
      </c>
      <c r="O154" s="73"/>
      <c r="P154" s="178">
        <f>O154*H154</f>
        <v>0</v>
      </c>
      <c r="Q154" s="178">
        <v>0</v>
      </c>
      <c r="R154" s="178">
        <f>Q154*H154</f>
        <v>0</v>
      </c>
      <c r="S154" s="178">
        <v>0</v>
      </c>
      <c r="T154" s="179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0" t="s">
        <v>137</v>
      </c>
      <c r="AT154" s="180" t="s">
        <v>139</v>
      </c>
      <c r="AU154" s="180" t="s">
        <v>87</v>
      </c>
      <c r="AY154" s="15" t="s">
        <v>128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5" t="s">
        <v>85</v>
      </c>
      <c r="BK154" s="181">
        <f>ROUND(I154*H154,2)</f>
        <v>0</v>
      </c>
      <c r="BL154" s="15" t="s">
        <v>137</v>
      </c>
      <c r="BM154" s="180" t="s">
        <v>269</v>
      </c>
    </row>
    <row r="155" s="2" customFormat="1" ht="128.55" customHeight="1">
      <c r="A155" s="34"/>
      <c r="B155" s="167"/>
      <c r="C155" s="182" t="s">
        <v>270</v>
      </c>
      <c r="D155" s="182" t="s">
        <v>139</v>
      </c>
      <c r="E155" s="183" t="s">
        <v>271</v>
      </c>
      <c r="F155" s="184" t="s">
        <v>272</v>
      </c>
      <c r="G155" s="185" t="s">
        <v>142</v>
      </c>
      <c r="H155" s="186">
        <v>200</v>
      </c>
      <c r="I155" s="187"/>
      <c r="J155" s="188">
        <f>ROUND(I155*H155,2)</f>
        <v>0</v>
      </c>
      <c r="K155" s="184" t="s">
        <v>135</v>
      </c>
      <c r="L155" s="35"/>
      <c r="M155" s="189" t="s">
        <v>1</v>
      </c>
      <c r="N155" s="190" t="s">
        <v>42</v>
      </c>
      <c r="O155" s="73"/>
      <c r="P155" s="178">
        <f>O155*H155</f>
        <v>0</v>
      </c>
      <c r="Q155" s="178">
        <v>0</v>
      </c>
      <c r="R155" s="178">
        <f>Q155*H155</f>
        <v>0</v>
      </c>
      <c r="S155" s="178">
        <v>0</v>
      </c>
      <c r="T155" s="179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0" t="s">
        <v>137</v>
      </c>
      <c r="AT155" s="180" t="s">
        <v>139</v>
      </c>
      <c r="AU155" s="180" t="s">
        <v>87</v>
      </c>
      <c r="AY155" s="15" t="s">
        <v>128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15" t="s">
        <v>85</v>
      </c>
      <c r="BK155" s="181">
        <f>ROUND(I155*H155,2)</f>
        <v>0</v>
      </c>
      <c r="BL155" s="15" t="s">
        <v>137</v>
      </c>
      <c r="BM155" s="180" t="s">
        <v>273</v>
      </c>
    </row>
    <row r="156" s="2" customFormat="1" ht="134.25" customHeight="1">
      <c r="A156" s="34"/>
      <c r="B156" s="167"/>
      <c r="C156" s="182" t="s">
        <v>274</v>
      </c>
      <c r="D156" s="182" t="s">
        <v>139</v>
      </c>
      <c r="E156" s="183" t="s">
        <v>275</v>
      </c>
      <c r="F156" s="184" t="s">
        <v>276</v>
      </c>
      <c r="G156" s="185" t="s">
        <v>142</v>
      </c>
      <c r="H156" s="186">
        <v>200</v>
      </c>
      <c r="I156" s="187"/>
      <c r="J156" s="188">
        <f>ROUND(I156*H156,2)</f>
        <v>0</v>
      </c>
      <c r="K156" s="184" t="s">
        <v>135</v>
      </c>
      <c r="L156" s="35"/>
      <c r="M156" s="189" t="s">
        <v>1</v>
      </c>
      <c r="N156" s="190" t="s">
        <v>42</v>
      </c>
      <c r="O156" s="73"/>
      <c r="P156" s="178">
        <f>O156*H156</f>
        <v>0</v>
      </c>
      <c r="Q156" s="178">
        <v>0</v>
      </c>
      <c r="R156" s="178">
        <f>Q156*H156</f>
        <v>0</v>
      </c>
      <c r="S156" s="178">
        <v>0</v>
      </c>
      <c r="T156" s="179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0" t="s">
        <v>137</v>
      </c>
      <c r="AT156" s="180" t="s">
        <v>139</v>
      </c>
      <c r="AU156" s="180" t="s">
        <v>87</v>
      </c>
      <c r="AY156" s="15" t="s">
        <v>128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5" t="s">
        <v>85</v>
      </c>
      <c r="BK156" s="181">
        <f>ROUND(I156*H156,2)</f>
        <v>0</v>
      </c>
      <c r="BL156" s="15" t="s">
        <v>137</v>
      </c>
      <c r="BM156" s="180" t="s">
        <v>277</v>
      </c>
    </row>
    <row r="157" s="2" customFormat="1" ht="134.25" customHeight="1">
      <c r="A157" s="34"/>
      <c r="B157" s="167"/>
      <c r="C157" s="182" t="s">
        <v>278</v>
      </c>
      <c r="D157" s="182" t="s">
        <v>139</v>
      </c>
      <c r="E157" s="183" t="s">
        <v>279</v>
      </c>
      <c r="F157" s="184" t="s">
        <v>280</v>
      </c>
      <c r="G157" s="185" t="s">
        <v>142</v>
      </c>
      <c r="H157" s="186">
        <v>1500</v>
      </c>
      <c r="I157" s="187"/>
      <c r="J157" s="188">
        <f>ROUND(I157*H157,2)</f>
        <v>0</v>
      </c>
      <c r="K157" s="184" t="s">
        <v>135</v>
      </c>
      <c r="L157" s="35"/>
      <c r="M157" s="189" t="s">
        <v>1</v>
      </c>
      <c r="N157" s="190" t="s">
        <v>42</v>
      </c>
      <c r="O157" s="73"/>
      <c r="P157" s="178">
        <f>O157*H157</f>
        <v>0</v>
      </c>
      <c r="Q157" s="178">
        <v>0</v>
      </c>
      <c r="R157" s="178">
        <f>Q157*H157</f>
        <v>0</v>
      </c>
      <c r="S157" s="178">
        <v>0</v>
      </c>
      <c r="T157" s="179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0" t="s">
        <v>137</v>
      </c>
      <c r="AT157" s="180" t="s">
        <v>139</v>
      </c>
      <c r="AU157" s="180" t="s">
        <v>87</v>
      </c>
      <c r="AY157" s="15" t="s">
        <v>128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5" t="s">
        <v>85</v>
      </c>
      <c r="BK157" s="181">
        <f>ROUND(I157*H157,2)</f>
        <v>0</v>
      </c>
      <c r="BL157" s="15" t="s">
        <v>137</v>
      </c>
      <c r="BM157" s="180" t="s">
        <v>281</v>
      </c>
    </row>
    <row r="158" s="2" customFormat="1" ht="44.25" customHeight="1">
      <c r="A158" s="34"/>
      <c r="B158" s="167"/>
      <c r="C158" s="182" t="s">
        <v>282</v>
      </c>
      <c r="D158" s="182" t="s">
        <v>139</v>
      </c>
      <c r="E158" s="183" t="s">
        <v>283</v>
      </c>
      <c r="F158" s="184" t="s">
        <v>284</v>
      </c>
      <c r="G158" s="185" t="s">
        <v>157</v>
      </c>
      <c r="H158" s="186">
        <v>20</v>
      </c>
      <c r="I158" s="187"/>
      <c r="J158" s="188">
        <f>ROUND(I158*H158,2)</f>
        <v>0</v>
      </c>
      <c r="K158" s="184" t="s">
        <v>135</v>
      </c>
      <c r="L158" s="35"/>
      <c r="M158" s="189" t="s">
        <v>1</v>
      </c>
      <c r="N158" s="190" t="s">
        <v>42</v>
      </c>
      <c r="O158" s="73"/>
      <c r="P158" s="178">
        <f>O158*H158</f>
        <v>0</v>
      </c>
      <c r="Q158" s="178">
        <v>0</v>
      </c>
      <c r="R158" s="178">
        <f>Q158*H158</f>
        <v>0</v>
      </c>
      <c r="S158" s="178">
        <v>0</v>
      </c>
      <c r="T158" s="179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0" t="s">
        <v>137</v>
      </c>
      <c r="AT158" s="180" t="s">
        <v>139</v>
      </c>
      <c r="AU158" s="180" t="s">
        <v>87</v>
      </c>
      <c r="AY158" s="15" t="s">
        <v>128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15" t="s">
        <v>85</v>
      </c>
      <c r="BK158" s="181">
        <f>ROUND(I158*H158,2)</f>
        <v>0</v>
      </c>
      <c r="BL158" s="15" t="s">
        <v>137</v>
      </c>
      <c r="BM158" s="180" t="s">
        <v>285</v>
      </c>
    </row>
    <row r="159" s="2" customFormat="1" ht="55.5" customHeight="1">
      <c r="A159" s="34"/>
      <c r="B159" s="167"/>
      <c r="C159" s="182" t="s">
        <v>286</v>
      </c>
      <c r="D159" s="182" t="s">
        <v>139</v>
      </c>
      <c r="E159" s="183" t="s">
        <v>287</v>
      </c>
      <c r="F159" s="184" t="s">
        <v>288</v>
      </c>
      <c r="G159" s="185" t="s">
        <v>157</v>
      </c>
      <c r="H159" s="186">
        <v>50</v>
      </c>
      <c r="I159" s="187"/>
      <c r="J159" s="188">
        <f>ROUND(I159*H159,2)</f>
        <v>0</v>
      </c>
      <c r="K159" s="184" t="s">
        <v>135</v>
      </c>
      <c r="L159" s="35"/>
      <c r="M159" s="189" t="s">
        <v>1</v>
      </c>
      <c r="N159" s="190" t="s">
        <v>42</v>
      </c>
      <c r="O159" s="73"/>
      <c r="P159" s="178">
        <f>O159*H159</f>
        <v>0</v>
      </c>
      <c r="Q159" s="178">
        <v>0</v>
      </c>
      <c r="R159" s="178">
        <f>Q159*H159</f>
        <v>0</v>
      </c>
      <c r="S159" s="178">
        <v>0</v>
      </c>
      <c r="T159" s="179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0" t="s">
        <v>137</v>
      </c>
      <c r="AT159" s="180" t="s">
        <v>139</v>
      </c>
      <c r="AU159" s="180" t="s">
        <v>87</v>
      </c>
      <c r="AY159" s="15" t="s">
        <v>128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5" t="s">
        <v>85</v>
      </c>
      <c r="BK159" s="181">
        <f>ROUND(I159*H159,2)</f>
        <v>0</v>
      </c>
      <c r="BL159" s="15" t="s">
        <v>137</v>
      </c>
      <c r="BM159" s="180" t="s">
        <v>289</v>
      </c>
    </row>
    <row r="160" s="2" customFormat="1" ht="55.5" customHeight="1">
      <c r="A160" s="34"/>
      <c r="B160" s="167"/>
      <c r="C160" s="182" t="s">
        <v>290</v>
      </c>
      <c r="D160" s="182" t="s">
        <v>139</v>
      </c>
      <c r="E160" s="183" t="s">
        <v>291</v>
      </c>
      <c r="F160" s="184" t="s">
        <v>292</v>
      </c>
      <c r="G160" s="185" t="s">
        <v>142</v>
      </c>
      <c r="H160" s="186">
        <v>200</v>
      </c>
      <c r="I160" s="187"/>
      <c r="J160" s="188">
        <f>ROUND(I160*H160,2)</f>
        <v>0</v>
      </c>
      <c r="K160" s="184" t="s">
        <v>135</v>
      </c>
      <c r="L160" s="35"/>
      <c r="M160" s="191" t="s">
        <v>1</v>
      </c>
      <c r="N160" s="192" t="s">
        <v>42</v>
      </c>
      <c r="O160" s="193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0" t="s">
        <v>137</v>
      </c>
      <c r="AT160" s="180" t="s">
        <v>139</v>
      </c>
      <c r="AU160" s="180" t="s">
        <v>87</v>
      </c>
      <c r="AY160" s="15" t="s">
        <v>128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5" t="s">
        <v>85</v>
      </c>
      <c r="BK160" s="181">
        <f>ROUND(I160*H160,2)</f>
        <v>0</v>
      </c>
      <c r="BL160" s="15" t="s">
        <v>137</v>
      </c>
      <c r="BM160" s="180" t="s">
        <v>293</v>
      </c>
    </row>
    <row r="161" s="2" customFormat="1" ht="6.96" customHeight="1">
      <c r="A161" s="34"/>
      <c r="B161" s="56"/>
      <c r="C161" s="57"/>
      <c r="D161" s="57"/>
      <c r="E161" s="57"/>
      <c r="F161" s="57"/>
      <c r="G161" s="57"/>
      <c r="H161" s="57"/>
      <c r="I161" s="57"/>
      <c r="J161" s="57"/>
      <c r="K161" s="57"/>
      <c r="L161" s="35"/>
      <c r="M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</row>
  </sheetData>
  <autoFilter ref="C117:K16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103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zakázky'!K6</f>
        <v>Oprava geometrických parametrů koleje v obvodu OŘ Brno 2022-2025 - ST Brno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294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zakázky'!AN8</f>
        <v>11. 8. 2022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30</v>
      </c>
      <c r="E17" s="34"/>
      <c r="F17" s="34"/>
      <c r="G17" s="34"/>
      <c r="H17" s="34"/>
      <c r="I17" s="28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28" t="s">
        <v>28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32</v>
      </c>
      <c r="E20" s="34"/>
      <c r="F20" s="34"/>
      <c r="G20" s="34"/>
      <c r="H20" s="34"/>
      <c r="I20" s="28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28" t="s">
        <v>28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35</v>
      </c>
      <c r="E23" s="34"/>
      <c r="F23" s="34"/>
      <c r="G23" s="34"/>
      <c r="H23" s="34"/>
      <c r="I23" s="28" t="s">
        <v>25</v>
      </c>
      <c r="J23" s="2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zakázky'!E20="","",'Rekapitulace zakázky'!E20)</f>
        <v xml:space="preserve"> </v>
      </c>
      <c r="F24" s="34"/>
      <c r="G24" s="34"/>
      <c r="H24" s="34"/>
      <c r="I24" s="28" t="s">
        <v>28</v>
      </c>
      <c r="J24" s="2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37</v>
      </c>
      <c r="E30" s="34"/>
      <c r="F30" s="34"/>
      <c r="G30" s="34"/>
      <c r="H30" s="34"/>
      <c r="I30" s="34"/>
      <c r="J30" s="92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41</v>
      </c>
      <c r="E33" s="28" t="s">
        <v>42</v>
      </c>
      <c r="F33" s="123">
        <f>ROUND((SUM(BE119:BE175)),  2)</f>
        <v>0</v>
      </c>
      <c r="G33" s="34"/>
      <c r="H33" s="34"/>
      <c r="I33" s="124">
        <v>0.20999999999999999</v>
      </c>
      <c r="J33" s="123">
        <f>ROUND(((SUM(BE119:BE175))*I33),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3">
        <f>ROUND((SUM(BF119:BF175)),  2)</f>
        <v>0</v>
      </c>
      <c r="G34" s="34"/>
      <c r="H34" s="34"/>
      <c r="I34" s="124">
        <v>0.14999999999999999</v>
      </c>
      <c r="J34" s="123">
        <f>ROUND(((SUM(BF119:BF175))*I34),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3">
        <f>ROUND((SUM(BG119:BG175)),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3">
        <f>ROUND((SUM(BH119:BH175)),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3">
        <f>ROUND((SUM(BI119:BI175)),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31" t="s">
        <v>53</v>
      </c>
      <c r="G61" s="54" t="s">
        <v>52</v>
      </c>
      <c r="H61" s="37"/>
      <c r="I61" s="37"/>
      <c r="J61" s="13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31" t="s">
        <v>53</v>
      </c>
      <c r="G76" s="54" t="s">
        <v>52</v>
      </c>
      <c r="H76" s="37"/>
      <c r="I76" s="37"/>
      <c r="J76" s="13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Oprava geometrických parametrů koleje v obvodu OŘ Brno 2022-2025 - ST Brno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01.2 - Vyvolané práce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OŘ Brno</v>
      </c>
      <c r="G89" s="34"/>
      <c r="H89" s="34"/>
      <c r="I89" s="28" t="s">
        <v>22</v>
      </c>
      <c r="J89" s="65" t="str">
        <f>IF(J12="","",J12)</f>
        <v>11. 8. 2022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Správa železnic, státní organizace</v>
      </c>
      <c r="G91" s="34"/>
      <c r="H91" s="34"/>
      <c r="I91" s="28" t="s">
        <v>32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4"/>
      <c r="E92" s="34"/>
      <c r="F92" s="23" t="str">
        <f>IF(E18="","",E18)</f>
        <v>Vyplň údaj</v>
      </c>
      <c r="G92" s="34"/>
      <c r="H92" s="34"/>
      <c r="I92" s="28" t="s">
        <v>35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107</v>
      </c>
      <c r="D94" s="125"/>
      <c r="E94" s="125"/>
      <c r="F94" s="125"/>
      <c r="G94" s="125"/>
      <c r="H94" s="125"/>
      <c r="I94" s="125"/>
      <c r="J94" s="134" t="s">
        <v>108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109</v>
      </c>
      <c r="D96" s="34"/>
      <c r="E96" s="34"/>
      <c r="F96" s="34"/>
      <c r="G96" s="34"/>
      <c r="H96" s="34"/>
      <c r="I96" s="34"/>
      <c r="J96" s="92">
        <f>J119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110</v>
      </c>
    </row>
    <row r="97" s="9" customFormat="1" ht="24.96" customHeight="1">
      <c r="A97" s="9"/>
      <c r="B97" s="136"/>
      <c r="C97" s="9"/>
      <c r="D97" s="137" t="s">
        <v>111</v>
      </c>
      <c r="E97" s="138"/>
      <c r="F97" s="138"/>
      <c r="G97" s="138"/>
      <c r="H97" s="138"/>
      <c r="I97" s="138"/>
      <c r="J97" s="139">
        <f>J120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112</v>
      </c>
      <c r="E98" s="142"/>
      <c r="F98" s="142"/>
      <c r="G98" s="142"/>
      <c r="H98" s="142"/>
      <c r="I98" s="142"/>
      <c r="J98" s="143">
        <f>J121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295</v>
      </c>
      <c r="E99" s="138"/>
      <c r="F99" s="138"/>
      <c r="G99" s="138"/>
      <c r="H99" s="138"/>
      <c r="I99" s="138"/>
      <c r="J99" s="139">
        <f>J152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113</v>
      </c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6.25" customHeight="1">
      <c r="A109" s="34"/>
      <c r="B109" s="35"/>
      <c r="C109" s="34"/>
      <c r="D109" s="34"/>
      <c r="E109" s="117" t="str">
        <f>E7</f>
        <v>Oprava geometrických parametrů koleje v obvodu OŘ Brno 2022-2025 - ST Brno</v>
      </c>
      <c r="F109" s="28"/>
      <c r="G109" s="28"/>
      <c r="H109" s="28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104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63" t="str">
        <f>E9</f>
        <v>01.2 - Vyvolané práce</v>
      </c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20</v>
      </c>
      <c r="D113" s="34"/>
      <c r="E113" s="34"/>
      <c r="F113" s="23" t="str">
        <f>F12</f>
        <v>OŘ Brno</v>
      </c>
      <c r="G113" s="34"/>
      <c r="H113" s="34"/>
      <c r="I113" s="28" t="s">
        <v>22</v>
      </c>
      <c r="J113" s="65" t="str">
        <f>IF(J12="","",J12)</f>
        <v>11. 8. 2022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24</v>
      </c>
      <c r="D115" s="34"/>
      <c r="E115" s="34"/>
      <c r="F115" s="23" t="str">
        <f>E15</f>
        <v>Správa železnic, státní organizace</v>
      </c>
      <c r="G115" s="34"/>
      <c r="H115" s="34"/>
      <c r="I115" s="28" t="s">
        <v>32</v>
      </c>
      <c r="J115" s="32" t="str">
        <f>E21</f>
        <v xml:space="preserve"> 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30</v>
      </c>
      <c r="D116" s="34"/>
      <c r="E116" s="34"/>
      <c r="F116" s="23" t="str">
        <f>IF(E18="","",E18)</f>
        <v>Vyplň údaj</v>
      </c>
      <c r="G116" s="34"/>
      <c r="H116" s="34"/>
      <c r="I116" s="28" t="s">
        <v>35</v>
      </c>
      <c r="J116" s="32" t="str">
        <f>E24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0.32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1" customFormat="1" ht="29.28" customHeight="1">
      <c r="A118" s="144"/>
      <c r="B118" s="145"/>
      <c r="C118" s="146" t="s">
        <v>114</v>
      </c>
      <c r="D118" s="147" t="s">
        <v>62</v>
      </c>
      <c r="E118" s="147" t="s">
        <v>58</v>
      </c>
      <c r="F118" s="147" t="s">
        <v>59</v>
      </c>
      <c r="G118" s="147" t="s">
        <v>115</v>
      </c>
      <c r="H118" s="147" t="s">
        <v>116</v>
      </c>
      <c r="I118" s="147" t="s">
        <v>117</v>
      </c>
      <c r="J118" s="147" t="s">
        <v>108</v>
      </c>
      <c r="K118" s="148" t="s">
        <v>118</v>
      </c>
      <c r="L118" s="149"/>
      <c r="M118" s="82" t="s">
        <v>1</v>
      </c>
      <c r="N118" s="83" t="s">
        <v>41</v>
      </c>
      <c r="O118" s="83" t="s">
        <v>119</v>
      </c>
      <c r="P118" s="83" t="s">
        <v>120</v>
      </c>
      <c r="Q118" s="83" t="s">
        <v>121</v>
      </c>
      <c r="R118" s="83" t="s">
        <v>122</v>
      </c>
      <c r="S118" s="83" t="s">
        <v>123</v>
      </c>
      <c r="T118" s="84" t="s">
        <v>124</v>
      </c>
      <c r="U118" s="144"/>
      <c r="V118" s="144"/>
      <c r="W118" s="144"/>
      <c r="X118" s="144"/>
      <c r="Y118" s="144"/>
      <c r="Z118" s="144"/>
      <c r="AA118" s="144"/>
      <c r="AB118" s="144"/>
      <c r="AC118" s="144"/>
      <c r="AD118" s="144"/>
      <c r="AE118" s="144"/>
    </row>
    <row r="119" s="2" customFormat="1" ht="22.8" customHeight="1">
      <c r="A119" s="34"/>
      <c r="B119" s="35"/>
      <c r="C119" s="89" t="s">
        <v>125</v>
      </c>
      <c r="D119" s="34"/>
      <c r="E119" s="34"/>
      <c r="F119" s="34"/>
      <c r="G119" s="34"/>
      <c r="H119" s="34"/>
      <c r="I119" s="34"/>
      <c r="J119" s="150">
        <f>BK119</f>
        <v>0</v>
      </c>
      <c r="K119" s="34"/>
      <c r="L119" s="35"/>
      <c r="M119" s="85"/>
      <c r="N119" s="69"/>
      <c r="O119" s="86"/>
      <c r="P119" s="151">
        <f>P120+P152</f>
        <v>0</v>
      </c>
      <c r="Q119" s="86"/>
      <c r="R119" s="151">
        <f>R120+R152</f>
        <v>0</v>
      </c>
      <c r="S119" s="86"/>
      <c r="T119" s="152">
        <f>T120+T152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5" t="s">
        <v>76</v>
      </c>
      <c r="AU119" s="15" t="s">
        <v>110</v>
      </c>
      <c r="BK119" s="153">
        <f>BK120+BK152</f>
        <v>0</v>
      </c>
    </row>
    <row r="120" s="12" customFormat="1" ht="25.92" customHeight="1">
      <c r="A120" s="12"/>
      <c r="B120" s="154"/>
      <c r="C120" s="12"/>
      <c r="D120" s="155" t="s">
        <v>76</v>
      </c>
      <c r="E120" s="156" t="s">
        <v>126</v>
      </c>
      <c r="F120" s="156" t="s">
        <v>127</v>
      </c>
      <c r="G120" s="12"/>
      <c r="H120" s="12"/>
      <c r="I120" s="157"/>
      <c r="J120" s="158">
        <f>BK120</f>
        <v>0</v>
      </c>
      <c r="K120" s="12"/>
      <c r="L120" s="154"/>
      <c r="M120" s="159"/>
      <c r="N120" s="160"/>
      <c r="O120" s="160"/>
      <c r="P120" s="161">
        <f>P121</f>
        <v>0</v>
      </c>
      <c r="Q120" s="160"/>
      <c r="R120" s="161">
        <f>R121</f>
        <v>0</v>
      </c>
      <c r="S120" s="160"/>
      <c r="T120" s="16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5" t="s">
        <v>85</v>
      </c>
      <c r="AT120" s="163" t="s">
        <v>76</v>
      </c>
      <c r="AU120" s="163" t="s">
        <v>77</v>
      </c>
      <c r="AY120" s="155" t="s">
        <v>128</v>
      </c>
      <c r="BK120" s="164">
        <f>BK121</f>
        <v>0</v>
      </c>
    </row>
    <row r="121" s="12" customFormat="1" ht="22.8" customHeight="1">
      <c r="A121" s="12"/>
      <c r="B121" s="154"/>
      <c r="C121" s="12"/>
      <c r="D121" s="155" t="s">
        <v>76</v>
      </c>
      <c r="E121" s="165" t="s">
        <v>129</v>
      </c>
      <c r="F121" s="165" t="s">
        <v>130</v>
      </c>
      <c r="G121" s="12"/>
      <c r="H121" s="12"/>
      <c r="I121" s="157"/>
      <c r="J121" s="166">
        <f>BK121</f>
        <v>0</v>
      </c>
      <c r="K121" s="12"/>
      <c r="L121" s="154"/>
      <c r="M121" s="159"/>
      <c r="N121" s="160"/>
      <c r="O121" s="160"/>
      <c r="P121" s="161">
        <f>SUM(P122:P151)</f>
        <v>0</v>
      </c>
      <c r="Q121" s="160"/>
      <c r="R121" s="161">
        <f>SUM(R122:R151)</f>
        <v>0</v>
      </c>
      <c r="S121" s="160"/>
      <c r="T121" s="162">
        <f>SUM(T122:T151)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5" t="s">
        <v>85</v>
      </c>
      <c r="AT121" s="163" t="s">
        <v>76</v>
      </c>
      <c r="AU121" s="163" t="s">
        <v>85</v>
      </c>
      <c r="AY121" s="155" t="s">
        <v>128</v>
      </c>
      <c r="BK121" s="164">
        <f>SUM(BK122:BK151)</f>
        <v>0</v>
      </c>
    </row>
    <row r="122" s="2" customFormat="1" ht="55.5" customHeight="1">
      <c r="A122" s="34"/>
      <c r="B122" s="167"/>
      <c r="C122" s="182" t="s">
        <v>85</v>
      </c>
      <c r="D122" s="182" t="s">
        <v>139</v>
      </c>
      <c r="E122" s="183" t="s">
        <v>296</v>
      </c>
      <c r="F122" s="184" t="s">
        <v>297</v>
      </c>
      <c r="G122" s="185" t="s">
        <v>186</v>
      </c>
      <c r="H122" s="186">
        <v>2</v>
      </c>
      <c r="I122" s="187"/>
      <c r="J122" s="188">
        <f>ROUND(I122*H122,2)</f>
        <v>0</v>
      </c>
      <c r="K122" s="184" t="s">
        <v>135</v>
      </c>
      <c r="L122" s="35"/>
      <c r="M122" s="189" t="s">
        <v>1</v>
      </c>
      <c r="N122" s="190" t="s">
        <v>42</v>
      </c>
      <c r="O122" s="73"/>
      <c r="P122" s="178">
        <f>O122*H122</f>
        <v>0</v>
      </c>
      <c r="Q122" s="178">
        <v>0</v>
      </c>
      <c r="R122" s="178">
        <f>Q122*H122</f>
        <v>0</v>
      </c>
      <c r="S122" s="178">
        <v>0</v>
      </c>
      <c r="T122" s="179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0" t="s">
        <v>137</v>
      </c>
      <c r="AT122" s="180" t="s">
        <v>139</v>
      </c>
      <c r="AU122" s="180" t="s">
        <v>87</v>
      </c>
      <c r="AY122" s="15" t="s">
        <v>128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15" t="s">
        <v>85</v>
      </c>
      <c r="BK122" s="181">
        <f>ROUND(I122*H122,2)</f>
        <v>0</v>
      </c>
      <c r="BL122" s="15" t="s">
        <v>137</v>
      </c>
      <c r="BM122" s="180" t="s">
        <v>298</v>
      </c>
    </row>
    <row r="123" s="2" customFormat="1" ht="49.05" customHeight="1">
      <c r="A123" s="34"/>
      <c r="B123" s="167"/>
      <c r="C123" s="182" t="s">
        <v>87</v>
      </c>
      <c r="D123" s="182" t="s">
        <v>139</v>
      </c>
      <c r="E123" s="183" t="s">
        <v>299</v>
      </c>
      <c r="F123" s="184" t="s">
        <v>300</v>
      </c>
      <c r="G123" s="185" t="s">
        <v>186</v>
      </c>
      <c r="H123" s="186">
        <v>2</v>
      </c>
      <c r="I123" s="187"/>
      <c r="J123" s="188">
        <f>ROUND(I123*H123,2)</f>
        <v>0</v>
      </c>
      <c r="K123" s="184" t="s">
        <v>135</v>
      </c>
      <c r="L123" s="35"/>
      <c r="M123" s="189" t="s">
        <v>1</v>
      </c>
      <c r="N123" s="190" t="s">
        <v>42</v>
      </c>
      <c r="O123" s="73"/>
      <c r="P123" s="178">
        <f>O123*H123</f>
        <v>0</v>
      </c>
      <c r="Q123" s="178">
        <v>0</v>
      </c>
      <c r="R123" s="178">
        <f>Q123*H123</f>
        <v>0</v>
      </c>
      <c r="S123" s="178">
        <v>0</v>
      </c>
      <c r="T123" s="17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0" t="s">
        <v>137</v>
      </c>
      <c r="AT123" s="180" t="s">
        <v>139</v>
      </c>
      <c r="AU123" s="180" t="s">
        <v>87</v>
      </c>
      <c r="AY123" s="15" t="s">
        <v>128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15" t="s">
        <v>85</v>
      </c>
      <c r="BK123" s="181">
        <f>ROUND(I123*H123,2)</f>
        <v>0</v>
      </c>
      <c r="BL123" s="15" t="s">
        <v>137</v>
      </c>
      <c r="BM123" s="180" t="s">
        <v>301</v>
      </c>
    </row>
    <row r="124" s="2" customFormat="1" ht="49.05" customHeight="1">
      <c r="A124" s="34"/>
      <c r="B124" s="167"/>
      <c r="C124" s="182" t="s">
        <v>144</v>
      </c>
      <c r="D124" s="182" t="s">
        <v>139</v>
      </c>
      <c r="E124" s="183" t="s">
        <v>302</v>
      </c>
      <c r="F124" s="184" t="s">
        <v>303</v>
      </c>
      <c r="G124" s="185" t="s">
        <v>186</v>
      </c>
      <c r="H124" s="186">
        <v>2</v>
      </c>
      <c r="I124" s="187"/>
      <c r="J124" s="188">
        <f>ROUND(I124*H124,2)</f>
        <v>0</v>
      </c>
      <c r="K124" s="184" t="s">
        <v>135</v>
      </c>
      <c r="L124" s="35"/>
      <c r="M124" s="189" t="s">
        <v>1</v>
      </c>
      <c r="N124" s="190" t="s">
        <v>42</v>
      </c>
      <c r="O124" s="73"/>
      <c r="P124" s="178">
        <f>O124*H124</f>
        <v>0</v>
      </c>
      <c r="Q124" s="178">
        <v>0</v>
      </c>
      <c r="R124" s="178">
        <f>Q124*H124</f>
        <v>0</v>
      </c>
      <c r="S124" s="178">
        <v>0</v>
      </c>
      <c r="T124" s="17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0" t="s">
        <v>137</v>
      </c>
      <c r="AT124" s="180" t="s">
        <v>139</v>
      </c>
      <c r="AU124" s="180" t="s">
        <v>87</v>
      </c>
      <c r="AY124" s="15" t="s">
        <v>128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15" t="s">
        <v>85</v>
      </c>
      <c r="BK124" s="181">
        <f>ROUND(I124*H124,2)</f>
        <v>0</v>
      </c>
      <c r="BL124" s="15" t="s">
        <v>137</v>
      </c>
      <c r="BM124" s="180" t="s">
        <v>304</v>
      </c>
    </row>
    <row r="125" s="2" customFormat="1" ht="90" customHeight="1">
      <c r="A125" s="34"/>
      <c r="B125" s="167"/>
      <c r="C125" s="182" t="s">
        <v>137</v>
      </c>
      <c r="D125" s="182" t="s">
        <v>139</v>
      </c>
      <c r="E125" s="183" t="s">
        <v>305</v>
      </c>
      <c r="F125" s="184" t="s">
        <v>306</v>
      </c>
      <c r="G125" s="185" t="s">
        <v>186</v>
      </c>
      <c r="H125" s="186">
        <v>2</v>
      </c>
      <c r="I125" s="187"/>
      <c r="J125" s="188">
        <f>ROUND(I125*H125,2)</f>
        <v>0</v>
      </c>
      <c r="K125" s="184" t="s">
        <v>135</v>
      </c>
      <c r="L125" s="35"/>
      <c r="M125" s="189" t="s">
        <v>1</v>
      </c>
      <c r="N125" s="190" t="s">
        <v>42</v>
      </c>
      <c r="O125" s="73"/>
      <c r="P125" s="178">
        <f>O125*H125</f>
        <v>0</v>
      </c>
      <c r="Q125" s="178">
        <v>0</v>
      </c>
      <c r="R125" s="178">
        <f>Q125*H125</f>
        <v>0</v>
      </c>
      <c r="S125" s="178">
        <v>0</v>
      </c>
      <c r="T125" s="17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0" t="s">
        <v>137</v>
      </c>
      <c r="AT125" s="180" t="s">
        <v>139</v>
      </c>
      <c r="AU125" s="180" t="s">
        <v>87</v>
      </c>
      <c r="AY125" s="15" t="s">
        <v>128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5" t="s">
        <v>85</v>
      </c>
      <c r="BK125" s="181">
        <f>ROUND(I125*H125,2)</f>
        <v>0</v>
      </c>
      <c r="BL125" s="15" t="s">
        <v>137</v>
      </c>
      <c r="BM125" s="180" t="s">
        <v>307</v>
      </c>
    </row>
    <row r="126" s="2" customFormat="1" ht="90" customHeight="1">
      <c r="A126" s="34"/>
      <c r="B126" s="167"/>
      <c r="C126" s="182" t="s">
        <v>129</v>
      </c>
      <c r="D126" s="182" t="s">
        <v>139</v>
      </c>
      <c r="E126" s="183" t="s">
        <v>308</v>
      </c>
      <c r="F126" s="184" t="s">
        <v>309</v>
      </c>
      <c r="G126" s="185" t="s">
        <v>186</v>
      </c>
      <c r="H126" s="186">
        <v>2</v>
      </c>
      <c r="I126" s="187"/>
      <c r="J126" s="188">
        <f>ROUND(I126*H126,2)</f>
        <v>0</v>
      </c>
      <c r="K126" s="184" t="s">
        <v>135</v>
      </c>
      <c r="L126" s="35"/>
      <c r="M126" s="189" t="s">
        <v>1</v>
      </c>
      <c r="N126" s="190" t="s">
        <v>42</v>
      </c>
      <c r="O126" s="73"/>
      <c r="P126" s="178">
        <f>O126*H126</f>
        <v>0</v>
      </c>
      <c r="Q126" s="178">
        <v>0</v>
      </c>
      <c r="R126" s="178">
        <f>Q126*H126</f>
        <v>0</v>
      </c>
      <c r="S126" s="178">
        <v>0</v>
      </c>
      <c r="T126" s="17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0" t="s">
        <v>137</v>
      </c>
      <c r="AT126" s="180" t="s">
        <v>139</v>
      </c>
      <c r="AU126" s="180" t="s">
        <v>87</v>
      </c>
      <c r="AY126" s="15" t="s">
        <v>128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5" t="s">
        <v>85</v>
      </c>
      <c r="BK126" s="181">
        <f>ROUND(I126*H126,2)</f>
        <v>0</v>
      </c>
      <c r="BL126" s="15" t="s">
        <v>137</v>
      </c>
      <c r="BM126" s="180" t="s">
        <v>310</v>
      </c>
    </row>
    <row r="127" s="2" customFormat="1" ht="90" customHeight="1">
      <c r="A127" s="34"/>
      <c r="B127" s="167"/>
      <c r="C127" s="182" t="s">
        <v>154</v>
      </c>
      <c r="D127" s="182" t="s">
        <v>139</v>
      </c>
      <c r="E127" s="183" t="s">
        <v>311</v>
      </c>
      <c r="F127" s="184" t="s">
        <v>312</v>
      </c>
      <c r="G127" s="185" t="s">
        <v>186</v>
      </c>
      <c r="H127" s="186">
        <v>2</v>
      </c>
      <c r="I127" s="187"/>
      <c r="J127" s="188">
        <f>ROUND(I127*H127,2)</f>
        <v>0</v>
      </c>
      <c r="K127" s="184" t="s">
        <v>135</v>
      </c>
      <c r="L127" s="35"/>
      <c r="M127" s="189" t="s">
        <v>1</v>
      </c>
      <c r="N127" s="190" t="s">
        <v>42</v>
      </c>
      <c r="O127" s="73"/>
      <c r="P127" s="178">
        <f>O127*H127</f>
        <v>0</v>
      </c>
      <c r="Q127" s="178">
        <v>0</v>
      </c>
      <c r="R127" s="178">
        <f>Q127*H127</f>
        <v>0</v>
      </c>
      <c r="S127" s="178">
        <v>0</v>
      </c>
      <c r="T127" s="17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0" t="s">
        <v>137</v>
      </c>
      <c r="AT127" s="180" t="s">
        <v>139</v>
      </c>
      <c r="AU127" s="180" t="s">
        <v>87</v>
      </c>
      <c r="AY127" s="15" t="s">
        <v>128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15" t="s">
        <v>85</v>
      </c>
      <c r="BK127" s="181">
        <f>ROUND(I127*H127,2)</f>
        <v>0</v>
      </c>
      <c r="BL127" s="15" t="s">
        <v>137</v>
      </c>
      <c r="BM127" s="180" t="s">
        <v>313</v>
      </c>
    </row>
    <row r="128" s="2" customFormat="1" ht="90" customHeight="1">
      <c r="A128" s="34"/>
      <c r="B128" s="167"/>
      <c r="C128" s="182" t="s">
        <v>159</v>
      </c>
      <c r="D128" s="182" t="s">
        <v>139</v>
      </c>
      <c r="E128" s="183" t="s">
        <v>314</v>
      </c>
      <c r="F128" s="184" t="s">
        <v>315</v>
      </c>
      <c r="G128" s="185" t="s">
        <v>186</v>
      </c>
      <c r="H128" s="186">
        <v>2</v>
      </c>
      <c r="I128" s="187"/>
      <c r="J128" s="188">
        <f>ROUND(I128*H128,2)</f>
        <v>0</v>
      </c>
      <c r="K128" s="184" t="s">
        <v>135</v>
      </c>
      <c r="L128" s="35"/>
      <c r="M128" s="189" t="s">
        <v>1</v>
      </c>
      <c r="N128" s="190" t="s">
        <v>42</v>
      </c>
      <c r="O128" s="73"/>
      <c r="P128" s="178">
        <f>O128*H128</f>
        <v>0</v>
      </c>
      <c r="Q128" s="178">
        <v>0</v>
      </c>
      <c r="R128" s="178">
        <f>Q128*H128</f>
        <v>0</v>
      </c>
      <c r="S128" s="178">
        <v>0</v>
      </c>
      <c r="T128" s="17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0" t="s">
        <v>137</v>
      </c>
      <c r="AT128" s="180" t="s">
        <v>139</v>
      </c>
      <c r="AU128" s="180" t="s">
        <v>87</v>
      </c>
      <c r="AY128" s="15" t="s">
        <v>128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5" t="s">
        <v>85</v>
      </c>
      <c r="BK128" s="181">
        <f>ROUND(I128*H128,2)</f>
        <v>0</v>
      </c>
      <c r="BL128" s="15" t="s">
        <v>137</v>
      </c>
      <c r="BM128" s="180" t="s">
        <v>316</v>
      </c>
    </row>
    <row r="129" s="2" customFormat="1" ht="90" customHeight="1">
      <c r="A129" s="34"/>
      <c r="B129" s="167"/>
      <c r="C129" s="182" t="s">
        <v>136</v>
      </c>
      <c r="D129" s="182" t="s">
        <v>139</v>
      </c>
      <c r="E129" s="183" t="s">
        <v>317</v>
      </c>
      <c r="F129" s="184" t="s">
        <v>318</v>
      </c>
      <c r="G129" s="185" t="s">
        <v>186</v>
      </c>
      <c r="H129" s="186">
        <v>2</v>
      </c>
      <c r="I129" s="187"/>
      <c r="J129" s="188">
        <f>ROUND(I129*H129,2)</f>
        <v>0</v>
      </c>
      <c r="K129" s="184" t="s">
        <v>135</v>
      </c>
      <c r="L129" s="35"/>
      <c r="M129" s="189" t="s">
        <v>1</v>
      </c>
      <c r="N129" s="190" t="s">
        <v>42</v>
      </c>
      <c r="O129" s="73"/>
      <c r="P129" s="178">
        <f>O129*H129</f>
        <v>0</v>
      </c>
      <c r="Q129" s="178">
        <v>0</v>
      </c>
      <c r="R129" s="178">
        <f>Q129*H129</f>
        <v>0</v>
      </c>
      <c r="S129" s="178">
        <v>0</v>
      </c>
      <c r="T129" s="17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0" t="s">
        <v>137</v>
      </c>
      <c r="AT129" s="180" t="s">
        <v>139</v>
      </c>
      <c r="AU129" s="180" t="s">
        <v>87</v>
      </c>
      <c r="AY129" s="15" t="s">
        <v>128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5" t="s">
        <v>85</v>
      </c>
      <c r="BK129" s="181">
        <f>ROUND(I129*H129,2)</f>
        <v>0</v>
      </c>
      <c r="BL129" s="15" t="s">
        <v>137</v>
      </c>
      <c r="BM129" s="180" t="s">
        <v>319</v>
      </c>
    </row>
    <row r="130" s="2" customFormat="1" ht="90" customHeight="1">
      <c r="A130" s="34"/>
      <c r="B130" s="167"/>
      <c r="C130" s="182" t="s">
        <v>167</v>
      </c>
      <c r="D130" s="182" t="s">
        <v>139</v>
      </c>
      <c r="E130" s="183" t="s">
        <v>320</v>
      </c>
      <c r="F130" s="184" t="s">
        <v>321</v>
      </c>
      <c r="G130" s="185" t="s">
        <v>186</v>
      </c>
      <c r="H130" s="186">
        <v>2</v>
      </c>
      <c r="I130" s="187"/>
      <c r="J130" s="188">
        <f>ROUND(I130*H130,2)</f>
        <v>0</v>
      </c>
      <c r="K130" s="184" t="s">
        <v>135</v>
      </c>
      <c r="L130" s="35"/>
      <c r="M130" s="189" t="s">
        <v>1</v>
      </c>
      <c r="N130" s="190" t="s">
        <v>42</v>
      </c>
      <c r="O130" s="73"/>
      <c r="P130" s="178">
        <f>O130*H130</f>
        <v>0</v>
      </c>
      <c r="Q130" s="178">
        <v>0</v>
      </c>
      <c r="R130" s="178">
        <f>Q130*H130</f>
        <v>0</v>
      </c>
      <c r="S130" s="178">
        <v>0</v>
      </c>
      <c r="T130" s="17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0" t="s">
        <v>137</v>
      </c>
      <c r="AT130" s="180" t="s">
        <v>139</v>
      </c>
      <c r="AU130" s="180" t="s">
        <v>87</v>
      </c>
      <c r="AY130" s="15" t="s">
        <v>128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15" t="s">
        <v>85</v>
      </c>
      <c r="BK130" s="181">
        <f>ROUND(I130*H130,2)</f>
        <v>0</v>
      </c>
      <c r="BL130" s="15" t="s">
        <v>137</v>
      </c>
      <c r="BM130" s="180" t="s">
        <v>322</v>
      </c>
    </row>
    <row r="131" s="2" customFormat="1" ht="49.05" customHeight="1">
      <c r="A131" s="34"/>
      <c r="B131" s="167"/>
      <c r="C131" s="182" t="s">
        <v>171</v>
      </c>
      <c r="D131" s="182" t="s">
        <v>139</v>
      </c>
      <c r="E131" s="183" t="s">
        <v>323</v>
      </c>
      <c r="F131" s="184" t="s">
        <v>324</v>
      </c>
      <c r="G131" s="185" t="s">
        <v>186</v>
      </c>
      <c r="H131" s="186">
        <v>2</v>
      </c>
      <c r="I131" s="187"/>
      <c r="J131" s="188">
        <f>ROUND(I131*H131,2)</f>
        <v>0</v>
      </c>
      <c r="K131" s="184" t="s">
        <v>135</v>
      </c>
      <c r="L131" s="35"/>
      <c r="M131" s="189" t="s">
        <v>1</v>
      </c>
      <c r="N131" s="190" t="s">
        <v>42</v>
      </c>
      <c r="O131" s="73"/>
      <c r="P131" s="178">
        <f>O131*H131</f>
        <v>0</v>
      </c>
      <c r="Q131" s="178">
        <v>0</v>
      </c>
      <c r="R131" s="178">
        <f>Q131*H131</f>
        <v>0</v>
      </c>
      <c r="S131" s="178">
        <v>0</v>
      </c>
      <c r="T131" s="17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0" t="s">
        <v>137</v>
      </c>
      <c r="AT131" s="180" t="s">
        <v>139</v>
      </c>
      <c r="AU131" s="180" t="s">
        <v>87</v>
      </c>
      <c r="AY131" s="15" t="s">
        <v>128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5" t="s">
        <v>85</v>
      </c>
      <c r="BK131" s="181">
        <f>ROUND(I131*H131,2)</f>
        <v>0</v>
      </c>
      <c r="BL131" s="15" t="s">
        <v>137</v>
      </c>
      <c r="BM131" s="180" t="s">
        <v>325</v>
      </c>
    </row>
    <row r="132" s="2" customFormat="1" ht="49.05" customHeight="1">
      <c r="A132" s="34"/>
      <c r="B132" s="167"/>
      <c r="C132" s="182" t="s">
        <v>175</v>
      </c>
      <c r="D132" s="182" t="s">
        <v>139</v>
      </c>
      <c r="E132" s="183" t="s">
        <v>326</v>
      </c>
      <c r="F132" s="184" t="s">
        <v>327</v>
      </c>
      <c r="G132" s="185" t="s">
        <v>186</v>
      </c>
      <c r="H132" s="186">
        <v>2</v>
      </c>
      <c r="I132" s="187"/>
      <c r="J132" s="188">
        <f>ROUND(I132*H132,2)</f>
        <v>0</v>
      </c>
      <c r="K132" s="184" t="s">
        <v>135</v>
      </c>
      <c r="L132" s="35"/>
      <c r="M132" s="189" t="s">
        <v>1</v>
      </c>
      <c r="N132" s="190" t="s">
        <v>42</v>
      </c>
      <c r="O132" s="73"/>
      <c r="P132" s="178">
        <f>O132*H132</f>
        <v>0</v>
      </c>
      <c r="Q132" s="178">
        <v>0</v>
      </c>
      <c r="R132" s="178">
        <f>Q132*H132</f>
        <v>0</v>
      </c>
      <c r="S132" s="178">
        <v>0</v>
      </c>
      <c r="T132" s="179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0" t="s">
        <v>137</v>
      </c>
      <c r="AT132" s="180" t="s">
        <v>139</v>
      </c>
      <c r="AU132" s="180" t="s">
        <v>87</v>
      </c>
      <c r="AY132" s="15" t="s">
        <v>128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5" t="s">
        <v>85</v>
      </c>
      <c r="BK132" s="181">
        <f>ROUND(I132*H132,2)</f>
        <v>0</v>
      </c>
      <c r="BL132" s="15" t="s">
        <v>137</v>
      </c>
      <c r="BM132" s="180" t="s">
        <v>328</v>
      </c>
    </row>
    <row r="133" s="2" customFormat="1" ht="49.05" customHeight="1">
      <c r="A133" s="34"/>
      <c r="B133" s="167"/>
      <c r="C133" s="182" t="s">
        <v>179</v>
      </c>
      <c r="D133" s="182" t="s">
        <v>139</v>
      </c>
      <c r="E133" s="183" t="s">
        <v>329</v>
      </c>
      <c r="F133" s="184" t="s">
        <v>330</v>
      </c>
      <c r="G133" s="185" t="s">
        <v>186</v>
      </c>
      <c r="H133" s="186">
        <v>2</v>
      </c>
      <c r="I133" s="187"/>
      <c r="J133" s="188">
        <f>ROUND(I133*H133,2)</f>
        <v>0</v>
      </c>
      <c r="K133" s="184" t="s">
        <v>135</v>
      </c>
      <c r="L133" s="35"/>
      <c r="M133" s="189" t="s">
        <v>1</v>
      </c>
      <c r="N133" s="190" t="s">
        <v>42</v>
      </c>
      <c r="O133" s="73"/>
      <c r="P133" s="178">
        <f>O133*H133</f>
        <v>0</v>
      </c>
      <c r="Q133" s="178">
        <v>0</v>
      </c>
      <c r="R133" s="178">
        <f>Q133*H133</f>
        <v>0</v>
      </c>
      <c r="S133" s="178">
        <v>0</v>
      </c>
      <c r="T133" s="17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0" t="s">
        <v>137</v>
      </c>
      <c r="AT133" s="180" t="s">
        <v>139</v>
      </c>
      <c r="AU133" s="180" t="s">
        <v>87</v>
      </c>
      <c r="AY133" s="15" t="s">
        <v>128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5" t="s">
        <v>85</v>
      </c>
      <c r="BK133" s="181">
        <f>ROUND(I133*H133,2)</f>
        <v>0</v>
      </c>
      <c r="BL133" s="15" t="s">
        <v>137</v>
      </c>
      <c r="BM133" s="180" t="s">
        <v>331</v>
      </c>
    </row>
    <row r="134" s="2" customFormat="1" ht="78" customHeight="1">
      <c r="A134" s="34"/>
      <c r="B134" s="167"/>
      <c r="C134" s="182" t="s">
        <v>183</v>
      </c>
      <c r="D134" s="182" t="s">
        <v>139</v>
      </c>
      <c r="E134" s="183" t="s">
        <v>332</v>
      </c>
      <c r="F134" s="184" t="s">
        <v>333</v>
      </c>
      <c r="G134" s="185" t="s">
        <v>186</v>
      </c>
      <c r="H134" s="186">
        <v>2</v>
      </c>
      <c r="I134" s="187"/>
      <c r="J134" s="188">
        <f>ROUND(I134*H134,2)</f>
        <v>0</v>
      </c>
      <c r="K134" s="184" t="s">
        <v>135</v>
      </c>
      <c r="L134" s="35"/>
      <c r="M134" s="189" t="s">
        <v>1</v>
      </c>
      <c r="N134" s="190" t="s">
        <v>42</v>
      </c>
      <c r="O134" s="73"/>
      <c r="P134" s="178">
        <f>O134*H134</f>
        <v>0</v>
      </c>
      <c r="Q134" s="178">
        <v>0</v>
      </c>
      <c r="R134" s="178">
        <f>Q134*H134</f>
        <v>0</v>
      </c>
      <c r="S134" s="178">
        <v>0</v>
      </c>
      <c r="T134" s="179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0" t="s">
        <v>137</v>
      </c>
      <c r="AT134" s="180" t="s">
        <v>139</v>
      </c>
      <c r="AU134" s="180" t="s">
        <v>87</v>
      </c>
      <c r="AY134" s="15" t="s">
        <v>128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5" t="s">
        <v>85</v>
      </c>
      <c r="BK134" s="181">
        <f>ROUND(I134*H134,2)</f>
        <v>0</v>
      </c>
      <c r="BL134" s="15" t="s">
        <v>137</v>
      </c>
      <c r="BM134" s="180" t="s">
        <v>334</v>
      </c>
    </row>
    <row r="135" s="2" customFormat="1" ht="78" customHeight="1">
      <c r="A135" s="34"/>
      <c r="B135" s="167"/>
      <c r="C135" s="182" t="s">
        <v>188</v>
      </c>
      <c r="D135" s="182" t="s">
        <v>139</v>
      </c>
      <c r="E135" s="183" t="s">
        <v>335</v>
      </c>
      <c r="F135" s="184" t="s">
        <v>336</v>
      </c>
      <c r="G135" s="185" t="s">
        <v>186</v>
      </c>
      <c r="H135" s="186">
        <v>2</v>
      </c>
      <c r="I135" s="187"/>
      <c r="J135" s="188">
        <f>ROUND(I135*H135,2)</f>
        <v>0</v>
      </c>
      <c r="K135" s="184" t="s">
        <v>135</v>
      </c>
      <c r="L135" s="35"/>
      <c r="M135" s="189" t="s">
        <v>1</v>
      </c>
      <c r="N135" s="190" t="s">
        <v>42</v>
      </c>
      <c r="O135" s="73"/>
      <c r="P135" s="178">
        <f>O135*H135</f>
        <v>0</v>
      </c>
      <c r="Q135" s="178">
        <v>0</v>
      </c>
      <c r="R135" s="178">
        <f>Q135*H135</f>
        <v>0</v>
      </c>
      <c r="S135" s="178">
        <v>0</v>
      </c>
      <c r="T135" s="17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0" t="s">
        <v>137</v>
      </c>
      <c r="AT135" s="180" t="s">
        <v>139</v>
      </c>
      <c r="AU135" s="180" t="s">
        <v>87</v>
      </c>
      <c r="AY135" s="15" t="s">
        <v>128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5" t="s">
        <v>85</v>
      </c>
      <c r="BK135" s="181">
        <f>ROUND(I135*H135,2)</f>
        <v>0</v>
      </c>
      <c r="BL135" s="15" t="s">
        <v>137</v>
      </c>
      <c r="BM135" s="180" t="s">
        <v>337</v>
      </c>
    </row>
    <row r="136" s="2" customFormat="1" ht="78" customHeight="1">
      <c r="A136" s="34"/>
      <c r="B136" s="167"/>
      <c r="C136" s="182" t="s">
        <v>8</v>
      </c>
      <c r="D136" s="182" t="s">
        <v>139</v>
      </c>
      <c r="E136" s="183" t="s">
        <v>338</v>
      </c>
      <c r="F136" s="184" t="s">
        <v>339</v>
      </c>
      <c r="G136" s="185" t="s">
        <v>186</v>
      </c>
      <c r="H136" s="186">
        <v>2</v>
      </c>
      <c r="I136" s="187"/>
      <c r="J136" s="188">
        <f>ROUND(I136*H136,2)</f>
        <v>0</v>
      </c>
      <c r="K136" s="184" t="s">
        <v>135</v>
      </c>
      <c r="L136" s="35"/>
      <c r="M136" s="189" t="s">
        <v>1</v>
      </c>
      <c r="N136" s="190" t="s">
        <v>42</v>
      </c>
      <c r="O136" s="73"/>
      <c r="P136" s="178">
        <f>O136*H136</f>
        <v>0</v>
      </c>
      <c r="Q136" s="178">
        <v>0</v>
      </c>
      <c r="R136" s="178">
        <f>Q136*H136</f>
        <v>0</v>
      </c>
      <c r="S136" s="178">
        <v>0</v>
      </c>
      <c r="T136" s="179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0" t="s">
        <v>137</v>
      </c>
      <c r="AT136" s="180" t="s">
        <v>139</v>
      </c>
      <c r="AU136" s="180" t="s">
        <v>87</v>
      </c>
      <c r="AY136" s="15" t="s">
        <v>128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5" t="s">
        <v>85</v>
      </c>
      <c r="BK136" s="181">
        <f>ROUND(I136*H136,2)</f>
        <v>0</v>
      </c>
      <c r="BL136" s="15" t="s">
        <v>137</v>
      </c>
      <c r="BM136" s="180" t="s">
        <v>340</v>
      </c>
    </row>
    <row r="137" s="2" customFormat="1" ht="90" customHeight="1">
      <c r="A137" s="34"/>
      <c r="B137" s="167"/>
      <c r="C137" s="182" t="s">
        <v>195</v>
      </c>
      <c r="D137" s="182" t="s">
        <v>139</v>
      </c>
      <c r="E137" s="183" t="s">
        <v>341</v>
      </c>
      <c r="F137" s="184" t="s">
        <v>342</v>
      </c>
      <c r="G137" s="185" t="s">
        <v>186</v>
      </c>
      <c r="H137" s="186">
        <v>2</v>
      </c>
      <c r="I137" s="187"/>
      <c r="J137" s="188">
        <f>ROUND(I137*H137,2)</f>
        <v>0</v>
      </c>
      <c r="K137" s="184" t="s">
        <v>135</v>
      </c>
      <c r="L137" s="35"/>
      <c r="M137" s="189" t="s">
        <v>1</v>
      </c>
      <c r="N137" s="190" t="s">
        <v>42</v>
      </c>
      <c r="O137" s="73"/>
      <c r="P137" s="178">
        <f>O137*H137</f>
        <v>0</v>
      </c>
      <c r="Q137" s="178">
        <v>0</v>
      </c>
      <c r="R137" s="178">
        <f>Q137*H137</f>
        <v>0</v>
      </c>
      <c r="S137" s="178">
        <v>0</v>
      </c>
      <c r="T137" s="17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0" t="s">
        <v>137</v>
      </c>
      <c r="AT137" s="180" t="s">
        <v>139</v>
      </c>
      <c r="AU137" s="180" t="s">
        <v>87</v>
      </c>
      <c r="AY137" s="15" t="s">
        <v>128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5" t="s">
        <v>85</v>
      </c>
      <c r="BK137" s="181">
        <f>ROUND(I137*H137,2)</f>
        <v>0</v>
      </c>
      <c r="BL137" s="15" t="s">
        <v>137</v>
      </c>
      <c r="BM137" s="180" t="s">
        <v>343</v>
      </c>
    </row>
    <row r="138" s="2" customFormat="1" ht="78" customHeight="1">
      <c r="A138" s="34"/>
      <c r="B138" s="167"/>
      <c r="C138" s="182" t="s">
        <v>199</v>
      </c>
      <c r="D138" s="182" t="s">
        <v>139</v>
      </c>
      <c r="E138" s="183" t="s">
        <v>344</v>
      </c>
      <c r="F138" s="184" t="s">
        <v>345</v>
      </c>
      <c r="G138" s="185" t="s">
        <v>186</v>
      </c>
      <c r="H138" s="186">
        <v>2</v>
      </c>
      <c r="I138" s="187"/>
      <c r="J138" s="188">
        <f>ROUND(I138*H138,2)</f>
        <v>0</v>
      </c>
      <c r="K138" s="184" t="s">
        <v>135</v>
      </c>
      <c r="L138" s="35"/>
      <c r="M138" s="189" t="s">
        <v>1</v>
      </c>
      <c r="N138" s="190" t="s">
        <v>42</v>
      </c>
      <c r="O138" s="73"/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0" t="s">
        <v>137</v>
      </c>
      <c r="AT138" s="180" t="s">
        <v>139</v>
      </c>
      <c r="AU138" s="180" t="s">
        <v>87</v>
      </c>
      <c r="AY138" s="15" t="s">
        <v>128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5" t="s">
        <v>85</v>
      </c>
      <c r="BK138" s="181">
        <f>ROUND(I138*H138,2)</f>
        <v>0</v>
      </c>
      <c r="BL138" s="15" t="s">
        <v>137</v>
      </c>
      <c r="BM138" s="180" t="s">
        <v>346</v>
      </c>
    </row>
    <row r="139" s="2" customFormat="1" ht="78" customHeight="1">
      <c r="A139" s="34"/>
      <c r="B139" s="167"/>
      <c r="C139" s="182" t="s">
        <v>203</v>
      </c>
      <c r="D139" s="182" t="s">
        <v>139</v>
      </c>
      <c r="E139" s="183" t="s">
        <v>347</v>
      </c>
      <c r="F139" s="184" t="s">
        <v>348</v>
      </c>
      <c r="G139" s="185" t="s">
        <v>186</v>
      </c>
      <c r="H139" s="186">
        <v>2</v>
      </c>
      <c r="I139" s="187"/>
      <c r="J139" s="188">
        <f>ROUND(I139*H139,2)</f>
        <v>0</v>
      </c>
      <c r="K139" s="184" t="s">
        <v>135</v>
      </c>
      <c r="L139" s="35"/>
      <c r="M139" s="189" t="s">
        <v>1</v>
      </c>
      <c r="N139" s="190" t="s">
        <v>42</v>
      </c>
      <c r="O139" s="73"/>
      <c r="P139" s="178">
        <f>O139*H139</f>
        <v>0</v>
      </c>
      <c r="Q139" s="178">
        <v>0</v>
      </c>
      <c r="R139" s="178">
        <f>Q139*H139</f>
        <v>0</v>
      </c>
      <c r="S139" s="178">
        <v>0</v>
      </c>
      <c r="T139" s="179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0" t="s">
        <v>137</v>
      </c>
      <c r="AT139" s="180" t="s">
        <v>139</v>
      </c>
      <c r="AU139" s="180" t="s">
        <v>87</v>
      </c>
      <c r="AY139" s="15" t="s">
        <v>128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5" t="s">
        <v>85</v>
      </c>
      <c r="BK139" s="181">
        <f>ROUND(I139*H139,2)</f>
        <v>0</v>
      </c>
      <c r="BL139" s="15" t="s">
        <v>137</v>
      </c>
      <c r="BM139" s="180" t="s">
        <v>349</v>
      </c>
    </row>
    <row r="140" s="2" customFormat="1" ht="49.05" customHeight="1">
      <c r="A140" s="34"/>
      <c r="B140" s="167"/>
      <c r="C140" s="182" t="s">
        <v>207</v>
      </c>
      <c r="D140" s="182" t="s">
        <v>139</v>
      </c>
      <c r="E140" s="183" t="s">
        <v>350</v>
      </c>
      <c r="F140" s="184" t="s">
        <v>351</v>
      </c>
      <c r="G140" s="185" t="s">
        <v>186</v>
      </c>
      <c r="H140" s="186">
        <v>5</v>
      </c>
      <c r="I140" s="187"/>
      <c r="J140" s="188">
        <f>ROUND(I140*H140,2)</f>
        <v>0</v>
      </c>
      <c r="K140" s="184" t="s">
        <v>135</v>
      </c>
      <c r="L140" s="35"/>
      <c r="M140" s="189" t="s">
        <v>1</v>
      </c>
      <c r="N140" s="190" t="s">
        <v>42</v>
      </c>
      <c r="O140" s="73"/>
      <c r="P140" s="178">
        <f>O140*H140</f>
        <v>0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0" t="s">
        <v>137</v>
      </c>
      <c r="AT140" s="180" t="s">
        <v>139</v>
      </c>
      <c r="AU140" s="180" t="s">
        <v>87</v>
      </c>
      <c r="AY140" s="15" t="s">
        <v>128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5" t="s">
        <v>85</v>
      </c>
      <c r="BK140" s="181">
        <f>ROUND(I140*H140,2)</f>
        <v>0</v>
      </c>
      <c r="BL140" s="15" t="s">
        <v>137</v>
      </c>
      <c r="BM140" s="180" t="s">
        <v>352</v>
      </c>
    </row>
    <row r="141" s="2" customFormat="1" ht="62.7" customHeight="1">
      <c r="A141" s="34"/>
      <c r="B141" s="167"/>
      <c r="C141" s="182" t="s">
        <v>211</v>
      </c>
      <c r="D141" s="182" t="s">
        <v>139</v>
      </c>
      <c r="E141" s="183" t="s">
        <v>353</v>
      </c>
      <c r="F141" s="184" t="s">
        <v>354</v>
      </c>
      <c r="G141" s="185" t="s">
        <v>186</v>
      </c>
      <c r="H141" s="186">
        <v>5</v>
      </c>
      <c r="I141" s="187"/>
      <c r="J141" s="188">
        <f>ROUND(I141*H141,2)</f>
        <v>0</v>
      </c>
      <c r="K141" s="184" t="s">
        <v>135</v>
      </c>
      <c r="L141" s="35"/>
      <c r="M141" s="189" t="s">
        <v>1</v>
      </c>
      <c r="N141" s="190" t="s">
        <v>42</v>
      </c>
      <c r="O141" s="73"/>
      <c r="P141" s="178">
        <f>O141*H141</f>
        <v>0</v>
      </c>
      <c r="Q141" s="178">
        <v>0</v>
      </c>
      <c r="R141" s="178">
        <f>Q141*H141</f>
        <v>0</v>
      </c>
      <c r="S141" s="178">
        <v>0</v>
      </c>
      <c r="T141" s="179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0" t="s">
        <v>137</v>
      </c>
      <c r="AT141" s="180" t="s">
        <v>139</v>
      </c>
      <c r="AU141" s="180" t="s">
        <v>87</v>
      </c>
      <c r="AY141" s="15" t="s">
        <v>128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5" t="s">
        <v>85</v>
      </c>
      <c r="BK141" s="181">
        <f>ROUND(I141*H141,2)</f>
        <v>0</v>
      </c>
      <c r="BL141" s="15" t="s">
        <v>137</v>
      </c>
      <c r="BM141" s="180" t="s">
        <v>355</v>
      </c>
    </row>
    <row r="142" s="2" customFormat="1" ht="62.7" customHeight="1">
      <c r="A142" s="34"/>
      <c r="B142" s="167"/>
      <c r="C142" s="182" t="s">
        <v>7</v>
      </c>
      <c r="D142" s="182" t="s">
        <v>139</v>
      </c>
      <c r="E142" s="183" t="s">
        <v>356</v>
      </c>
      <c r="F142" s="184" t="s">
        <v>357</v>
      </c>
      <c r="G142" s="185" t="s">
        <v>142</v>
      </c>
      <c r="H142" s="186">
        <v>25</v>
      </c>
      <c r="I142" s="187"/>
      <c r="J142" s="188">
        <f>ROUND(I142*H142,2)</f>
        <v>0</v>
      </c>
      <c r="K142" s="184" t="s">
        <v>135</v>
      </c>
      <c r="L142" s="35"/>
      <c r="M142" s="189" t="s">
        <v>1</v>
      </c>
      <c r="N142" s="190" t="s">
        <v>42</v>
      </c>
      <c r="O142" s="73"/>
      <c r="P142" s="178">
        <f>O142*H142</f>
        <v>0</v>
      </c>
      <c r="Q142" s="178">
        <v>0</v>
      </c>
      <c r="R142" s="178">
        <f>Q142*H142</f>
        <v>0</v>
      </c>
      <c r="S142" s="178">
        <v>0</v>
      </c>
      <c r="T142" s="179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0" t="s">
        <v>137</v>
      </c>
      <c r="AT142" s="180" t="s">
        <v>139</v>
      </c>
      <c r="AU142" s="180" t="s">
        <v>87</v>
      </c>
      <c r="AY142" s="15" t="s">
        <v>128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5" t="s">
        <v>85</v>
      </c>
      <c r="BK142" s="181">
        <f>ROUND(I142*H142,2)</f>
        <v>0</v>
      </c>
      <c r="BL142" s="15" t="s">
        <v>137</v>
      </c>
      <c r="BM142" s="180" t="s">
        <v>358</v>
      </c>
    </row>
    <row r="143" s="2" customFormat="1" ht="62.7" customHeight="1">
      <c r="A143" s="34"/>
      <c r="B143" s="167"/>
      <c r="C143" s="182" t="s">
        <v>218</v>
      </c>
      <c r="D143" s="182" t="s">
        <v>139</v>
      </c>
      <c r="E143" s="183" t="s">
        <v>359</v>
      </c>
      <c r="F143" s="184" t="s">
        <v>360</v>
      </c>
      <c r="G143" s="185" t="s">
        <v>361</v>
      </c>
      <c r="H143" s="186">
        <v>50</v>
      </c>
      <c r="I143" s="187"/>
      <c r="J143" s="188">
        <f>ROUND(I143*H143,2)</f>
        <v>0</v>
      </c>
      <c r="K143" s="184" t="s">
        <v>135</v>
      </c>
      <c r="L143" s="35"/>
      <c r="M143" s="189" t="s">
        <v>1</v>
      </c>
      <c r="N143" s="190" t="s">
        <v>42</v>
      </c>
      <c r="O143" s="73"/>
      <c r="P143" s="178">
        <f>O143*H143</f>
        <v>0</v>
      </c>
      <c r="Q143" s="178">
        <v>0</v>
      </c>
      <c r="R143" s="178">
        <f>Q143*H143</f>
        <v>0</v>
      </c>
      <c r="S143" s="178">
        <v>0</v>
      </c>
      <c r="T143" s="179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0" t="s">
        <v>137</v>
      </c>
      <c r="AT143" s="180" t="s">
        <v>139</v>
      </c>
      <c r="AU143" s="180" t="s">
        <v>87</v>
      </c>
      <c r="AY143" s="15" t="s">
        <v>128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5" t="s">
        <v>85</v>
      </c>
      <c r="BK143" s="181">
        <f>ROUND(I143*H143,2)</f>
        <v>0</v>
      </c>
      <c r="BL143" s="15" t="s">
        <v>137</v>
      </c>
      <c r="BM143" s="180" t="s">
        <v>362</v>
      </c>
    </row>
    <row r="144" s="2" customFormat="1" ht="62.7" customHeight="1">
      <c r="A144" s="34"/>
      <c r="B144" s="167"/>
      <c r="C144" s="182" t="s">
        <v>222</v>
      </c>
      <c r="D144" s="182" t="s">
        <v>139</v>
      </c>
      <c r="E144" s="183" t="s">
        <v>363</v>
      </c>
      <c r="F144" s="184" t="s">
        <v>364</v>
      </c>
      <c r="G144" s="185" t="s">
        <v>142</v>
      </c>
      <c r="H144" s="186">
        <v>50</v>
      </c>
      <c r="I144" s="187"/>
      <c r="J144" s="188">
        <f>ROUND(I144*H144,2)</f>
        <v>0</v>
      </c>
      <c r="K144" s="184" t="s">
        <v>135</v>
      </c>
      <c r="L144" s="35"/>
      <c r="M144" s="189" t="s">
        <v>1</v>
      </c>
      <c r="N144" s="190" t="s">
        <v>42</v>
      </c>
      <c r="O144" s="73"/>
      <c r="P144" s="178">
        <f>O144*H144</f>
        <v>0</v>
      </c>
      <c r="Q144" s="178">
        <v>0</v>
      </c>
      <c r="R144" s="178">
        <f>Q144*H144</f>
        <v>0</v>
      </c>
      <c r="S144" s="178">
        <v>0</v>
      </c>
      <c r="T144" s="179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0" t="s">
        <v>137</v>
      </c>
      <c r="AT144" s="180" t="s">
        <v>139</v>
      </c>
      <c r="AU144" s="180" t="s">
        <v>87</v>
      </c>
      <c r="AY144" s="15" t="s">
        <v>128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5" t="s">
        <v>85</v>
      </c>
      <c r="BK144" s="181">
        <f>ROUND(I144*H144,2)</f>
        <v>0</v>
      </c>
      <c r="BL144" s="15" t="s">
        <v>137</v>
      </c>
      <c r="BM144" s="180" t="s">
        <v>365</v>
      </c>
    </row>
    <row r="145" s="2" customFormat="1" ht="62.7" customHeight="1">
      <c r="A145" s="34"/>
      <c r="B145" s="167"/>
      <c r="C145" s="182" t="s">
        <v>226</v>
      </c>
      <c r="D145" s="182" t="s">
        <v>139</v>
      </c>
      <c r="E145" s="183" t="s">
        <v>366</v>
      </c>
      <c r="F145" s="184" t="s">
        <v>367</v>
      </c>
      <c r="G145" s="185" t="s">
        <v>361</v>
      </c>
      <c r="H145" s="186">
        <v>50</v>
      </c>
      <c r="I145" s="187"/>
      <c r="J145" s="188">
        <f>ROUND(I145*H145,2)</f>
        <v>0</v>
      </c>
      <c r="K145" s="184" t="s">
        <v>135</v>
      </c>
      <c r="L145" s="35"/>
      <c r="M145" s="189" t="s">
        <v>1</v>
      </c>
      <c r="N145" s="190" t="s">
        <v>42</v>
      </c>
      <c r="O145" s="73"/>
      <c r="P145" s="178">
        <f>O145*H145</f>
        <v>0</v>
      </c>
      <c r="Q145" s="178">
        <v>0</v>
      </c>
      <c r="R145" s="178">
        <f>Q145*H145</f>
        <v>0</v>
      </c>
      <c r="S145" s="178">
        <v>0</v>
      </c>
      <c r="T145" s="179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0" t="s">
        <v>137</v>
      </c>
      <c r="AT145" s="180" t="s">
        <v>139</v>
      </c>
      <c r="AU145" s="180" t="s">
        <v>87</v>
      </c>
      <c r="AY145" s="15" t="s">
        <v>128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5" t="s">
        <v>85</v>
      </c>
      <c r="BK145" s="181">
        <f>ROUND(I145*H145,2)</f>
        <v>0</v>
      </c>
      <c r="BL145" s="15" t="s">
        <v>137</v>
      </c>
      <c r="BM145" s="180" t="s">
        <v>368</v>
      </c>
    </row>
    <row r="146" s="2" customFormat="1" ht="66.75" customHeight="1">
      <c r="A146" s="34"/>
      <c r="B146" s="167"/>
      <c r="C146" s="182" t="s">
        <v>230</v>
      </c>
      <c r="D146" s="182" t="s">
        <v>139</v>
      </c>
      <c r="E146" s="183" t="s">
        <v>369</v>
      </c>
      <c r="F146" s="184" t="s">
        <v>370</v>
      </c>
      <c r="G146" s="185" t="s">
        <v>142</v>
      </c>
      <c r="H146" s="186">
        <v>25</v>
      </c>
      <c r="I146" s="187"/>
      <c r="J146" s="188">
        <f>ROUND(I146*H146,2)</f>
        <v>0</v>
      </c>
      <c r="K146" s="184" t="s">
        <v>135</v>
      </c>
      <c r="L146" s="35"/>
      <c r="M146" s="189" t="s">
        <v>1</v>
      </c>
      <c r="N146" s="190" t="s">
        <v>42</v>
      </c>
      <c r="O146" s="73"/>
      <c r="P146" s="178">
        <f>O146*H146</f>
        <v>0</v>
      </c>
      <c r="Q146" s="178">
        <v>0</v>
      </c>
      <c r="R146" s="178">
        <f>Q146*H146</f>
        <v>0</v>
      </c>
      <c r="S146" s="178">
        <v>0</v>
      </c>
      <c r="T146" s="179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0" t="s">
        <v>137</v>
      </c>
      <c r="AT146" s="180" t="s">
        <v>139</v>
      </c>
      <c r="AU146" s="180" t="s">
        <v>87</v>
      </c>
      <c r="AY146" s="15" t="s">
        <v>128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5" t="s">
        <v>85</v>
      </c>
      <c r="BK146" s="181">
        <f>ROUND(I146*H146,2)</f>
        <v>0</v>
      </c>
      <c r="BL146" s="15" t="s">
        <v>137</v>
      </c>
      <c r="BM146" s="180" t="s">
        <v>371</v>
      </c>
    </row>
    <row r="147" s="2" customFormat="1" ht="66.75" customHeight="1">
      <c r="A147" s="34"/>
      <c r="B147" s="167"/>
      <c r="C147" s="182" t="s">
        <v>234</v>
      </c>
      <c r="D147" s="182" t="s">
        <v>139</v>
      </c>
      <c r="E147" s="183" t="s">
        <v>372</v>
      </c>
      <c r="F147" s="184" t="s">
        <v>373</v>
      </c>
      <c r="G147" s="185" t="s">
        <v>361</v>
      </c>
      <c r="H147" s="186">
        <v>50</v>
      </c>
      <c r="I147" s="187"/>
      <c r="J147" s="188">
        <f>ROUND(I147*H147,2)</f>
        <v>0</v>
      </c>
      <c r="K147" s="184" t="s">
        <v>135</v>
      </c>
      <c r="L147" s="35"/>
      <c r="M147" s="189" t="s">
        <v>1</v>
      </c>
      <c r="N147" s="190" t="s">
        <v>42</v>
      </c>
      <c r="O147" s="73"/>
      <c r="P147" s="178">
        <f>O147*H147</f>
        <v>0</v>
      </c>
      <c r="Q147" s="178">
        <v>0</v>
      </c>
      <c r="R147" s="178">
        <f>Q147*H147</f>
        <v>0</v>
      </c>
      <c r="S147" s="178">
        <v>0</v>
      </c>
      <c r="T147" s="179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0" t="s">
        <v>137</v>
      </c>
      <c r="AT147" s="180" t="s">
        <v>139</v>
      </c>
      <c r="AU147" s="180" t="s">
        <v>87</v>
      </c>
      <c r="AY147" s="15" t="s">
        <v>128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15" t="s">
        <v>85</v>
      </c>
      <c r="BK147" s="181">
        <f>ROUND(I147*H147,2)</f>
        <v>0</v>
      </c>
      <c r="BL147" s="15" t="s">
        <v>137</v>
      </c>
      <c r="BM147" s="180" t="s">
        <v>374</v>
      </c>
    </row>
    <row r="148" s="2" customFormat="1" ht="66.75" customHeight="1">
      <c r="A148" s="34"/>
      <c r="B148" s="167"/>
      <c r="C148" s="182" t="s">
        <v>238</v>
      </c>
      <c r="D148" s="182" t="s">
        <v>139</v>
      </c>
      <c r="E148" s="183" t="s">
        <v>375</v>
      </c>
      <c r="F148" s="184" t="s">
        <v>376</v>
      </c>
      <c r="G148" s="185" t="s">
        <v>142</v>
      </c>
      <c r="H148" s="186">
        <v>50</v>
      </c>
      <c r="I148" s="187"/>
      <c r="J148" s="188">
        <f>ROUND(I148*H148,2)</f>
        <v>0</v>
      </c>
      <c r="K148" s="184" t="s">
        <v>135</v>
      </c>
      <c r="L148" s="35"/>
      <c r="M148" s="189" t="s">
        <v>1</v>
      </c>
      <c r="N148" s="190" t="s">
        <v>42</v>
      </c>
      <c r="O148" s="73"/>
      <c r="P148" s="178">
        <f>O148*H148</f>
        <v>0</v>
      </c>
      <c r="Q148" s="178">
        <v>0</v>
      </c>
      <c r="R148" s="178">
        <f>Q148*H148</f>
        <v>0</v>
      </c>
      <c r="S148" s="178">
        <v>0</v>
      </c>
      <c r="T148" s="179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0" t="s">
        <v>137</v>
      </c>
      <c r="AT148" s="180" t="s">
        <v>139</v>
      </c>
      <c r="AU148" s="180" t="s">
        <v>87</v>
      </c>
      <c r="AY148" s="15" t="s">
        <v>128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5" t="s">
        <v>85</v>
      </c>
      <c r="BK148" s="181">
        <f>ROUND(I148*H148,2)</f>
        <v>0</v>
      </c>
      <c r="BL148" s="15" t="s">
        <v>137</v>
      </c>
      <c r="BM148" s="180" t="s">
        <v>377</v>
      </c>
    </row>
    <row r="149" s="2" customFormat="1" ht="66.75" customHeight="1">
      <c r="A149" s="34"/>
      <c r="B149" s="167"/>
      <c r="C149" s="182" t="s">
        <v>242</v>
      </c>
      <c r="D149" s="182" t="s">
        <v>139</v>
      </c>
      <c r="E149" s="183" t="s">
        <v>378</v>
      </c>
      <c r="F149" s="184" t="s">
        <v>379</v>
      </c>
      <c r="G149" s="185" t="s">
        <v>361</v>
      </c>
      <c r="H149" s="186">
        <v>50</v>
      </c>
      <c r="I149" s="187"/>
      <c r="J149" s="188">
        <f>ROUND(I149*H149,2)</f>
        <v>0</v>
      </c>
      <c r="K149" s="184" t="s">
        <v>135</v>
      </c>
      <c r="L149" s="35"/>
      <c r="M149" s="189" t="s">
        <v>1</v>
      </c>
      <c r="N149" s="190" t="s">
        <v>42</v>
      </c>
      <c r="O149" s="73"/>
      <c r="P149" s="178">
        <f>O149*H149</f>
        <v>0</v>
      </c>
      <c r="Q149" s="178">
        <v>0</v>
      </c>
      <c r="R149" s="178">
        <f>Q149*H149</f>
        <v>0</v>
      </c>
      <c r="S149" s="178">
        <v>0</v>
      </c>
      <c r="T149" s="179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0" t="s">
        <v>137</v>
      </c>
      <c r="AT149" s="180" t="s">
        <v>139</v>
      </c>
      <c r="AU149" s="180" t="s">
        <v>87</v>
      </c>
      <c r="AY149" s="15" t="s">
        <v>128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15" t="s">
        <v>85</v>
      </c>
      <c r="BK149" s="181">
        <f>ROUND(I149*H149,2)</f>
        <v>0</v>
      </c>
      <c r="BL149" s="15" t="s">
        <v>137</v>
      </c>
      <c r="BM149" s="180" t="s">
        <v>380</v>
      </c>
    </row>
    <row r="150" s="2" customFormat="1" ht="55.5" customHeight="1">
      <c r="A150" s="34"/>
      <c r="B150" s="167"/>
      <c r="C150" s="182" t="s">
        <v>246</v>
      </c>
      <c r="D150" s="182" t="s">
        <v>139</v>
      </c>
      <c r="E150" s="183" t="s">
        <v>381</v>
      </c>
      <c r="F150" s="184" t="s">
        <v>382</v>
      </c>
      <c r="G150" s="185" t="s">
        <v>142</v>
      </c>
      <c r="H150" s="186">
        <v>30</v>
      </c>
      <c r="I150" s="187"/>
      <c r="J150" s="188">
        <f>ROUND(I150*H150,2)</f>
        <v>0</v>
      </c>
      <c r="K150" s="184" t="s">
        <v>135</v>
      </c>
      <c r="L150" s="35"/>
      <c r="M150" s="189" t="s">
        <v>1</v>
      </c>
      <c r="N150" s="190" t="s">
        <v>42</v>
      </c>
      <c r="O150" s="73"/>
      <c r="P150" s="178">
        <f>O150*H150</f>
        <v>0</v>
      </c>
      <c r="Q150" s="178">
        <v>0</v>
      </c>
      <c r="R150" s="178">
        <f>Q150*H150</f>
        <v>0</v>
      </c>
      <c r="S150" s="178">
        <v>0</v>
      </c>
      <c r="T150" s="179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0" t="s">
        <v>137</v>
      </c>
      <c r="AT150" s="180" t="s">
        <v>139</v>
      </c>
      <c r="AU150" s="180" t="s">
        <v>87</v>
      </c>
      <c r="AY150" s="15" t="s">
        <v>128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5" t="s">
        <v>85</v>
      </c>
      <c r="BK150" s="181">
        <f>ROUND(I150*H150,2)</f>
        <v>0</v>
      </c>
      <c r="BL150" s="15" t="s">
        <v>137</v>
      </c>
      <c r="BM150" s="180" t="s">
        <v>383</v>
      </c>
    </row>
    <row r="151" s="2" customFormat="1" ht="62.7" customHeight="1">
      <c r="A151" s="34"/>
      <c r="B151" s="167"/>
      <c r="C151" s="182" t="s">
        <v>250</v>
      </c>
      <c r="D151" s="182" t="s">
        <v>139</v>
      </c>
      <c r="E151" s="183" t="s">
        <v>384</v>
      </c>
      <c r="F151" s="184" t="s">
        <v>385</v>
      </c>
      <c r="G151" s="185" t="s">
        <v>142</v>
      </c>
      <c r="H151" s="186">
        <v>30</v>
      </c>
      <c r="I151" s="187"/>
      <c r="J151" s="188">
        <f>ROUND(I151*H151,2)</f>
        <v>0</v>
      </c>
      <c r="K151" s="184" t="s">
        <v>135</v>
      </c>
      <c r="L151" s="35"/>
      <c r="M151" s="189" t="s">
        <v>1</v>
      </c>
      <c r="N151" s="190" t="s">
        <v>42</v>
      </c>
      <c r="O151" s="73"/>
      <c r="P151" s="178">
        <f>O151*H151</f>
        <v>0</v>
      </c>
      <c r="Q151" s="178">
        <v>0</v>
      </c>
      <c r="R151" s="178">
        <f>Q151*H151</f>
        <v>0</v>
      </c>
      <c r="S151" s="178">
        <v>0</v>
      </c>
      <c r="T151" s="179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0" t="s">
        <v>137</v>
      </c>
      <c r="AT151" s="180" t="s">
        <v>139</v>
      </c>
      <c r="AU151" s="180" t="s">
        <v>87</v>
      </c>
      <c r="AY151" s="15" t="s">
        <v>128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15" t="s">
        <v>85</v>
      </c>
      <c r="BK151" s="181">
        <f>ROUND(I151*H151,2)</f>
        <v>0</v>
      </c>
      <c r="BL151" s="15" t="s">
        <v>137</v>
      </c>
      <c r="BM151" s="180" t="s">
        <v>386</v>
      </c>
    </row>
    <row r="152" s="12" customFormat="1" ht="25.92" customHeight="1">
      <c r="A152" s="12"/>
      <c r="B152" s="154"/>
      <c r="C152" s="12"/>
      <c r="D152" s="155" t="s">
        <v>76</v>
      </c>
      <c r="E152" s="156" t="s">
        <v>90</v>
      </c>
      <c r="F152" s="156" t="s">
        <v>387</v>
      </c>
      <c r="G152" s="12"/>
      <c r="H152" s="12"/>
      <c r="I152" s="157"/>
      <c r="J152" s="158">
        <f>BK152</f>
        <v>0</v>
      </c>
      <c r="K152" s="12"/>
      <c r="L152" s="154"/>
      <c r="M152" s="159"/>
      <c r="N152" s="160"/>
      <c r="O152" s="160"/>
      <c r="P152" s="161">
        <f>SUM(P153:P175)</f>
        <v>0</v>
      </c>
      <c r="Q152" s="160"/>
      <c r="R152" s="161">
        <f>SUM(R153:R175)</f>
        <v>0</v>
      </c>
      <c r="S152" s="160"/>
      <c r="T152" s="162">
        <f>SUM(T153:T175)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5" t="s">
        <v>137</v>
      </c>
      <c r="AT152" s="163" t="s">
        <v>76</v>
      </c>
      <c r="AU152" s="163" t="s">
        <v>77</v>
      </c>
      <c r="AY152" s="155" t="s">
        <v>128</v>
      </c>
      <c r="BK152" s="164">
        <f>SUM(BK153:BK175)</f>
        <v>0</v>
      </c>
    </row>
    <row r="153" s="2" customFormat="1" ht="55.5" customHeight="1">
      <c r="A153" s="34"/>
      <c r="B153" s="167"/>
      <c r="C153" s="182" t="s">
        <v>254</v>
      </c>
      <c r="D153" s="182" t="s">
        <v>139</v>
      </c>
      <c r="E153" s="183" t="s">
        <v>388</v>
      </c>
      <c r="F153" s="184" t="s">
        <v>389</v>
      </c>
      <c r="G153" s="185" t="s">
        <v>186</v>
      </c>
      <c r="H153" s="186">
        <v>200</v>
      </c>
      <c r="I153" s="187"/>
      <c r="J153" s="188">
        <f>ROUND(I153*H153,2)</f>
        <v>0</v>
      </c>
      <c r="K153" s="184" t="s">
        <v>135</v>
      </c>
      <c r="L153" s="35"/>
      <c r="M153" s="189" t="s">
        <v>1</v>
      </c>
      <c r="N153" s="190" t="s">
        <v>42</v>
      </c>
      <c r="O153" s="73"/>
      <c r="P153" s="178">
        <f>O153*H153</f>
        <v>0</v>
      </c>
      <c r="Q153" s="178">
        <v>0</v>
      </c>
      <c r="R153" s="178">
        <f>Q153*H153</f>
        <v>0</v>
      </c>
      <c r="S153" s="178">
        <v>0</v>
      </c>
      <c r="T153" s="179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0" t="s">
        <v>390</v>
      </c>
      <c r="AT153" s="180" t="s">
        <v>139</v>
      </c>
      <c r="AU153" s="180" t="s">
        <v>85</v>
      </c>
      <c r="AY153" s="15" t="s">
        <v>128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5" t="s">
        <v>85</v>
      </c>
      <c r="BK153" s="181">
        <f>ROUND(I153*H153,2)</f>
        <v>0</v>
      </c>
      <c r="BL153" s="15" t="s">
        <v>390</v>
      </c>
      <c r="BM153" s="180" t="s">
        <v>391</v>
      </c>
    </row>
    <row r="154" s="2" customFormat="1" ht="24.15" customHeight="1">
      <c r="A154" s="34"/>
      <c r="B154" s="167"/>
      <c r="C154" s="182" t="s">
        <v>258</v>
      </c>
      <c r="D154" s="182" t="s">
        <v>139</v>
      </c>
      <c r="E154" s="183" t="s">
        <v>392</v>
      </c>
      <c r="F154" s="184" t="s">
        <v>393</v>
      </c>
      <c r="G154" s="185" t="s">
        <v>186</v>
      </c>
      <c r="H154" s="186">
        <v>200</v>
      </c>
      <c r="I154" s="187"/>
      <c r="J154" s="188">
        <f>ROUND(I154*H154,2)</f>
        <v>0</v>
      </c>
      <c r="K154" s="184" t="s">
        <v>135</v>
      </c>
      <c r="L154" s="35"/>
      <c r="M154" s="189" t="s">
        <v>1</v>
      </c>
      <c r="N154" s="190" t="s">
        <v>42</v>
      </c>
      <c r="O154" s="73"/>
      <c r="P154" s="178">
        <f>O154*H154</f>
        <v>0</v>
      </c>
      <c r="Q154" s="178">
        <v>0</v>
      </c>
      <c r="R154" s="178">
        <f>Q154*H154</f>
        <v>0</v>
      </c>
      <c r="S154" s="178">
        <v>0</v>
      </c>
      <c r="T154" s="179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0" t="s">
        <v>390</v>
      </c>
      <c r="AT154" s="180" t="s">
        <v>139</v>
      </c>
      <c r="AU154" s="180" t="s">
        <v>85</v>
      </c>
      <c r="AY154" s="15" t="s">
        <v>128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5" t="s">
        <v>85</v>
      </c>
      <c r="BK154" s="181">
        <f>ROUND(I154*H154,2)</f>
        <v>0</v>
      </c>
      <c r="BL154" s="15" t="s">
        <v>390</v>
      </c>
      <c r="BM154" s="180" t="s">
        <v>394</v>
      </c>
    </row>
    <row r="155" s="2" customFormat="1" ht="21.75" customHeight="1">
      <c r="A155" s="34"/>
      <c r="B155" s="167"/>
      <c r="C155" s="182" t="s">
        <v>262</v>
      </c>
      <c r="D155" s="182" t="s">
        <v>139</v>
      </c>
      <c r="E155" s="183" t="s">
        <v>395</v>
      </c>
      <c r="F155" s="184" t="s">
        <v>396</v>
      </c>
      <c r="G155" s="185" t="s">
        <v>186</v>
      </c>
      <c r="H155" s="186">
        <v>10</v>
      </c>
      <c r="I155" s="187"/>
      <c r="J155" s="188">
        <f>ROUND(I155*H155,2)</f>
        <v>0</v>
      </c>
      <c r="K155" s="184" t="s">
        <v>135</v>
      </c>
      <c r="L155" s="35"/>
      <c r="M155" s="189" t="s">
        <v>1</v>
      </c>
      <c r="N155" s="190" t="s">
        <v>42</v>
      </c>
      <c r="O155" s="73"/>
      <c r="P155" s="178">
        <f>O155*H155</f>
        <v>0</v>
      </c>
      <c r="Q155" s="178">
        <v>0</v>
      </c>
      <c r="R155" s="178">
        <f>Q155*H155</f>
        <v>0</v>
      </c>
      <c r="S155" s="178">
        <v>0</v>
      </c>
      <c r="T155" s="179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0" t="s">
        <v>390</v>
      </c>
      <c r="AT155" s="180" t="s">
        <v>139</v>
      </c>
      <c r="AU155" s="180" t="s">
        <v>85</v>
      </c>
      <c r="AY155" s="15" t="s">
        <v>128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15" t="s">
        <v>85</v>
      </c>
      <c r="BK155" s="181">
        <f>ROUND(I155*H155,2)</f>
        <v>0</v>
      </c>
      <c r="BL155" s="15" t="s">
        <v>390</v>
      </c>
      <c r="BM155" s="180" t="s">
        <v>397</v>
      </c>
    </row>
    <row r="156" s="2" customFormat="1" ht="37.8" customHeight="1">
      <c r="A156" s="34"/>
      <c r="B156" s="167"/>
      <c r="C156" s="182" t="s">
        <v>266</v>
      </c>
      <c r="D156" s="182" t="s">
        <v>139</v>
      </c>
      <c r="E156" s="183" t="s">
        <v>398</v>
      </c>
      <c r="F156" s="184" t="s">
        <v>399</v>
      </c>
      <c r="G156" s="185" t="s">
        <v>186</v>
      </c>
      <c r="H156" s="186">
        <v>10</v>
      </c>
      <c r="I156" s="187"/>
      <c r="J156" s="188">
        <f>ROUND(I156*H156,2)</f>
        <v>0</v>
      </c>
      <c r="K156" s="184" t="s">
        <v>135</v>
      </c>
      <c r="L156" s="35"/>
      <c r="M156" s="189" t="s">
        <v>1</v>
      </c>
      <c r="N156" s="190" t="s">
        <v>42</v>
      </c>
      <c r="O156" s="73"/>
      <c r="P156" s="178">
        <f>O156*H156</f>
        <v>0</v>
      </c>
      <c r="Q156" s="178">
        <v>0</v>
      </c>
      <c r="R156" s="178">
        <f>Q156*H156</f>
        <v>0</v>
      </c>
      <c r="S156" s="178">
        <v>0</v>
      </c>
      <c r="T156" s="179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0" t="s">
        <v>390</v>
      </c>
      <c r="AT156" s="180" t="s">
        <v>139</v>
      </c>
      <c r="AU156" s="180" t="s">
        <v>85</v>
      </c>
      <c r="AY156" s="15" t="s">
        <v>128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5" t="s">
        <v>85</v>
      </c>
      <c r="BK156" s="181">
        <f>ROUND(I156*H156,2)</f>
        <v>0</v>
      </c>
      <c r="BL156" s="15" t="s">
        <v>390</v>
      </c>
      <c r="BM156" s="180" t="s">
        <v>400</v>
      </c>
    </row>
    <row r="157" s="2" customFormat="1" ht="16.5" customHeight="1">
      <c r="A157" s="34"/>
      <c r="B157" s="167"/>
      <c r="C157" s="182" t="s">
        <v>270</v>
      </c>
      <c r="D157" s="182" t="s">
        <v>139</v>
      </c>
      <c r="E157" s="183" t="s">
        <v>401</v>
      </c>
      <c r="F157" s="184" t="s">
        <v>402</v>
      </c>
      <c r="G157" s="185" t="s">
        <v>186</v>
      </c>
      <c r="H157" s="186">
        <v>10</v>
      </c>
      <c r="I157" s="187"/>
      <c r="J157" s="188">
        <f>ROUND(I157*H157,2)</f>
        <v>0</v>
      </c>
      <c r="K157" s="184" t="s">
        <v>135</v>
      </c>
      <c r="L157" s="35"/>
      <c r="M157" s="189" t="s">
        <v>1</v>
      </c>
      <c r="N157" s="190" t="s">
        <v>42</v>
      </c>
      <c r="O157" s="73"/>
      <c r="P157" s="178">
        <f>O157*H157</f>
        <v>0</v>
      </c>
      <c r="Q157" s="178">
        <v>0</v>
      </c>
      <c r="R157" s="178">
        <f>Q157*H157</f>
        <v>0</v>
      </c>
      <c r="S157" s="178">
        <v>0</v>
      </c>
      <c r="T157" s="179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0" t="s">
        <v>390</v>
      </c>
      <c r="AT157" s="180" t="s">
        <v>139</v>
      </c>
      <c r="AU157" s="180" t="s">
        <v>85</v>
      </c>
      <c r="AY157" s="15" t="s">
        <v>128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5" t="s">
        <v>85</v>
      </c>
      <c r="BK157" s="181">
        <f>ROUND(I157*H157,2)</f>
        <v>0</v>
      </c>
      <c r="BL157" s="15" t="s">
        <v>390</v>
      </c>
      <c r="BM157" s="180" t="s">
        <v>403</v>
      </c>
    </row>
    <row r="158" s="2" customFormat="1" ht="24.15" customHeight="1">
      <c r="A158" s="34"/>
      <c r="B158" s="167"/>
      <c r="C158" s="182" t="s">
        <v>274</v>
      </c>
      <c r="D158" s="182" t="s">
        <v>139</v>
      </c>
      <c r="E158" s="183" t="s">
        <v>404</v>
      </c>
      <c r="F158" s="184" t="s">
        <v>405</v>
      </c>
      <c r="G158" s="185" t="s">
        <v>186</v>
      </c>
      <c r="H158" s="186">
        <v>10</v>
      </c>
      <c r="I158" s="187"/>
      <c r="J158" s="188">
        <f>ROUND(I158*H158,2)</f>
        <v>0</v>
      </c>
      <c r="K158" s="184" t="s">
        <v>135</v>
      </c>
      <c r="L158" s="35"/>
      <c r="M158" s="189" t="s">
        <v>1</v>
      </c>
      <c r="N158" s="190" t="s">
        <v>42</v>
      </c>
      <c r="O158" s="73"/>
      <c r="P158" s="178">
        <f>O158*H158</f>
        <v>0</v>
      </c>
      <c r="Q158" s="178">
        <v>0</v>
      </c>
      <c r="R158" s="178">
        <f>Q158*H158</f>
        <v>0</v>
      </c>
      <c r="S158" s="178">
        <v>0</v>
      </c>
      <c r="T158" s="179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0" t="s">
        <v>390</v>
      </c>
      <c r="AT158" s="180" t="s">
        <v>139</v>
      </c>
      <c r="AU158" s="180" t="s">
        <v>85</v>
      </c>
      <c r="AY158" s="15" t="s">
        <v>128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15" t="s">
        <v>85</v>
      </c>
      <c r="BK158" s="181">
        <f>ROUND(I158*H158,2)</f>
        <v>0</v>
      </c>
      <c r="BL158" s="15" t="s">
        <v>390</v>
      </c>
      <c r="BM158" s="180" t="s">
        <v>406</v>
      </c>
    </row>
    <row r="159" s="2" customFormat="1" ht="16.5" customHeight="1">
      <c r="A159" s="34"/>
      <c r="B159" s="167"/>
      <c r="C159" s="182" t="s">
        <v>278</v>
      </c>
      <c r="D159" s="182" t="s">
        <v>139</v>
      </c>
      <c r="E159" s="183" t="s">
        <v>407</v>
      </c>
      <c r="F159" s="184" t="s">
        <v>408</v>
      </c>
      <c r="G159" s="185" t="s">
        <v>186</v>
      </c>
      <c r="H159" s="186">
        <v>5</v>
      </c>
      <c r="I159" s="187"/>
      <c r="J159" s="188">
        <f>ROUND(I159*H159,2)</f>
        <v>0</v>
      </c>
      <c r="K159" s="184" t="s">
        <v>135</v>
      </c>
      <c r="L159" s="35"/>
      <c r="M159" s="189" t="s">
        <v>1</v>
      </c>
      <c r="N159" s="190" t="s">
        <v>42</v>
      </c>
      <c r="O159" s="73"/>
      <c r="P159" s="178">
        <f>O159*H159</f>
        <v>0</v>
      </c>
      <c r="Q159" s="178">
        <v>0</v>
      </c>
      <c r="R159" s="178">
        <f>Q159*H159</f>
        <v>0</v>
      </c>
      <c r="S159" s="178">
        <v>0</v>
      </c>
      <c r="T159" s="179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0" t="s">
        <v>390</v>
      </c>
      <c r="AT159" s="180" t="s">
        <v>139</v>
      </c>
      <c r="AU159" s="180" t="s">
        <v>85</v>
      </c>
      <c r="AY159" s="15" t="s">
        <v>128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5" t="s">
        <v>85</v>
      </c>
      <c r="BK159" s="181">
        <f>ROUND(I159*H159,2)</f>
        <v>0</v>
      </c>
      <c r="BL159" s="15" t="s">
        <v>390</v>
      </c>
      <c r="BM159" s="180" t="s">
        <v>409</v>
      </c>
    </row>
    <row r="160" s="2" customFormat="1" ht="16.5" customHeight="1">
      <c r="A160" s="34"/>
      <c r="B160" s="167"/>
      <c r="C160" s="182" t="s">
        <v>282</v>
      </c>
      <c r="D160" s="182" t="s">
        <v>139</v>
      </c>
      <c r="E160" s="183" t="s">
        <v>410</v>
      </c>
      <c r="F160" s="184" t="s">
        <v>411</v>
      </c>
      <c r="G160" s="185" t="s">
        <v>186</v>
      </c>
      <c r="H160" s="186">
        <v>5</v>
      </c>
      <c r="I160" s="187"/>
      <c r="J160" s="188">
        <f>ROUND(I160*H160,2)</f>
        <v>0</v>
      </c>
      <c r="K160" s="184" t="s">
        <v>135</v>
      </c>
      <c r="L160" s="35"/>
      <c r="M160" s="189" t="s">
        <v>1</v>
      </c>
      <c r="N160" s="190" t="s">
        <v>42</v>
      </c>
      <c r="O160" s="73"/>
      <c r="P160" s="178">
        <f>O160*H160</f>
        <v>0</v>
      </c>
      <c r="Q160" s="178">
        <v>0</v>
      </c>
      <c r="R160" s="178">
        <f>Q160*H160</f>
        <v>0</v>
      </c>
      <c r="S160" s="178">
        <v>0</v>
      </c>
      <c r="T160" s="179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0" t="s">
        <v>390</v>
      </c>
      <c r="AT160" s="180" t="s">
        <v>139</v>
      </c>
      <c r="AU160" s="180" t="s">
        <v>85</v>
      </c>
      <c r="AY160" s="15" t="s">
        <v>128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5" t="s">
        <v>85</v>
      </c>
      <c r="BK160" s="181">
        <f>ROUND(I160*H160,2)</f>
        <v>0</v>
      </c>
      <c r="BL160" s="15" t="s">
        <v>390</v>
      </c>
      <c r="BM160" s="180" t="s">
        <v>412</v>
      </c>
    </row>
    <row r="161" s="2" customFormat="1" ht="16.5" customHeight="1">
      <c r="A161" s="34"/>
      <c r="B161" s="167"/>
      <c r="C161" s="182" t="s">
        <v>286</v>
      </c>
      <c r="D161" s="182" t="s">
        <v>139</v>
      </c>
      <c r="E161" s="183" t="s">
        <v>413</v>
      </c>
      <c r="F161" s="184" t="s">
        <v>414</v>
      </c>
      <c r="G161" s="185" t="s">
        <v>186</v>
      </c>
      <c r="H161" s="186">
        <v>10</v>
      </c>
      <c r="I161" s="187"/>
      <c r="J161" s="188">
        <f>ROUND(I161*H161,2)</f>
        <v>0</v>
      </c>
      <c r="K161" s="184" t="s">
        <v>135</v>
      </c>
      <c r="L161" s="35"/>
      <c r="M161" s="189" t="s">
        <v>1</v>
      </c>
      <c r="N161" s="190" t="s">
        <v>42</v>
      </c>
      <c r="O161" s="73"/>
      <c r="P161" s="178">
        <f>O161*H161</f>
        <v>0</v>
      </c>
      <c r="Q161" s="178">
        <v>0</v>
      </c>
      <c r="R161" s="178">
        <f>Q161*H161</f>
        <v>0</v>
      </c>
      <c r="S161" s="178">
        <v>0</v>
      </c>
      <c r="T161" s="179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0" t="s">
        <v>390</v>
      </c>
      <c r="AT161" s="180" t="s">
        <v>139</v>
      </c>
      <c r="AU161" s="180" t="s">
        <v>85</v>
      </c>
      <c r="AY161" s="15" t="s">
        <v>128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5" t="s">
        <v>85</v>
      </c>
      <c r="BK161" s="181">
        <f>ROUND(I161*H161,2)</f>
        <v>0</v>
      </c>
      <c r="BL161" s="15" t="s">
        <v>390</v>
      </c>
      <c r="BM161" s="180" t="s">
        <v>415</v>
      </c>
    </row>
    <row r="162" s="2" customFormat="1" ht="33" customHeight="1">
      <c r="A162" s="34"/>
      <c r="B162" s="167"/>
      <c r="C162" s="182" t="s">
        <v>290</v>
      </c>
      <c r="D162" s="182" t="s">
        <v>139</v>
      </c>
      <c r="E162" s="183" t="s">
        <v>416</v>
      </c>
      <c r="F162" s="184" t="s">
        <v>417</v>
      </c>
      <c r="G162" s="185" t="s">
        <v>186</v>
      </c>
      <c r="H162" s="186">
        <v>10</v>
      </c>
      <c r="I162" s="187"/>
      <c r="J162" s="188">
        <f>ROUND(I162*H162,2)</f>
        <v>0</v>
      </c>
      <c r="K162" s="184" t="s">
        <v>135</v>
      </c>
      <c r="L162" s="35"/>
      <c r="M162" s="189" t="s">
        <v>1</v>
      </c>
      <c r="N162" s="190" t="s">
        <v>42</v>
      </c>
      <c r="O162" s="73"/>
      <c r="P162" s="178">
        <f>O162*H162</f>
        <v>0</v>
      </c>
      <c r="Q162" s="178">
        <v>0</v>
      </c>
      <c r="R162" s="178">
        <f>Q162*H162</f>
        <v>0</v>
      </c>
      <c r="S162" s="178">
        <v>0</v>
      </c>
      <c r="T162" s="179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0" t="s">
        <v>390</v>
      </c>
      <c r="AT162" s="180" t="s">
        <v>139</v>
      </c>
      <c r="AU162" s="180" t="s">
        <v>85</v>
      </c>
      <c r="AY162" s="15" t="s">
        <v>128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15" t="s">
        <v>85</v>
      </c>
      <c r="BK162" s="181">
        <f>ROUND(I162*H162,2)</f>
        <v>0</v>
      </c>
      <c r="BL162" s="15" t="s">
        <v>390</v>
      </c>
      <c r="BM162" s="180" t="s">
        <v>418</v>
      </c>
    </row>
    <row r="163" s="2" customFormat="1" ht="49.05" customHeight="1">
      <c r="A163" s="34"/>
      <c r="B163" s="167"/>
      <c r="C163" s="182" t="s">
        <v>419</v>
      </c>
      <c r="D163" s="182" t="s">
        <v>139</v>
      </c>
      <c r="E163" s="183" t="s">
        <v>420</v>
      </c>
      <c r="F163" s="184" t="s">
        <v>421</v>
      </c>
      <c r="G163" s="185" t="s">
        <v>186</v>
      </c>
      <c r="H163" s="186">
        <v>10</v>
      </c>
      <c r="I163" s="187"/>
      <c r="J163" s="188">
        <f>ROUND(I163*H163,2)</f>
        <v>0</v>
      </c>
      <c r="K163" s="184" t="s">
        <v>135</v>
      </c>
      <c r="L163" s="35"/>
      <c r="M163" s="189" t="s">
        <v>1</v>
      </c>
      <c r="N163" s="190" t="s">
        <v>42</v>
      </c>
      <c r="O163" s="73"/>
      <c r="P163" s="178">
        <f>O163*H163</f>
        <v>0</v>
      </c>
      <c r="Q163" s="178">
        <v>0</v>
      </c>
      <c r="R163" s="178">
        <f>Q163*H163</f>
        <v>0</v>
      </c>
      <c r="S163" s="178">
        <v>0</v>
      </c>
      <c r="T163" s="179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0" t="s">
        <v>390</v>
      </c>
      <c r="AT163" s="180" t="s">
        <v>139</v>
      </c>
      <c r="AU163" s="180" t="s">
        <v>85</v>
      </c>
      <c r="AY163" s="15" t="s">
        <v>128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15" t="s">
        <v>85</v>
      </c>
      <c r="BK163" s="181">
        <f>ROUND(I163*H163,2)</f>
        <v>0</v>
      </c>
      <c r="BL163" s="15" t="s">
        <v>390</v>
      </c>
      <c r="BM163" s="180" t="s">
        <v>422</v>
      </c>
    </row>
    <row r="164" s="2" customFormat="1" ht="37.8" customHeight="1">
      <c r="A164" s="34"/>
      <c r="B164" s="167"/>
      <c r="C164" s="182" t="s">
        <v>423</v>
      </c>
      <c r="D164" s="182" t="s">
        <v>139</v>
      </c>
      <c r="E164" s="183" t="s">
        <v>424</v>
      </c>
      <c r="F164" s="184" t="s">
        <v>425</v>
      </c>
      <c r="G164" s="185" t="s">
        <v>186</v>
      </c>
      <c r="H164" s="186">
        <v>5</v>
      </c>
      <c r="I164" s="187"/>
      <c r="J164" s="188">
        <f>ROUND(I164*H164,2)</f>
        <v>0</v>
      </c>
      <c r="K164" s="184" t="s">
        <v>135</v>
      </c>
      <c r="L164" s="35"/>
      <c r="M164" s="189" t="s">
        <v>1</v>
      </c>
      <c r="N164" s="190" t="s">
        <v>42</v>
      </c>
      <c r="O164" s="73"/>
      <c r="P164" s="178">
        <f>O164*H164</f>
        <v>0</v>
      </c>
      <c r="Q164" s="178">
        <v>0</v>
      </c>
      <c r="R164" s="178">
        <f>Q164*H164</f>
        <v>0</v>
      </c>
      <c r="S164" s="178">
        <v>0</v>
      </c>
      <c r="T164" s="179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0" t="s">
        <v>390</v>
      </c>
      <c r="AT164" s="180" t="s">
        <v>139</v>
      </c>
      <c r="AU164" s="180" t="s">
        <v>85</v>
      </c>
      <c r="AY164" s="15" t="s">
        <v>128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5" t="s">
        <v>85</v>
      </c>
      <c r="BK164" s="181">
        <f>ROUND(I164*H164,2)</f>
        <v>0</v>
      </c>
      <c r="BL164" s="15" t="s">
        <v>390</v>
      </c>
      <c r="BM164" s="180" t="s">
        <v>426</v>
      </c>
    </row>
    <row r="165" s="2" customFormat="1" ht="37.8" customHeight="1">
      <c r="A165" s="34"/>
      <c r="B165" s="167"/>
      <c r="C165" s="182" t="s">
        <v>427</v>
      </c>
      <c r="D165" s="182" t="s">
        <v>139</v>
      </c>
      <c r="E165" s="183" t="s">
        <v>428</v>
      </c>
      <c r="F165" s="184" t="s">
        <v>429</v>
      </c>
      <c r="G165" s="185" t="s">
        <v>186</v>
      </c>
      <c r="H165" s="186">
        <v>5</v>
      </c>
      <c r="I165" s="187"/>
      <c r="J165" s="188">
        <f>ROUND(I165*H165,2)</f>
        <v>0</v>
      </c>
      <c r="K165" s="184" t="s">
        <v>135</v>
      </c>
      <c r="L165" s="35"/>
      <c r="M165" s="189" t="s">
        <v>1</v>
      </c>
      <c r="N165" s="190" t="s">
        <v>42</v>
      </c>
      <c r="O165" s="73"/>
      <c r="P165" s="178">
        <f>O165*H165</f>
        <v>0</v>
      </c>
      <c r="Q165" s="178">
        <v>0</v>
      </c>
      <c r="R165" s="178">
        <f>Q165*H165</f>
        <v>0</v>
      </c>
      <c r="S165" s="178">
        <v>0</v>
      </c>
      <c r="T165" s="179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0" t="s">
        <v>390</v>
      </c>
      <c r="AT165" s="180" t="s">
        <v>139</v>
      </c>
      <c r="AU165" s="180" t="s">
        <v>85</v>
      </c>
      <c r="AY165" s="15" t="s">
        <v>128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15" t="s">
        <v>85</v>
      </c>
      <c r="BK165" s="181">
        <f>ROUND(I165*H165,2)</f>
        <v>0</v>
      </c>
      <c r="BL165" s="15" t="s">
        <v>390</v>
      </c>
      <c r="BM165" s="180" t="s">
        <v>430</v>
      </c>
    </row>
    <row r="166" s="2" customFormat="1" ht="16.5" customHeight="1">
      <c r="A166" s="34"/>
      <c r="B166" s="167"/>
      <c r="C166" s="182" t="s">
        <v>431</v>
      </c>
      <c r="D166" s="182" t="s">
        <v>139</v>
      </c>
      <c r="E166" s="183" t="s">
        <v>432</v>
      </c>
      <c r="F166" s="184" t="s">
        <v>433</v>
      </c>
      <c r="G166" s="185" t="s">
        <v>186</v>
      </c>
      <c r="H166" s="186">
        <v>1</v>
      </c>
      <c r="I166" s="187"/>
      <c r="J166" s="188">
        <f>ROUND(I166*H166,2)</f>
        <v>0</v>
      </c>
      <c r="K166" s="184" t="s">
        <v>135</v>
      </c>
      <c r="L166" s="35"/>
      <c r="M166" s="189" t="s">
        <v>1</v>
      </c>
      <c r="N166" s="190" t="s">
        <v>42</v>
      </c>
      <c r="O166" s="73"/>
      <c r="P166" s="178">
        <f>O166*H166</f>
        <v>0</v>
      </c>
      <c r="Q166" s="178">
        <v>0</v>
      </c>
      <c r="R166" s="178">
        <f>Q166*H166</f>
        <v>0</v>
      </c>
      <c r="S166" s="178">
        <v>0</v>
      </c>
      <c r="T166" s="179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0" t="s">
        <v>390</v>
      </c>
      <c r="AT166" s="180" t="s">
        <v>139</v>
      </c>
      <c r="AU166" s="180" t="s">
        <v>85</v>
      </c>
      <c r="AY166" s="15" t="s">
        <v>128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5" t="s">
        <v>85</v>
      </c>
      <c r="BK166" s="181">
        <f>ROUND(I166*H166,2)</f>
        <v>0</v>
      </c>
      <c r="BL166" s="15" t="s">
        <v>390</v>
      </c>
      <c r="BM166" s="180" t="s">
        <v>434</v>
      </c>
    </row>
    <row r="167" s="2" customFormat="1" ht="16.5" customHeight="1">
      <c r="A167" s="34"/>
      <c r="B167" s="167"/>
      <c r="C167" s="182" t="s">
        <v>435</v>
      </c>
      <c r="D167" s="182" t="s">
        <v>139</v>
      </c>
      <c r="E167" s="183" t="s">
        <v>436</v>
      </c>
      <c r="F167" s="184" t="s">
        <v>437</v>
      </c>
      <c r="G167" s="185" t="s">
        <v>186</v>
      </c>
      <c r="H167" s="186">
        <v>1</v>
      </c>
      <c r="I167" s="187"/>
      <c r="J167" s="188">
        <f>ROUND(I167*H167,2)</f>
        <v>0</v>
      </c>
      <c r="K167" s="184" t="s">
        <v>135</v>
      </c>
      <c r="L167" s="35"/>
      <c r="M167" s="189" t="s">
        <v>1</v>
      </c>
      <c r="N167" s="190" t="s">
        <v>42</v>
      </c>
      <c r="O167" s="73"/>
      <c r="P167" s="178">
        <f>O167*H167</f>
        <v>0</v>
      </c>
      <c r="Q167" s="178">
        <v>0</v>
      </c>
      <c r="R167" s="178">
        <f>Q167*H167</f>
        <v>0</v>
      </c>
      <c r="S167" s="178">
        <v>0</v>
      </c>
      <c r="T167" s="179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0" t="s">
        <v>390</v>
      </c>
      <c r="AT167" s="180" t="s">
        <v>139</v>
      </c>
      <c r="AU167" s="180" t="s">
        <v>85</v>
      </c>
      <c r="AY167" s="15" t="s">
        <v>128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5" t="s">
        <v>85</v>
      </c>
      <c r="BK167" s="181">
        <f>ROUND(I167*H167,2)</f>
        <v>0</v>
      </c>
      <c r="BL167" s="15" t="s">
        <v>390</v>
      </c>
      <c r="BM167" s="180" t="s">
        <v>438</v>
      </c>
    </row>
    <row r="168" s="2" customFormat="1" ht="16.5" customHeight="1">
      <c r="A168" s="34"/>
      <c r="B168" s="167"/>
      <c r="C168" s="182" t="s">
        <v>439</v>
      </c>
      <c r="D168" s="182" t="s">
        <v>139</v>
      </c>
      <c r="E168" s="183" t="s">
        <v>440</v>
      </c>
      <c r="F168" s="184" t="s">
        <v>441</v>
      </c>
      <c r="G168" s="185" t="s">
        <v>186</v>
      </c>
      <c r="H168" s="186">
        <v>1</v>
      </c>
      <c r="I168" s="187"/>
      <c r="J168" s="188">
        <f>ROUND(I168*H168,2)</f>
        <v>0</v>
      </c>
      <c r="K168" s="184" t="s">
        <v>135</v>
      </c>
      <c r="L168" s="35"/>
      <c r="M168" s="189" t="s">
        <v>1</v>
      </c>
      <c r="N168" s="190" t="s">
        <v>42</v>
      </c>
      <c r="O168" s="73"/>
      <c r="P168" s="178">
        <f>O168*H168</f>
        <v>0</v>
      </c>
      <c r="Q168" s="178">
        <v>0</v>
      </c>
      <c r="R168" s="178">
        <f>Q168*H168</f>
        <v>0</v>
      </c>
      <c r="S168" s="178">
        <v>0</v>
      </c>
      <c r="T168" s="179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0" t="s">
        <v>390</v>
      </c>
      <c r="AT168" s="180" t="s">
        <v>139</v>
      </c>
      <c r="AU168" s="180" t="s">
        <v>85</v>
      </c>
      <c r="AY168" s="15" t="s">
        <v>128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15" t="s">
        <v>85</v>
      </c>
      <c r="BK168" s="181">
        <f>ROUND(I168*H168,2)</f>
        <v>0</v>
      </c>
      <c r="BL168" s="15" t="s">
        <v>390</v>
      </c>
      <c r="BM168" s="180" t="s">
        <v>442</v>
      </c>
    </row>
    <row r="169" s="2" customFormat="1" ht="16.5" customHeight="1">
      <c r="A169" s="34"/>
      <c r="B169" s="167"/>
      <c r="C169" s="182" t="s">
        <v>443</v>
      </c>
      <c r="D169" s="182" t="s">
        <v>139</v>
      </c>
      <c r="E169" s="183" t="s">
        <v>444</v>
      </c>
      <c r="F169" s="184" t="s">
        <v>445</v>
      </c>
      <c r="G169" s="185" t="s">
        <v>186</v>
      </c>
      <c r="H169" s="186">
        <v>1</v>
      </c>
      <c r="I169" s="187"/>
      <c r="J169" s="188">
        <f>ROUND(I169*H169,2)</f>
        <v>0</v>
      </c>
      <c r="K169" s="184" t="s">
        <v>135</v>
      </c>
      <c r="L169" s="35"/>
      <c r="M169" s="189" t="s">
        <v>1</v>
      </c>
      <c r="N169" s="190" t="s">
        <v>42</v>
      </c>
      <c r="O169" s="73"/>
      <c r="P169" s="178">
        <f>O169*H169</f>
        <v>0</v>
      </c>
      <c r="Q169" s="178">
        <v>0</v>
      </c>
      <c r="R169" s="178">
        <f>Q169*H169</f>
        <v>0</v>
      </c>
      <c r="S169" s="178">
        <v>0</v>
      </c>
      <c r="T169" s="179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0" t="s">
        <v>390</v>
      </c>
      <c r="AT169" s="180" t="s">
        <v>139</v>
      </c>
      <c r="AU169" s="180" t="s">
        <v>85</v>
      </c>
      <c r="AY169" s="15" t="s">
        <v>128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15" t="s">
        <v>85</v>
      </c>
      <c r="BK169" s="181">
        <f>ROUND(I169*H169,2)</f>
        <v>0</v>
      </c>
      <c r="BL169" s="15" t="s">
        <v>390</v>
      </c>
      <c r="BM169" s="180" t="s">
        <v>446</v>
      </c>
    </row>
    <row r="170" s="2" customFormat="1" ht="16.5" customHeight="1">
      <c r="A170" s="34"/>
      <c r="B170" s="167"/>
      <c r="C170" s="182" t="s">
        <v>447</v>
      </c>
      <c r="D170" s="182" t="s">
        <v>139</v>
      </c>
      <c r="E170" s="183" t="s">
        <v>448</v>
      </c>
      <c r="F170" s="184" t="s">
        <v>449</v>
      </c>
      <c r="G170" s="185" t="s">
        <v>186</v>
      </c>
      <c r="H170" s="186">
        <v>1</v>
      </c>
      <c r="I170" s="187"/>
      <c r="J170" s="188">
        <f>ROUND(I170*H170,2)</f>
        <v>0</v>
      </c>
      <c r="K170" s="184" t="s">
        <v>135</v>
      </c>
      <c r="L170" s="35"/>
      <c r="M170" s="189" t="s">
        <v>1</v>
      </c>
      <c r="N170" s="190" t="s">
        <v>42</v>
      </c>
      <c r="O170" s="73"/>
      <c r="P170" s="178">
        <f>O170*H170</f>
        <v>0</v>
      </c>
      <c r="Q170" s="178">
        <v>0</v>
      </c>
      <c r="R170" s="178">
        <f>Q170*H170</f>
        <v>0</v>
      </c>
      <c r="S170" s="178">
        <v>0</v>
      </c>
      <c r="T170" s="179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0" t="s">
        <v>390</v>
      </c>
      <c r="AT170" s="180" t="s">
        <v>139</v>
      </c>
      <c r="AU170" s="180" t="s">
        <v>85</v>
      </c>
      <c r="AY170" s="15" t="s">
        <v>128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15" t="s">
        <v>85</v>
      </c>
      <c r="BK170" s="181">
        <f>ROUND(I170*H170,2)</f>
        <v>0</v>
      </c>
      <c r="BL170" s="15" t="s">
        <v>390</v>
      </c>
      <c r="BM170" s="180" t="s">
        <v>450</v>
      </c>
    </row>
    <row r="171" s="2" customFormat="1" ht="16.5" customHeight="1">
      <c r="A171" s="34"/>
      <c r="B171" s="167"/>
      <c r="C171" s="182" t="s">
        <v>451</v>
      </c>
      <c r="D171" s="182" t="s">
        <v>139</v>
      </c>
      <c r="E171" s="183" t="s">
        <v>452</v>
      </c>
      <c r="F171" s="184" t="s">
        <v>453</v>
      </c>
      <c r="G171" s="185" t="s">
        <v>186</v>
      </c>
      <c r="H171" s="186">
        <v>1</v>
      </c>
      <c r="I171" s="187"/>
      <c r="J171" s="188">
        <f>ROUND(I171*H171,2)</f>
        <v>0</v>
      </c>
      <c r="K171" s="184" t="s">
        <v>135</v>
      </c>
      <c r="L171" s="35"/>
      <c r="M171" s="189" t="s">
        <v>1</v>
      </c>
      <c r="N171" s="190" t="s">
        <v>42</v>
      </c>
      <c r="O171" s="73"/>
      <c r="P171" s="178">
        <f>O171*H171</f>
        <v>0</v>
      </c>
      <c r="Q171" s="178">
        <v>0</v>
      </c>
      <c r="R171" s="178">
        <f>Q171*H171</f>
        <v>0</v>
      </c>
      <c r="S171" s="178">
        <v>0</v>
      </c>
      <c r="T171" s="179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0" t="s">
        <v>390</v>
      </c>
      <c r="AT171" s="180" t="s">
        <v>139</v>
      </c>
      <c r="AU171" s="180" t="s">
        <v>85</v>
      </c>
      <c r="AY171" s="15" t="s">
        <v>128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15" t="s">
        <v>85</v>
      </c>
      <c r="BK171" s="181">
        <f>ROUND(I171*H171,2)</f>
        <v>0</v>
      </c>
      <c r="BL171" s="15" t="s">
        <v>390</v>
      </c>
      <c r="BM171" s="180" t="s">
        <v>454</v>
      </c>
    </row>
    <row r="172" s="2" customFormat="1" ht="16.5" customHeight="1">
      <c r="A172" s="34"/>
      <c r="B172" s="167"/>
      <c r="C172" s="182" t="s">
        <v>455</v>
      </c>
      <c r="D172" s="182" t="s">
        <v>139</v>
      </c>
      <c r="E172" s="183" t="s">
        <v>456</v>
      </c>
      <c r="F172" s="184" t="s">
        <v>457</v>
      </c>
      <c r="G172" s="185" t="s">
        <v>186</v>
      </c>
      <c r="H172" s="186">
        <v>1</v>
      </c>
      <c r="I172" s="187"/>
      <c r="J172" s="188">
        <f>ROUND(I172*H172,2)</f>
        <v>0</v>
      </c>
      <c r="K172" s="184" t="s">
        <v>135</v>
      </c>
      <c r="L172" s="35"/>
      <c r="M172" s="189" t="s">
        <v>1</v>
      </c>
      <c r="N172" s="190" t="s">
        <v>42</v>
      </c>
      <c r="O172" s="73"/>
      <c r="P172" s="178">
        <f>O172*H172</f>
        <v>0</v>
      </c>
      <c r="Q172" s="178">
        <v>0</v>
      </c>
      <c r="R172" s="178">
        <f>Q172*H172</f>
        <v>0</v>
      </c>
      <c r="S172" s="178">
        <v>0</v>
      </c>
      <c r="T172" s="179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0" t="s">
        <v>390</v>
      </c>
      <c r="AT172" s="180" t="s">
        <v>139</v>
      </c>
      <c r="AU172" s="180" t="s">
        <v>85</v>
      </c>
      <c r="AY172" s="15" t="s">
        <v>128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15" t="s">
        <v>85</v>
      </c>
      <c r="BK172" s="181">
        <f>ROUND(I172*H172,2)</f>
        <v>0</v>
      </c>
      <c r="BL172" s="15" t="s">
        <v>390</v>
      </c>
      <c r="BM172" s="180" t="s">
        <v>458</v>
      </c>
    </row>
    <row r="173" s="2" customFormat="1" ht="16.5" customHeight="1">
      <c r="A173" s="34"/>
      <c r="B173" s="167"/>
      <c r="C173" s="182" t="s">
        <v>459</v>
      </c>
      <c r="D173" s="182" t="s">
        <v>139</v>
      </c>
      <c r="E173" s="183" t="s">
        <v>460</v>
      </c>
      <c r="F173" s="184" t="s">
        <v>461</v>
      </c>
      <c r="G173" s="185" t="s">
        <v>186</v>
      </c>
      <c r="H173" s="186">
        <v>1</v>
      </c>
      <c r="I173" s="187"/>
      <c r="J173" s="188">
        <f>ROUND(I173*H173,2)</f>
        <v>0</v>
      </c>
      <c r="K173" s="184" t="s">
        <v>135</v>
      </c>
      <c r="L173" s="35"/>
      <c r="M173" s="189" t="s">
        <v>1</v>
      </c>
      <c r="N173" s="190" t="s">
        <v>42</v>
      </c>
      <c r="O173" s="73"/>
      <c r="P173" s="178">
        <f>O173*H173</f>
        <v>0</v>
      </c>
      <c r="Q173" s="178">
        <v>0</v>
      </c>
      <c r="R173" s="178">
        <f>Q173*H173</f>
        <v>0</v>
      </c>
      <c r="S173" s="178">
        <v>0</v>
      </c>
      <c r="T173" s="179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0" t="s">
        <v>390</v>
      </c>
      <c r="AT173" s="180" t="s">
        <v>139</v>
      </c>
      <c r="AU173" s="180" t="s">
        <v>85</v>
      </c>
      <c r="AY173" s="15" t="s">
        <v>128</v>
      </c>
      <c r="BE173" s="181">
        <f>IF(N173="základní",J173,0)</f>
        <v>0</v>
      </c>
      <c r="BF173" s="181">
        <f>IF(N173="snížená",J173,0)</f>
        <v>0</v>
      </c>
      <c r="BG173" s="181">
        <f>IF(N173="zákl. přenesená",J173,0)</f>
        <v>0</v>
      </c>
      <c r="BH173" s="181">
        <f>IF(N173="sníž. přenesená",J173,0)</f>
        <v>0</v>
      </c>
      <c r="BI173" s="181">
        <f>IF(N173="nulová",J173,0)</f>
        <v>0</v>
      </c>
      <c r="BJ173" s="15" t="s">
        <v>85</v>
      </c>
      <c r="BK173" s="181">
        <f>ROUND(I173*H173,2)</f>
        <v>0</v>
      </c>
      <c r="BL173" s="15" t="s">
        <v>390</v>
      </c>
      <c r="BM173" s="180" t="s">
        <v>462</v>
      </c>
    </row>
    <row r="174" s="2" customFormat="1" ht="16.5" customHeight="1">
      <c r="A174" s="34"/>
      <c r="B174" s="167"/>
      <c r="C174" s="182" t="s">
        <v>463</v>
      </c>
      <c r="D174" s="182" t="s">
        <v>139</v>
      </c>
      <c r="E174" s="183" t="s">
        <v>464</v>
      </c>
      <c r="F174" s="184" t="s">
        <v>465</v>
      </c>
      <c r="G174" s="185" t="s">
        <v>186</v>
      </c>
      <c r="H174" s="186">
        <v>1</v>
      </c>
      <c r="I174" s="187"/>
      <c r="J174" s="188">
        <f>ROUND(I174*H174,2)</f>
        <v>0</v>
      </c>
      <c r="K174" s="184" t="s">
        <v>135</v>
      </c>
      <c r="L174" s="35"/>
      <c r="M174" s="189" t="s">
        <v>1</v>
      </c>
      <c r="N174" s="190" t="s">
        <v>42</v>
      </c>
      <c r="O174" s="73"/>
      <c r="P174" s="178">
        <f>O174*H174</f>
        <v>0</v>
      </c>
      <c r="Q174" s="178">
        <v>0</v>
      </c>
      <c r="R174" s="178">
        <f>Q174*H174</f>
        <v>0</v>
      </c>
      <c r="S174" s="178">
        <v>0</v>
      </c>
      <c r="T174" s="179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0" t="s">
        <v>390</v>
      </c>
      <c r="AT174" s="180" t="s">
        <v>139</v>
      </c>
      <c r="AU174" s="180" t="s">
        <v>85</v>
      </c>
      <c r="AY174" s="15" t="s">
        <v>128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15" t="s">
        <v>85</v>
      </c>
      <c r="BK174" s="181">
        <f>ROUND(I174*H174,2)</f>
        <v>0</v>
      </c>
      <c r="BL174" s="15" t="s">
        <v>390</v>
      </c>
      <c r="BM174" s="180" t="s">
        <v>466</v>
      </c>
    </row>
    <row r="175" s="2" customFormat="1" ht="16.5" customHeight="1">
      <c r="A175" s="34"/>
      <c r="B175" s="167"/>
      <c r="C175" s="182" t="s">
        <v>467</v>
      </c>
      <c r="D175" s="182" t="s">
        <v>139</v>
      </c>
      <c r="E175" s="183" t="s">
        <v>468</v>
      </c>
      <c r="F175" s="184" t="s">
        <v>469</v>
      </c>
      <c r="G175" s="185" t="s">
        <v>186</v>
      </c>
      <c r="H175" s="186">
        <v>1</v>
      </c>
      <c r="I175" s="187"/>
      <c r="J175" s="188">
        <f>ROUND(I175*H175,2)</f>
        <v>0</v>
      </c>
      <c r="K175" s="184" t="s">
        <v>135</v>
      </c>
      <c r="L175" s="35"/>
      <c r="M175" s="191" t="s">
        <v>1</v>
      </c>
      <c r="N175" s="192" t="s">
        <v>42</v>
      </c>
      <c r="O175" s="193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0" t="s">
        <v>390</v>
      </c>
      <c r="AT175" s="180" t="s">
        <v>139</v>
      </c>
      <c r="AU175" s="180" t="s">
        <v>85</v>
      </c>
      <c r="AY175" s="15" t="s">
        <v>128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15" t="s">
        <v>85</v>
      </c>
      <c r="BK175" s="181">
        <f>ROUND(I175*H175,2)</f>
        <v>0</v>
      </c>
      <c r="BL175" s="15" t="s">
        <v>390</v>
      </c>
      <c r="BM175" s="180" t="s">
        <v>470</v>
      </c>
    </row>
    <row r="176" s="2" customFormat="1" ht="6.96" customHeight="1">
      <c r="A176" s="34"/>
      <c r="B176" s="56"/>
      <c r="C176" s="57"/>
      <c r="D176" s="57"/>
      <c r="E176" s="57"/>
      <c r="F176" s="57"/>
      <c r="G176" s="57"/>
      <c r="H176" s="57"/>
      <c r="I176" s="57"/>
      <c r="J176" s="57"/>
      <c r="K176" s="57"/>
      <c r="L176" s="35"/>
      <c r="M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</row>
  </sheetData>
  <autoFilter ref="C118:K17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103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zakázky'!K6</f>
        <v>Oprava geometrických parametrů koleje v obvodu OŘ Brno 2022-2025 - ST Brno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471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zakázky'!AN8</f>
        <v>11. 8. 2022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30</v>
      </c>
      <c r="E17" s="34"/>
      <c r="F17" s="34"/>
      <c r="G17" s="34"/>
      <c r="H17" s="34"/>
      <c r="I17" s="28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28" t="s">
        <v>28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32</v>
      </c>
      <c r="E20" s="34"/>
      <c r="F20" s="34"/>
      <c r="G20" s="34"/>
      <c r="H20" s="34"/>
      <c r="I20" s="28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28" t="s">
        <v>28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35</v>
      </c>
      <c r="E23" s="34"/>
      <c r="F23" s="34"/>
      <c r="G23" s="34"/>
      <c r="H23" s="34"/>
      <c r="I23" s="28" t="s">
        <v>25</v>
      </c>
      <c r="J23" s="2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zakázky'!E20="","",'Rekapitulace zakázky'!E20)</f>
        <v xml:space="preserve"> </v>
      </c>
      <c r="F24" s="34"/>
      <c r="G24" s="34"/>
      <c r="H24" s="34"/>
      <c r="I24" s="28" t="s">
        <v>28</v>
      </c>
      <c r="J24" s="2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37</v>
      </c>
      <c r="E30" s="34"/>
      <c r="F30" s="34"/>
      <c r="G30" s="34"/>
      <c r="H30" s="34"/>
      <c r="I30" s="34"/>
      <c r="J30" s="92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41</v>
      </c>
      <c r="E33" s="28" t="s">
        <v>42</v>
      </c>
      <c r="F33" s="123">
        <f>ROUND((SUM(BE117:BE134)),  2)</f>
        <v>0</v>
      </c>
      <c r="G33" s="34"/>
      <c r="H33" s="34"/>
      <c r="I33" s="124">
        <v>0.20999999999999999</v>
      </c>
      <c r="J33" s="123">
        <f>ROUND(((SUM(BE117:BE134))*I33),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3">
        <f>ROUND((SUM(BF117:BF134)),  2)</f>
        <v>0</v>
      </c>
      <c r="G34" s="34"/>
      <c r="H34" s="34"/>
      <c r="I34" s="124">
        <v>0.14999999999999999</v>
      </c>
      <c r="J34" s="123">
        <f>ROUND(((SUM(BF117:BF134))*I34),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3">
        <f>ROUND((SUM(BG117:BG134)),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3">
        <f>ROUND((SUM(BH117:BH134)),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3">
        <f>ROUND((SUM(BI117:BI134)),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31" t="s">
        <v>53</v>
      </c>
      <c r="G61" s="54" t="s">
        <v>52</v>
      </c>
      <c r="H61" s="37"/>
      <c r="I61" s="37"/>
      <c r="J61" s="13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31" t="s">
        <v>53</v>
      </c>
      <c r="G76" s="54" t="s">
        <v>52</v>
      </c>
      <c r="H76" s="37"/>
      <c r="I76" s="37"/>
      <c r="J76" s="13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Oprava geometrických parametrů koleje v obvodu OŘ Brno 2022-2025 - ST Brno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01.3 - Manipulace a přepravy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OŘ Brno</v>
      </c>
      <c r="G89" s="34"/>
      <c r="H89" s="34"/>
      <c r="I89" s="28" t="s">
        <v>22</v>
      </c>
      <c r="J89" s="65" t="str">
        <f>IF(J12="","",J12)</f>
        <v>11. 8. 2022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Správa železnic, státní organizace</v>
      </c>
      <c r="G91" s="34"/>
      <c r="H91" s="34"/>
      <c r="I91" s="28" t="s">
        <v>32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4"/>
      <c r="E92" s="34"/>
      <c r="F92" s="23" t="str">
        <f>IF(E18="","",E18)</f>
        <v>Vyplň údaj</v>
      </c>
      <c r="G92" s="34"/>
      <c r="H92" s="34"/>
      <c r="I92" s="28" t="s">
        <v>35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107</v>
      </c>
      <c r="D94" s="125"/>
      <c r="E94" s="125"/>
      <c r="F94" s="125"/>
      <c r="G94" s="125"/>
      <c r="H94" s="125"/>
      <c r="I94" s="125"/>
      <c r="J94" s="134" t="s">
        <v>108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109</v>
      </c>
      <c r="D96" s="34"/>
      <c r="E96" s="34"/>
      <c r="F96" s="34"/>
      <c r="G96" s="34"/>
      <c r="H96" s="34"/>
      <c r="I96" s="34"/>
      <c r="J96" s="92">
        <f>J117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110</v>
      </c>
    </row>
    <row r="97" s="9" customFormat="1" ht="24.96" customHeight="1">
      <c r="A97" s="9"/>
      <c r="B97" s="136"/>
      <c r="C97" s="9"/>
      <c r="D97" s="137" t="s">
        <v>295</v>
      </c>
      <c r="E97" s="138"/>
      <c r="F97" s="138"/>
      <c r="G97" s="138"/>
      <c r="H97" s="138"/>
      <c r="I97" s="138"/>
      <c r="J97" s="139">
        <f>J118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113</v>
      </c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4"/>
      <c r="D107" s="34"/>
      <c r="E107" s="117" t="str">
        <f>E7</f>
        <v>Oprava geometrických parametrů koleje v obvodu OŘ Brno 2022-2025 - ST Brno</v>
      </c>
      <c r="F107" s="28"/>
      <c r="G107" s="28"/>
      <c r="H107" s="28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104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4"/>
      <c r="D109" s="34"/>
      <c r="E109" s="63" t="str">
        <f>E9</f>
        <v>01.3 - Manipulace a přepravy</v>
      </c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4"/>
      <c r="E111" s="34"/>
      <c r="F111" s="23" t="str">
        <f>F12</f>
        <v>OŘ Brno</v>
      </c>
      <c r="G111" s="34"/>
      <c r="H111" s="34"/>
      <c r="I111" s="28" t="s">
        <v>22</v>
      </c>
      <c r="J111" s="65" t="str">
        <f>IF(J12="","",J12)</f>
        <v>11. 8. 2022</v>
      </c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4"/>
      <c r="E113" s="34"/>
      <c r="F113" s="23" t="str">
        <f>E15</f>
        <v>Správa železnic, státní organizace</v>
      </c>
      <c r="G113" s="34"/>
      <c r="H113" s="34"/>
      <c r="I113" s="28" t="s">
        <v>32</v>
      </c>
      <c r="J113" s="32" t="str">
        <f>E21</f>
        <v xml:space="preserve"> 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30</v>
      </c>
      <c r="D114" s="34"/>
      <c r="E114" s="34"/>
      <c r="F114" s="23" t="str">
        <f>IF(E18="","",E18)</f>
        <v>Vyplň údaj</v>
      </c>
      <c r="G114" s="34"/>
      <c r="H114" s="34"/>
      <c r="I114" s="28" t="s">
        <v>35</v>
      </c>
      <c r="J114" s="32" t="str">
        <f>E24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1" customFormat="1" ht="29.28" customHeight="1">
      <c r="A116" s="144"/>
      <c r="B116" s="145"/>
      <c r="C116" s="146" t="s">
        <v>114</v>
      </c>
      <c r="D116" s="147" t="s">
        <v>62</v>
      </c>
      <c r="E116" s="147" t="s">
        <v>58</v>
      </c>
      <c r="F116" s="147" t="s">
        <v>59</v>
      </c>
      <c r="G116" s="147" t="s">
        <v>115</v>
      </c>
      <c r="H116" s="147" t="s">
        <v>116</v>
      </c>
      <c r="I116" s="147" t="s">
        <v>117</v>
      </c>
      <c r="J116" s="147" t="s">
        <v>108</v>
      </c>
      <c r="K116" s="148" t="s">
        <v>118</v>
      </c>
      <c r="L116" s="149"/>
      <c r="M116" s="82" t="s">
        <v>1</v>
      </c>
      <c r="N116" s="83" t="s">
        <v>41</v>
      </c>
      <c r="O116" s="83" t="s">
        <v>119</v>
      </c>
      <c r="P116" s="83" t="s">
        <v>120</v>
      </c>
      <c r="Q116" s="83" t="s">
        <v>121</v>
      </c>
      <c r="R116" s="83" t="s">
        <v>122</v>
      </c>
      <c r="S116" s="83" t="s">
        <v>123</v>
      </c>
      <c r="T116" s="84" t="s">
        <v>124</v>
      </c>
      <c r="U116" s="144"/>
      <c r="V116" s="144"/>
      <c r="W116" s="144"/>
      <c r="X116" s="144"/>
      <c r="Y116" s="144"/>
      <c r="Z116" s="144"/>
      <c r="AA116" s="144"/>
      <c r="AB116" s="144"/>
      <c r="AC116" s="144"/>
      <c r="AD116" s="144"/>
      <c r="AE116" s="144"/>
    </row>
    <row r="117" s="2" customFormat="1" ht="22.8" customHeight="1">
      <c r="A117" s="34"/>
      <c r="B117" s="35"/>
      <c r="C117" s="89" t="s">
        <v>125</v>
      </c>
      <c r="D117" s="34"/>
      <c r="E117" s="34"/>
      <c r="F117" s="34"/>
      <c r="G117" s="34"/>
      <c r="H117" s="34"/>
      <c r="I117" s="34"/>
      <c r="J117" s="150">
        <f>BK117</f>
        <v>0</v>
      </c>
      <c r="K117" s="34"/>
      <c r="L117" s="35"/>
      <c r="M117" s="85"/>
      <c r="N117" s="69"/>
      <c r="O117" s="86"/>
      <c r="P117" s="151">
        <f>P118</f>
        <v>0</v>
      </c>
      <c r="Q117" s="86"/>
      <c r="R117" s="151">
        <f>R118</f>
        <v>0</v>
      </c>
      <c r="S117" s="86"/>
      <c r="T117" s="152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5" t="s">
        <v>76</v>
      </c>
      <c r="AU117" s="15" t="s">
        <v>110</v>
      </c>
      <c r="BK117" s="153">
        <f>BK118</f>
        <v>0</v>
      </c>
    </row>
    <row r="118" s="12" customFormat="1" ht="25.92" customHeight="1">
      <c r="A118" s="12"/>
      <c r="B118" s="154"/>
      <c r="C118" s="12"/>
      <c r="D118" s="155" t="s">
        <v>76</v>
      </c>
      <c r="E118" s="156" t="s">
        <v>90</v>
      </c>
      <c r="F118" s="156" t="s">
        <v>387</v>
      </c>
      <c r="G118" s="12"/>
      <c r="H118" s="12"/>
      <c r="I118" s="157"/>
      <c r="J118" s="158">
        <f>BK118</f>
        <v>0</v>
      </c>
      <c r="K118" s="12"/>
      <c r="L118" s="154"/>
      <c r="M118" s="159"/>
      <c r="N118" s="160"/>
      <c r="O118" s="160"/>
      <c r="P118" s="161">
        <f>SUM(P119:P134)</f>
        <v>0</v>
      </c>
      <c r="Q118" s="160"/>
      <c r="R118" s="161">
        <f>SUM(R119:R134)</f>
        <v>0</v>
      </c>
      <c r="S118" s="160"/>
      <c r="T118" s="162">
        <f>SUM(T119:T134)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5" t="s">
        <v>137</v>
      </c>
      <c r="AT118" s="163" t="s">
        <v>76</v>
      </c>
      <c r="AU118" s="163" t="s">
        <v>77</v>
      </c>
      <c r="AY118" s="155" t="s">
        <v>128</v>
      </c>
      <c r="BK118" s="164">
        <f>SUM(BK119:BK134)</f>
        <v>0</v>
      </c>
    </row>
    <row r="119" s="2" customFormat="1" ht="128.55" customHeight="1">
      <c r="A119" s="34"/>
      <c r="B119" s="167"/>
      <c r="C119" s="182" t="s">
        <v>85</v>
      </c>
      <c r="D119" s="182" t="s">
        <v>139</v>
      </c>
      <c r="E119" s="183" t="s">
        <v>472</v>
      </c>
      <c r="F119" s="184" t="s">
        <v>473</v>
      </c>
      <c r="G119" s="185" t="s">
        <v>134</v>
      </c>
      <c r="H119" s="186">
        <v>2000</v>
      </c>
      <c r="I119" s="187"/>
      <c r="J119" s="188">
        <f>ROUND(I119*H119,2)</f>
        <v>0</v>
      </c>
      <c r="K119" s="184" t="s">
        <v>135</v>
      </c>
      <c r="L119" s="35"/>
      <c r="M119" s="189" t="s">
        <v>1</v>
      </c>
      <c r="N119" s="190" t="s">
        <v>42</v>
      </c>
      <c r="O119" s="73"/>
      <c r="P119" s="178">
        <f>O119*H119</f>
        <v>0</v>
      </c>
      <c r="Q119" s="178">
        <v>0</v>
      </c>
      <c r="R119" s="178">
        <f>Q119*H119</f>
        <v>0</v>
      </c>
      <c r="S119" s="178">
        <v>0</v>
      </c>
      <c r="T119" s="179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0" t="s">
        <v>390</v>
      </c>
      <c r="AT119" s="180" t="s">
        <v>139</v>
      </c>
      <c r="AU119" s="180" t="s">
        <v>85</v>
      </c>
      <c r="AY119" s="15" t="s">
        <v>128</v>
      </c>
      <c r="BE119" s="181">
        <f>IF(N119="základní",J119,0)</f>
        <v>0</v>
      </c>
      <c r="BF119" s="181">
        <f>IF(N119="snížená",J119,0)</f>
        <v>0</v>
      </c>
      <c r="BG119" s="181">
        <f>IF(N119="zákl. přenesená",J119,0)</f>
        <v>0</v>
      </c>
      <c r="BH119" s="181">
        <f>IF(N119="sníž. přenesená",J119,0)</f>
        <v>0</v>
      </c>
      <c r="BI119" s="181">
        <f>IF(N119="nulová",J119,0)</f>
        <v>0</v>
      </c>
      <c r="BJ119" s="15" t="s">
        <v>85</v>
      </c>
      <c r="BK119" s="181">
        <f>ROUND(I119*H119,2)</f>
        <v>0</v>
      </c>
      <c r="BL119" s="15" t="s">
        <v>390</v>
      </c>
      <c r="BM119" s="180" t="s">
        <v>474</v>
      </c>
    </row>
    <row r="120" s="2" customFormat="1" ht="128.55" customHeight="1">
      <c r="A120" s="34"/>
      <c r="B120" s="167"/>
      <c r="C120" s="182" t="s">
        <v>87</v>
      </c>
      <c r="D120" s="182" t="s">
        <v>139</v>
      </c>
      <c r="E120" s="183" t="s">
        <v>475</v>
      </c>
      <c r="F120" s="184" t="s">
        <v>476</v>
      </c>
      <c r="G120" s="185" t="s">
        <v>134</v>
      </c>
      <c r="H120" s="186">
        <v>4000</v>
      </c>
      <c r="I120" s="187"/>
      <c r="J120" s="188">
        <f>ROUND(I120*H120,2)</f>
        <v>0</v>
      </c>
      <c r="K120" s="184" t="s">
        <v>135</v>
      </c>
      <c r="L120" s="35"/>
      <c r="M120" s="189" t="s">
        <v>1</v>
      </c>
      <c r="N120" s="190" t="s">
        <v>42</v>
      </c>
      <c r="O120" s="73"/>
      <c r="P120" s="178">
        <f>O120*H120</f>
        <v>0</v>
      </c>
      <c r="Q120" s="178">
        <v>0</v>
      </c>
      <c r="R120" s="178">
        <f>Q120*H120</f>
        <v>0</v>
      </c>
      <c r="S120" s="178">
        <v>0</v>
      </c>
      <c r="T120" s="179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0" t="s">
        <v>390</v>
      </c>
      <c r="AT120" s="180" t="s">
        <v>139</v>
      </c>
      <c r="AU120" s="180" t="s">
        <v>85</v>
      </c>
      <c r="AY120" s="15" t="s">
        <v>128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15" t="s">
        <v>85</v>
      </c>
      <c r="BK120" s="181">
        <f>ROUND(I120*H120,2)</f>
        <v>0</v>
      </c>
      <c r="BL120" s="15" t="s">
        <v>390</v>
      </c>
      <c r="BM120" s="180" t="s">
        <v>477</v>
      </c>
    </row>
    <row r="121" s="2" customFormat="1" ht="128.55" customHeight="1">
      <c r="A121" s="34"/>
      <c r="B121" s="167"/>
      <c r="C121" s="182" t="s">
        <v>144</v>
      </c>
      <c r="D121" s="182" t="s">
        <v>139</v>
      </c>
      <c r="E121" s="183" t="s">
        <v>478</v>
      </c>
      <c r="F121" s="184" t="s">
        <v>479</v>
      </c>
      <c r="G121" s="185" t="s">
        <v>134</v>
      </c>
      <c r="H121" s="186">
        <v>5000</v>
      </c>
      <c r="I121" s="187"/>
      <c r="J121" s="188">
        <f>ROUND(I121*H121,2)</f>
        <v>0</v>
      </c>
      <c r="K121" s="184" t="s">
        <v>135</v>
      </c>
      <c r="L121" s="35"/>
      <c r="M121" s="189" t="s">
        <v>1</v>
      </c>
      <c r="N121" s="190" t="s">
        <v>42</v>
      </c>
      <c r="O121" s="73"/>
      <c r="P121" s="178">
        <f>O121*H121</f>
        <v>0</v>
      </c>
      <c r="Q121" s="178">
        <v>0</v>
      </c>
      <c r="R121" s="178">
        <f>Q121*H121</f>
        <v>0</v>
      </c>
      <c r="S121" s="178">
        <v>0</v>
      </c>
      <c r="T121" s="17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0" t="s">
        <v>390</v>
      </c>
      <c r="AT121" s="180" t="s">
        <v>139</v>
      </c>
      <c r="AU121" s="180" t="s">
        <v>85</v>
      </c>
      <c r="AY121" s="15" t="s">
        <v>128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15" t="s">
        <v>85</v>
      </c>
      <c r="BK121" s="181">
        <f>ROUND(I121*H121,2)</f>
        <v>0</v>
      </c>
      <c r="BL121" s="15" t="s">
        <v>390</v>
      </c>
      <c r="BM121" s="180" t="s">
        <v>480</v>
      </c>
    </row>
    <row r="122" s="2" customFormat="1" ht="128.55" customHeight="1">
      <c r="A122" s="34"/>
      <c r="B122" s="167"/>
      <c r="C122" s="182" t="s">
        <v>137</v>
      </c>
      <c r="D122" s="182" t="s">
        <v>139</v>
      </c>
      <c r="E122" s="183" t="s">
        <v>481</v>
      </c>
      <c r="F122" s="184" t="s">
        <v>482</v>
      </c>
      <c r="G122" s="185" t="s">
        <v>134</v>
      </c>
      <c r="H122" s="186">
        <v>5000</v>
      </c>
      <c r="I122" s="187"/>
      <c r="J122" s="188">
        <f>ROUND(I122*H122,2)</f>
        <v>0</v>
      </c>
      <c r="K122" s="184" t="s">
        <v>135</v>
      </c>
      <c r="L122" s="35"/>
      <c r="M122" s="189" t="s">
        <v>1</v>
      </c>
      <c r="N122" s="190" t="s">
        <v>42</v>
      </c>
      <c r="O122" s="73"/>
      <c r="P122" s="178">
        <f>O122*H122</f>
        <v>0</v>
      </c>
      <c r="Q122" s="178">
        <v>0</v>
      </c>
      <c r="R122" s="178">
        <f>Q122*H122</f>
        <v>0</v>
      </c>
      <c r="S122" s="178">
        <v>0</v>
      </c>
      <c r="T122" s="179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0" t="s">
        <v>390</v>
      </c>
      <c r="AT122" s="180" t="s">
        <v>139</v>
      </c>
      <c r="AU122" s="180" t="s">
        <v>85</v>
      </c>
      <c r="AY122" s="15" t="s">
        <v>128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15" t="s">
        <v>85</v>
      </c>
      <c r="BK122" s="181">
        <f>ROUND(I122*H122,2)</f>
        <v>0</v>
      </c>
      <c r="BL122" s="15" t="s">
        <v>390</v>
      </c>
      <c r="BM122" s="180" t="s">
        <v>483</v>
      </c>
    </row>
    <row r="123" s="2" customFormat="1" ht="128.55" customHeight="1">
      <c r="A123" s="34"/>
      <c r="B123" s="167"/>
      <c r="C123" s="182" t="s">
        <v>129</v>
      </c>
      <c r="D123" s="182" t="s">
        <v>139</v>
      </c>
      <c r="E123" s="183" t="s">
        <v>484</v>
      </c>
      <c r="F123" s="184" t="s">
        <v>485</v>
      </c>
      <c r="G123" s="185" t="s">
        <v>134</v>
      </c>
      <c r="H123" s="186">
        <v>4000</v>
      </c>
      <c r="I123" s="187"/>
      <c r="J123" s="188">
        <f>ROUND(I123*H123,2)</f>
        <v>0</v>
      </c>
      <c r="K123" s="184" t="s">
        <v>135</v>
      </c>
      <c r="L123" s="35"/>
      <c r="M123" s="189" t="s">
        <v>1</v>
      </c>
      <c r="N123" s="190" t="s">
        <v>42</v>
      </c>
      <c r="O123" s="73"/>
      <c r="P123" s="178">
        <f>O123*H123</f>
        <v>0</v>
      </c>
      <c r="Q123" s="178">
        <v>0</v>
      </c>
      <c r="R123" s="178">
        <f>Q123*H123</f>
        <v>0</v>
      </c>
      <c r="S123" s="178">
        <v>0</v>
      </c>
      <c r="T123" s="17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0" t="s">
        <v>390</v>
      </c>
      <c r="AT123" s="180" t="s">
        <v>139</v>
      </c>
      <c r="AU123" s="180" t="s">
        <v>85</v>
      </c>
      <c r="AY123" s="15" t="s">
        <v>128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15" t="s">
        <v>85</v>
      </c>
      <c r="BK123" s="181">
        <f>ROUND(I123*H123,2)</f>
        <v>0</v>
      </c>
      <c r="BL123" s="15" t="s">
        <v>390</v>
      </c>
      <c r="BM123" s="180" t="s">
        <v>486</v>
      </c>
    </row>
    <row r="124" s="2" customFormat="1" ht="128.55" customHeight="1">
      <c r="A124" s="34"/>
      <c r="B124" s="167"/>
      <c r="C124" s="182" t="s">
        <v>154</v>
      </c>
      <c r="D124" s="182" t="s">
        <v>139</v>
      </c>
      <c r="E124" s="183" t="s">
        <v>487</v>
      </c>
      <c r="F124" s="184" t="s">
        <v>488</v>
      </c>
      <c r="G124" s="185" t="s">
        <v>134</v>
      </c>
      <c r="H124" s="186">
        <v>2000</v>
      </c>
      <c r="I124" s="187"/>
      <c r="J124" s="188">
        <f>ROUND(I124*H124,2)</f>
        <v>0</v>
      </c>
      <c r="K124" s="184" t="s">
        <v>135</v>
      </c>
      <c r="L124" s="35"/>
      <c r="M124" s="189" t="s">
        <v>1</v>
      </c>
      <c r="N124" s="190" t="s">
        <v>42</v>
      </c>
      <c r="O124" s="73"/>
      <c r="P124" s="178">
        <f>O124*H124</f>
        <v>0</v>
      </c>
      <c r="Q124" s="178">
        <v>0</v>
      </c>
      <c r="R124" s="178">
        <f>Q124*H124</f>
        <v>0</v>
      </c>
      <c r="S124" s="178">
        <v>0</v>
      </c>
      <c r="T124" s="17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0" t="s">
        <v>390</v>
      </c>
      <c r="AT124" s="180" t="s">
        <v>139</v>
      </c>
      <c r="AU124" s="180" t="s">
        <v>85</v>
      </c>
      <c r="AY124" s="15" t="s">
        <v>128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15" t="s">
        <v>85</v>
      </c>
      <c r="BK124" s="181">
        <f>ROUND(I124*H124,2)</f>
        <v>0</v>
      </c>
      <c r="BL124" s="15" t="s">
        <v>390</v>
      </c>
      <c r="BM124" s="180" t="s">
        <v>489</v>
      </c>
    </row>
    <row r="125" s="2" customFormat="1" ht="128.55" customHeight="1">
      <c r="A125" s="34"/>
      <c r="B125" s="167"/>
      <c r="C125" s="182" t="s">
        <v>159</v>
      </c>
      <c r="D125" s="182" t="s">
        <v>139</v>
      </c>
      <c r="E125" s="183" t="s">
        <v>490</v>
      </c>
      <c r="F125" s="184" t="s">
        <v>491</v>
      </c>
      <c r="G125" s="185" t="s">
        <v>134</v>
      </c>
      <c r="H125" s="186">
        <v>1000</v>
      </c>
      <c r="I125" s="187"/>
      <c r="J125" s="188">
        <f>ROUND(I125*H125,2)</f>
        <v>0</v>
      </c>
      <c r="K125" s="184" t="s">
        <v>135</v>
      </c>
      <c r="L125" s="35"/>
      <c r="M125" s="189" t="s">
        <v>1</v>
      </c>
      <c r="N125" s="190" t="s">
        <v>42</v>
      </c>
      <c r="O125" s="73"/>
      <c r="P125" s="178">
        <f>O125*H125</f>
        <v>0</v>
      </c>
      <c r="Q125" s="178">
        <v>0</v>
      </c>
      <c r="R125" s="178">
        <f>Q125*H125</f>
        <v>0</v>
      </c>
      <c r="S125" s="178">
        <v>0</v>
      </c>
      <c r="T125" s="17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0" t="s">
        <v>390</v>
      </c>
      <c r="AT125" s="180" t="s">
        <v>139</v>
      </c>
      <c r="AU125" s="180" t="s">
        <v>85</v>
      </c>
      <c r="AY125" s="15" t="s">
        <v>128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5" t="s">
        <v>85</v>
      </c>
      <c r="BK125" s="181">
        <f>ROUND(I125*H125,2)</f>
        <v>0</v>
      </c>
      <c r="BL125" s="15" t="s">
        <v>390</v>
      </c>
      <c r="BM125" s="180" t="s">
        <v>492</v>
      </c>
    </row>
    <row r="126" s="2" customFormat="1" ht="128.55" customHeight="1">
      <c r="A126" s="34"/>
      <c r="B126" s="167"/>
      <c r="C126" s="182" t="s">
        <v>136</v>
      </c>
      <c r="D126" s="182" t="s">
        <v>139</v>
      </c>
      <c r="E126" s="183" t="s">
        <v>493</v>
      </c>
      <c r="F126" s="184" t="s">
        <v>494</v>
      </c>
      <c r="G126" s="185" t="s">
        <v>134</v>
      </c>
      <c r="H126" s="186">
        <v>1000</v>
      </c>
      <c r="I126" s="187"/>
      <c r="J126" s="188">
        <f>ROUND(I126*H126,2)</f>
        <v>0</v>
      </c>
      <c r="K126" s="184" t="s">
        <v>135</v>
      </c>
      <c r="L126" s="35"/>
      <c r="M126" s="189" t="s">
        <v>1</v>
      </c>
      <c r="N126" s="190" t="s">
        <v>42</v>
      </c>
      <c r="O126" s="73"/>
      <c r="P126" s="178">
        <f>O126*H126</f>
        <v>0</v>
      </c>
      <c r="Q126" s="178">
        <v>0</v>
      </c>
      <c r="R126" s="178">
        <f>Q126*H126</f>
        <v>0</v>
      </c>
      <c r="S126" s="178">
        <v>0</v>
      </c>
      <c r="T126" s="17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0" t="s">
        <v>390</v>
      </c>
      <c r="AT126" s="180" t="s">
        <v>139</v>
      </c>
      <c r="AU126" s="180" t="s">
        <v>85</v>
      </c>
      <c r="AY126" s="15" t="s">
        <v>128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5" t="s">
        <v>85</v>
      </c>
      <c r="BK126" s="181">
        <f>ROUND(I126*H126,2)</f>
        <v>0</v>
      </c>
      <c r="BL126" s="15" t="s">
        <v>390</v>
      </c>
      <c r="BM126" s="180" t="s">
        <v>495</v>
      </c>
    </row>
    <row r="127" s="2" customFormat="1" ht="128.55" customHeight="1">
      <c r="A127" s="34"/>
      <c r="B127" s="167"/>
      <c r="C127" s="182" t="s">
        <v>167</v>
      </c>
      <c r="D127" s="182" t="s">
        <v>139</v>
      </c>
      <c r="E127" s="183" t="s">
        <v>496</v>
      </c>
      <c r="F127" s="184" t="s">
        <v>497</v>
      </c>
      <c r="G127" s="185" t="s">
        <v>134</v>
      </c>
      <c r="H127" s="186">
        <v>500</v>
      </c>
      <c r="I127" s="187"/>
      <c r="J127" s="188">
        <f>ROUND(I127*H127,2)</f>
        <v>0</v>
      </c>
      <c r="K127" s="184" t="s">
        <v>135</v>
      </c>
      <c r="L127" s="35"/>
      <c r="M127" s="189" t="s">
        <v>1</v>
      </c>
      <c r="N127" s="190" t="s">
        <v>42</v>
      </c>
      <c r="O127" s="73"/>
      <c r="P127" s="178">
        <f>O127*H127</f>
        <v>0</v>
      </c>
      <c r="Q127" s="178">
        <v>0</v>
      </c>
      <c r="R127" s="178">
        <f>Q127*H127</f>
        <v>0</v>
      </c>
      <c r="S127" s="178">
        <v>0</v>
      </c>
      <c r="T127" s="17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0" t="s">
        <v>390</v>
      </c>
      <c r="AT127" s="180" t="s">
        <v>139</v>
      </c>
      <c r="AU127" s="180" t="s">
        <v>85</v>
      </c>
      <c r="AY127" s="15" t="s">
        <v>128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15" t="s">
        <v>85</v>
      </c>
      <c r="BK127" s="181">
        <f>ROUND(I127*H127,2)</f>
        <v>0</v>
      </c>
      <c r="BL127" s="15" t="s">
        <v>390</v>
      </c>
      <c r="BM127" s="180" t="s">
        <v>498</v>
      </c>
    </row>
    <row r="128" s="2" customFormat="1" ht="128.55" customHeight="1">
      <c r="A128" s="34"/>
      <c r="B128" s="167"/>
      <c r="C128" s="182" t="s">
        <v>171</v>
      </c>
      <c r="D128" s="182" t="s">
        <v>139</v>
      </c>
      <c r="E128" s="183" t="s">
        <v>499</v>
      </c>
      <c r="F128" s="184" t="s">
        <v>500</v>
      </c>
      <c r="G128" s="185" t="s">
        <v>134</v>
      </c>
      <c r="H128" s="186">
        <v>400</v>
      </c>
      <c r="I128" s="187"/>
      <c r="J128" s="188">
        <f>ROUND(I128*H128,2)</f>
        <v>0</v>
      </c>
      <c r="K128" s="184" t="s">
        <v>135</v>
      </c>
      <c r="L128" s="35"/>
      <c r="M128" s="189" t="s">
        <v>1</v>
      </c>
      <c r="N128" s="190" t="s">
        <v>42</v>
      </c>
      <c r="O128" s="73"/>
      <c r="P128" s="178">
        <f>O128*H128</f>
        <v>0</v>
      </c>
      <c r="Q128" s="178">
        <v>0</v>
      </c>
      <c r="R128" s="178">
        <f>Q128*H128</f>
        <v>0</v>
      </c>
      <c r="S128" s="178">
        <v>0</v>
      </c>
      <c r="T128" s="17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0" t="s">
        <v>390</v>
      </c>
      <c r="AT128" s="180" t="s">
        <v>139</v>
      </c>
      <c r="AU128" s="180" t="s">
        <v>85</v>
      </c>
      <c r="AY128" s="15" t="s">
        <v>128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5" t="s">
        <v>85</v>
      </c>
      <c r="BK128" s="181">
        <f>ROUND(I128*H128,2)</f>
        <v>0</v>
      </c>
      <c r="BL128" s="15" t="s">
        <v>390</v>
      </c>
      <c r="BM128" s="180" t="s">
        <v>501</v>
      </c>
    </row>
    <row r="129" s="2" customFormat="1" ht="128.55" customHeight="1">
      <c r="A129" s="34"/>
      <c r="B129" s="167"/>
      <c r="C129" s="182" t="s">
        <v>175</v>
      </c>
      <c r="D129" s="182" t="s">
        <v>139</v>
      </c>
      <c r="E129" s="183" t="s">
        <v>502</v>
      </c>
      <c r="F129" s="184" t="s">
        <v>503</v>
      </c>
      <c r="G129" s="185" t="s">
        <v>134</v>
      </c>
      <c r="H129" s="186">
        <v>100</v>
      </c>
      <c r="I129" s="187"/>
      <c r="J129" s="188">
        <f>ROUND(I129*H129,2)</f>
        <v>0</v>
      </c>
      <c r="K129" s="184" t="s">
        <v>135</v>
      </c>
      <c r="L129" s="35"/>
      <c r="M129" s="189" t="s">
        <v>1</v>
      </c>
      <c r="N129" s="190" t="s">
        <v>42</v>
      </c>
      <c r="O129" s="73"/>
      <c r="P129" s="178">
        <f>O129*H129</f>
        <v>0</v>
      </c>
      <c r="Q129" s="178">
        <v>0</v>
      </c>
      <c r="R129" s="178">
        <f>Q129*H129</f>
        <v>0</v>
      </c>
      <c r="S129" s="178">
        <v>0</v>
      </c>
      <c r="T129" s="17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0" t="s">
        <v>390</v>
      </c>
      <c r="AT129" s="180" t="s">
        <v>139</v>
      </c>
      <c r="AU129" s="180" t="s">
        <v>85</v>
      </c>
      <c r="AY129" s="15" t="s">
        <v>128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5" t="s">
        <v>85</v>
      </c>
      <c r="BK129" s="181">
        <f>ROUND(I129*H129,2)</f>
        <v>0</v>
      </c>
      <c r="BL129" s="15" t="s">
        <v>390</v>
      </c>
      <c r="BM129" s="180" t="s">
        <v>504</v>
      </c>
    </row>
    <row r="130" s="2" customFormat="1" ht="128.55" customHeight="1">
      <c r="A130" s="34"/>
      <c r="B130" s="167"/>
      <c r="C130" s="182" t="s">
        <v>179</v>
      </c>
      <c r="D130" s="182" t="s">
        <v>139</v>
      </c>
      <c r="E130" s="183" t="s">
        <v>505</v>
      </c>
      <c r="F130" s="184" t="s">
        <v>506</v>
      </c>
      <c r="G130" s="185" t="s">
        <v>134</v>
      </c>
      <c r="H130" s="186">
        <v>1</v>
      </c>
      <c r="I130" s="187"/>
      <c r="J130" s="188">
        <f>ROUND(I130*H130,2)</f>
        <v>0</v>
      </c>
      <c r="K130" s="184" t="s">
        <v>135</v>
      </c>
      <c r="L130" s="35"/>
      <c r="M130" s="189" t="s">
        <v>1</v>
      </c>
      <c r="N130" s="190" t="s">
        <v>42</v>
      </c>
      <c r="O130" s="73"/>
      <c r="P130" s="178">
        <f>O130*H130</f>
        <v>0</v>
      </c>
      <c r="Q130" s="178">
        <v>0</v>
      </c>
      <c r="R130" s="178">
        <f>Q130*H130</f>
        <v>0</v>
      </c>
      <c r="S130" s="178">
        <v>0</v>
      </c>
      <c r="T130" s="17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0" t="s">
        <v>390</v>
      </c>
      <c r="AT130" s="180" t="s">
        <v>139</v>
      </c>
      <c r="AU130" s="180" t="s">
        <v>85</v>
      </c>
      <c r="AY130" s="15" t="s">
        <v>128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15" t="s">
        <v>85</v>
      </c>
      <c r="BK130" s="181">
        <f>ROUND(I130*H130,2)</f>
        <v>0</v>
      </c>
      <c r="BL130" s="15" t="s">
        <v>390</v>
      </c>
      <c r="BM130" s="180" t="s">
        <v>507</v>
      </c>
    </row>
    <row r="131" s="2" customFormat="1" ht="90" customHeight="1">
      <c r="A131" s="34"/>
      <c r="B131" s="167"/>
      <c r="C131" s="182" t="s">
        <v>183</v>
      </c>
      <c r="D131" s="182" t="s">
        <v>139</v>
      </c>
      <c r="E131" s="183" t="s">
        <v>508</v>
      </c>
      <c r="F131" s="184" t="s">
        <v>509</v>
      </c>
      <c r="G131" s="185" t="s">
        <v>186</v>
      </c>
      <c r="H131" s="186">
        <v>30</v>
      </c>
      <c r="I131" s="187"/>
      <c r="J131" s="188">
        <f>ROUND(I131*H131,2)</f>
        <v>0</v>
      </c>
      <c r="K131" s="184" t="s">
        <v>135</v>
      </c>
      <c r="L131" s="35"/>
      <c r="M131" s="189" t="s">
        <v>1</v>
      </c>
      <c r="N131" s="190" t="s">
        <v>42</v>
      </c>
      <c r="O131" s="73"/>
      <c r="P131" s="178">
        <f>O131*H131</f>
        <v>0</v>
      </c>
      <c r="Q131" s="178">
        <v>0</v>
      </c>
      <c r="R131" s="178">
        <f>Q131*H131</f>
        <v>0</v>
      </c>
      <c r="S131" s="178">
        <v>0</v>
      </c>
      <c r="T131" s="17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0" t="s">
        <v>390</v>
      </c>
      <c r="AT131" s="180" t="s">
        <v>139</v>
      </c>
      <c r="AU131" s="180" t="s">
        <v>85</v>
      </c>
      <c r="AY131" s="15" t="s">
        <v>128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5" t="s">
        <v>85</v>
      </c>
      <c r="BK131" s="181">
        <f>ROUND(I131*H131,2)</f>
        <v>0</v>
      </c>
      <c r="BL131" s="15" t="s">
        <v>390</v>
      </c>
      <c r="BM131" s="180" t="s">
        <v>510</v>
      </c>
    </row>
    <row r="132" s="2" customFormat="1" ht="90" customHeight="1">
      <c r="A132" s="34"/>
      <c r="B132" s="167"/>
      <c r="C132" s="182" t="s">
        <v>188</v>
      </c>
      <c r="D132" s="182" t="s">
        <v>139</v>
      </c>
      <c r="E132" s="183" t="s">
        <v>511</v>
      </c>
      <c r="F132" s="184" t="s">
        <v>512</v>
      </c>
      <c r="G132" s="185" t="s">
        <v>186</v>
      </c>
      <c r="H132" s="186">
        <v>20</v>
      </c>
      <c r="I132" s="187"/>
      <c r="J132" s="188">
        <f>ROUND(I132*H132,2)</f>
        <v>0</v>
      </c>
      <c r="K132" s="184" t="s">
        <v>135</v>
      </c>
      <c r="L132" s="35"/>
      <c r="M132" s="189" t="s">
        <v>1</v>
      </c>
      <c r="N132" s="190" t="s">
        <v>42</v>
      </c>
      <c r="O132" s="73"/>
      <c r="P132" s="178">
        <f>O132*H132</f>
        <v>0</v>
      </c>
      <c r="Q132" s="178">
        <v>0</v>
      </c>
      <c r="R132" s="178">
        <f>Q132*H132</f>
        <v>0</v>
      </c>
      <c r="S132" s="178">
        <v>0</v>
      </c>
      <c r="T132" s="179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0" t="s">
        <v>390</v>
      </c>
      <c r="AT132" s="180" t="s">
        <v>139</v>
      </c>
      <c r="AU132" s="180" t="s">
        <v>85</v>
      </c>
      <c r="AY132" s="15" t="s">
        <v>128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5" t="s">
        <v>85</v>
      </c>
      <c r="BK132" s="181">
        <f>ROUND(I132*H132,2)</f>
        <v>0</v>
      </c>
      <c r="BL132" s="15" t="s">
        <v>390</v>
      </c>
      <c r="BM132" s="180" t="s">
        <v>513</v>
      </c>
    </row>
    <row r="133" s="2" customFormat="1" ht="90" customHeight="1">
      <c r="A133" s="34"/>
      <c r="B133" s="167"/>
      <c r="C133" s="182" t="s">
        <v>8</v>
      </c>
      <c r="D133" s="182" t="s">
        <v>139</v>
      </c>
      <c r="E133" s="183" t="s">
        <v>514</v>
      </c>
      <c r="F133" s="184" t="s">
        <v>515</v>
      </c>
      <c r="G133" s="185" t="s">
        <v>186</v>
      </c>
      <c r="H133" s="186">
        <v>10</v>
      </c>
      <c r="I133" s="187"/>
      <c r="J133" s="188">
        <f>ROUND(I133*H133,2)</f>
        <v>0</v>
      </c>
      <c r="K133" s="184" t="s">
        <v>135</v>
      </c>
      <c r="L133" s="35"/>
      <c r="M133" s="189" t="s">
        <v>1</v>
      </c>
      <c r="N133" s="190" t="s">
        <v>42</v>
      </c>
      <c r="O133" s="73"/>
      <c r="P133" s="178">
        <f>O133*H133</f>
        <v>0</v>
      </c>
      <c r="Q133" s="178">
        <v>0</v>
      </c>
      <c r="R133" s="178">
        <f>Q133*H133</f>
        <v>0</v>
      </c>
      <c r="S133" s="178">
        <v>0</v>
      </c>
      <c r="T133" s="17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0" t="s">
        <v>390</v>
      </c>
      <c r="AT133" s="180" t="s">
        <v>139</v>
      </c>
      <c r="AU133" s="180" t="s">
        <v>85</v>
      </c>
      <c r="AY133" s="15" t="s">
        <v>128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5" t="s">
        <v>85</v>
      </c>
      <c r="BK133" s="181">
        <f>ROUND(I133*H133,2)</f>
        <v>0</v>
      </c>
      <c r="BL133" s="15" t="s">
        <v>390</v>
      </c>
      <c r="BM133" s="180" t="s">
        <v>516</v>
      </c>
    </row>
    <row r="134" s="2" customFormat="1" ht="90" customHeight="1">
      <c r="A134" s="34"/>
      <c r="B134" s="167"/>
      <c r="C134" s="182" t="s">
        <v>195</v>
      </c>
      <c r="D134" s="182" t="s">
        <v>139</v>
      </c>
      <c r="E134" s="183" t="s">
        <v>517</v>
      </c>
      <c r="F134" s="184" t="s">
        <v>518</v>
      </c>
      <c r="G134" s="185" t="s">
        <v>186</v>
      </c>
      <c r="H134" s="186">
        <v>1</v>
      </c>
      <c r="I134" s="187"/>
      <c r="J134" s="188">
        <f>ROUND(I134*H134,2)</f>
        <v>0</v>
      </c>
      <c r="K134" s="184" t="s">
        <v>135</v>
      </c>
      <c r="L134" s="35"/>
      <c r="M134" s="191" t="s">
        <v>1</v>
      </c>
      <c r="N134" s="192" t="s">
        <v>42</v>
      </c>
      <c r="O134" s="193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0" t="s">
        <v>390</v>
      </c>
      <c r="AT134" s="180" t="s">
        <v>139</v>
      </c>
      <c r="AU134" s="180" t="s">
        <v>85</v>
      </c>
      <c r="AY134" s="15" t="s">
        <v>128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5" t="s">
        <v>85</v>
      </c>
      <c r="BK134" s="181">
        <f>ROUND(I134*H134,2)</f>
        <v>0</v>
      </c>
      <c r="BL134" s="15" t="s">
        <v>390</v>
      </c>
      <c r="BM134" s="180" t="s">
        <v>519</v>
      </c>
    </row>
    <row r="135" s="2" customFormat="1" ht="6.96" customHeight="1">
      <c r="A135" s="34"/>
      <c r="B135" s="56"/>
      <c r="C135" s="57"/>
      <c r="D135" s="57"/>
      <c r="E135" s="57"/>
      <c r="F135" s="57"/>
      <c r="G135" s="57"/>
      <c r="H135" s="57"/>
      <c r="I135" s="57"/>
      <c r="J135" s="57"/>
      <c r="K135" s="57"/>
      <c r="L135" s="35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autoFilter ref="C116:K13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103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zakázky'!K6</f>
        <v>Oprava geometrických parametrů koleje v obvodu OŘ Brno 2022-2025 - ST Brno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520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zakázky'!AN8</f>
        <v>11. 8. 2022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30</v>
      </c>
      <c r="E17" s="34"/>
      <c r="F17" s="34"/>
      <c r="G17" s="34"/>
      <c r="H17" s="34"/>
      <c r="I17" s="28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28" t="s">
        <v>28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32</v>
      </c>
      <c r="E20" s="34"/>
      <c r="F20" s="34"/>
      <c r="G20" s="34"/>
      <c r="H20" s="34"/>
      <c r="I20" s="28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28" t="s">
        <v>28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35</v>
      </c>
      <c r="E23" s="34"/>
      <c r="F23" s="34"/>
      <c r="G23" s="34"/>
      <c r="H23" s="34"/>
      <c r="I23" s="28" t="s">
        <v>25</v>
      </c>
      <c r="J23" s="2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zakázky'!E20="","",'Rekapitulace zakázky'!E20)</f>
        <v xml:space="preserve"> </v>
      </c>
      <c r="F24" s="34"/>
      <c r="G24" s="34"/>
      <c r="H24" s="34"/>
      <c r="I24" s="28" t="s">
        <v>28</v>
      </c>
      <c r="J24" s="2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37</v>
      </c>
      <c r="E30" s="34"/>
      <c r="F30" s="34"/>
      <c r="G30" s="34"/>
      <c r="H30" s="34"/>
      <c r="I30" s="34"/>
      <c r="J30" s="92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41</v>
      </c>
      <c r="E33" s="28" t="s">
        <v>42</v>
      </c>
      <c r="F33" s="123">
        <f>ROUND((SUM(BE117:BE126)),  2)</f>
        <v>0</v>
      </c>
      <c r="G33" s="34"/>
      <c r="H33" s="34"/>
      <c r="I33" s="124">
        <v>0.20999999999999999</v>
      </c>
      <c r="J33" s="123">
        <f>ROUND(((SUM(BE117:BE126))*I33),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3">
        <f>ROUND((SUM(BF117:BF126)),  2)</f>
        <v>0</v>
      </c>
      <c r="G34" s="34"/>
      <c r="H34" s="34"/>
      <c r="I34" s="124">
        <v>0.14999999999999999</v>
      </c>
      <c r="J34" s="123">
        <f>ROUND(((SUM(BF117:BF126))*I34),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3">
        <f>ROUND((SUM(BG117:BG126)),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3">
        <f>ROUND((SUM(BH117:BH126)),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3">
        <f>ROUND((SUM(BI117:BI126)),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31" t="s">
        <v>53</v>
      </c>
      <c r="G61" s="54" t="s">
        <v>52</v>
      </c>
      <c r="H61" s="37"/>
      <c r="I61" s="37"/>
      <c r="J61" s="13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31" t="s">
        <v>53</v>
      </c>
      <c r="G76" s="54" t="s">
        <v>52</v>
      </c>
      <c r="H76" s="37"/>
      <c r="I76" s="37"/>
      <c r="J76" s="13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Oprava geometrických parametrů koleje v obvodu OŘ Brno 2022-2025 - ST Brno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01.4 - Geodetické měření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OŘ Brno</v>
      </c>
      <c r="G89" s="34"/>
      <c r="H89" s="34"/>
      <c r="I89" s="28" t="s">
        <v>22</v>
      </c>
      <c r="J89" s="65" t="str">
        <f>IF(J12="","",J12)</f>
        <v>11. 8. 2022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Správa železnic, státní organizace</v>
      </c>
      <c r="G91" s="34"/>
      <c r="H91" s="34"/>
      <c r="I91" s="28" t="s">
        <v>32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4"/>
      <c r="E92" s="34"/>
      <c r="F92" s="23" t="str">
        <f>IF(E18="","",E18)</f>
        <v>Vyplň údaj</v>
      </c>
      <c r="G92" s="34"/>
      <c r="H92" s="34"/>
      <c r="I92" s="28" t="s">
        <v>35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107</v>
      </c>
      <c r="D94" s="125"/>
      <c r="E94" s="125"/>
      <c r="F94" s="125"/>
      <c r="G94" s="125"/>
      <c r="H94" s="125"/>
      <c r="I94" s="125"/>
      <c r="J94" s="134" t="s">
        <v>108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109</v>
      </c>
      <c r="D96" s="34"/>
      <c r="E96" s="34"/>
      <c r="F96" s="34"/>
      <c r="G96" s="34"/>
      <c r="H96" s="34"/>
      <c r="I96" s="34"/>
      <c r="J96" s="92">
        <f>J117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110</v>
      </c>
    </row>
    <row r="97" s="9" customFormat="1" ht="24.96" customHeight="1">
      <c r="A97" s="9"/>
      <c r="B97" s="136"/>
      <c r="C97" s="9"/>
      <c r="D97" s="137" t="s">
        <v>521</v>
      </c>
      <c r="E97" s="138"/>
      <c r="F97" s="138"/>
      <c r="G97" s="138"/>
      <c r="H97" s="138"/>
      <c r="I97" s="138"/>
      <c r="J97" s="139">
        <f>J118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113</v>
      </c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4"/>
      <c r="D107" s="34"/>
      <c r="E107" s="117" t="str">
        <f>E7</f>
        <v>Oprava geometrických parametrů koleje v obvodu OŘ Brno 2022-2025 - ST Brno</v>
      </c>
      <c r="F107" s="28"/>
      <c r="G107" s="28"/>
      <c r="H107" s="28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104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4"/>
      <c r="D109" s="34"/>
      <c r="E109" s="63" t="str">
        <f>E9</f>
        <v>01.4 - Geodetické měření</v>
      </c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4"/>
      <c r="E111" s="34"/>
      <c r="F111" s="23" t="str">
        <f>F12</f>
        <v>OŘ Brno</v>
      </c>
      <c r="G111" s="34"/>
      <c r="H111" s="34"/>
      <c r="I111" s="28" t="s">
        <v>22</v>
      </c>
      <c r="J111" s="65" t="str">
        <f>IF(J12="","",J12)</f>
        <v>11. 8. 2022</v>
      </c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4"/>
      <c r="E113" s="34"/>
      <c r="F113" s="23" t="str">
        <f>E15</f>
        <v>Správa železnic, státní organizace</v>
      </c>
      <c r="G113" s="34"/>
      <c r="H113" s="34"/>
      <c r="I113" s="28" t="s">
        <v>32</v>
      </c>
      <c r="J113" s="32" t="str">
        <f>E21</f>
        <v xml:space="preserve"> 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30</v>
      </c>
      <c r="D114" s="34"/>
      <c r="E114" s="34"/>
      <c r="F114" s="23" t="str">
        <f>IF(E18="","",E18)</f>
        <v>Vyplň údaj</v>
      </c>
      <c r="G114" s="34"/>
      <c r="H114" s="34"/>
      <c r="I114" s="28" t="s">
        <v>35</v>
      </c>
      <c r="J114" s="32" t="str">
        <f>E24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1" customFormat="1" ht="29.28" customHeight="1">
      <c r="A116" s="144"/>
      <c r="B116" s="145"/>
      <c r="C116" s="146" t="s">
        <v>114</v>
      </c>
      <c r="D116" s="147" t="s">
        <v>62</v>
      </c>
      <c r="E116" s="147" t="s">
        <v>58</v>
      </c>
      <c r="F116" s="147" t="s">
        <v>59</v>
      </c>
      <c r="G116" s="147" t="s">
        <v>115</v>
      </c>
      <c r="H116" s="147" t="s">
        <v>116</v>
      </c>
      <c r="I116" s="147" t="s">
        <v>117</v>
      </c>
      <c r="J116" s="147" t="s">
        <v>108</v>
      </c>
      <c r="K116" s="148" t="s">
        <v>118</v>
      </c>
      <c r="L116" s="149"/>
      <c r="M116" s="82" t="s">
        <v>1</v>
      </c>
      <c r="N116" s="83" t="s">
        <v>41</v>
      </c>
      <c r="O116" s="83" t="s">
        <v>119</v>
      </c>
      <c r="P116" s="83" t="s">
        <v>120</v>
      </c>
      <c r="Q116" s="83" t="s">
        <v>121</v>
      </c>
      <c r="R116" s="83" t="s">
        <v>122</v>
      </c>
      <c r="S116" s="83" t="s">
        <v>123</v>
      </c>
      <c r="T116" s="84" t="s">
        <v>124</v>
      </c>
      <c r="U116" s="144"/>
      <c r="V116" s="144"/>
      <c r="W116" s="144"/>
      <c r="X116" s="144"/>
      <c r="Y116" s="144"/>
      <c r="Z116" s="144"/>
      <c r="AA116" s="144"/>
      <c r="AB116" s="144"/>
      <c r="AC116" s="144"/>
      <c r="AD116" s="144"/>
      <c r="AE116" s="144"/>
    </row>
    <row r="117" s="2" customFormat="1" ht="22.8" customHeight="1">
      <c r="A117" s="34"/>
      <c r="B117" s="35"/>
      <c r="C117" s="89" t="s">
        <v>125</v>
      </c>
      <c r="D117" s="34"/>
      <c r="E117" s="34"/>
      <c r="F117" s="34"/>
      <c r="G117" s="34"/>
      <c r="H117" s="34"/>
      <c r="I117" s="34"/>
      <c r="J117" s="150">
        <f>BK117</f>
        <v>0</v>
      </c>
      <c r="K117" s="34"/>
      <c r="L117" s="35"/>
      <c r="M117" s="85"/>
      <c r="N117" s="69"/>
      <c r="O117" s="86"/>
      <c r="P117" s="151">
        <f>P118</f>
        <v>0</v>
      </c>
      <c r="Q117" s="86"/>
      <c r="R117" s="151">
        <f>R118</f>
        <v>0</v>
      </c>
      <c r="S117" s="86"/>
      <c r="T117" s="152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5" t="s">
        <v>76</v>
      </c>
      <c r="AU117" s="15" t="s">
        <v>110</v>
      </c>
      <c r="BK117" s="153">
        <f>BK118</f>
        <v>0</v>
      </c>
    </row>
    <row r="118" s="12" customFormat="1" ht="25.92" customHeight="1">
      <c r="A118" s="12"/>
      <c r="B118" s="154"/>
      <c r="C118" s="12"/>
      <c r="D118" s="155" t="s">
        <v>76</v>
      </c>
      <c r="E118" s="156" t="s">
        <v>100</v>
      </c>
      <c r="F118" s="156" t="s">
        <v>522</v>
      </c>
      <c r="G118" s="12"/>
      <c r="H118" s="12"/>
      <c r="I118" s="157"/>
      <c r="J118" s="158">
        <f>BK118</f>
        <v>0</v>
      </c>
      <c r="K118" s="12"/>
      <c r="L118" s="154"/>
      <c r="M118" s="159"/>
      <c r="N118" s="160"/>
      <c r="O118" s="160"/>
      <c r="P118" s="161">
        <f>SUM(P119:P126)</f>
        <v>0</v>
      </c>
      <c r="Q118" s="160"/>
      <c r="R118" s="161">
        <f>SUM(R119:R126)</f>
        <v>0</v>
      </c>
      <c r="S118" s="160"/>
      <c r="T118" s="162">
        <f>SUM(T119:T126)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5" t="s">
        <v>129</v>
      </c>
      <c r="AT118" s="163" t="s">
        <v>76</v>
      </c>
      <c r="AU118" s="163" t="s">
        <v>77</v>
      </c>
      <c r="AY118" s="155" t="s">
        <v>128</v>
      </c>
      <c r="BK118" s="164">
        <f>SUM(BK119:BK126)</f>
        <v>0</v>
      </c>
    </row>
    <row r="119" s="2" customFormat="1" ht="114.9" customHeight="1">
      <c r="A119" s="34"/>
      <c r="B119" s="167"/>
      <c r="C119" s="182" t="s">
        <v>85</v>
      </c>
      <c r="D119" s="182" t="s">
        <v>139</v>
      </c>
      <c r="E119" s="183" t="s">
        <v>523</v>
      </c>
      <c r="F119" s="184" t="s">
        <v>524</v>
      </c>
      <c r="G119" s="185" t="s">
        <v>157</v>
      </c>
      <c r="H119" s="186">
        <v>40</v>
      </c>
      <c r="I119" s="187"/>
      <c r="J119" s="188">
        <f>ROUND(I119*H119,2)</f>
        <v>0</v>
      </c>
      <c r="K119" s="184" t="s">
        <v>135</v>
      </c>
      <c r="L119" s="35"/>
      <c r="M119" s="189" t="s">
        <v>1</v>
      </c>
      <c r="N119" s="190" t="s">
        <v>42</v>
      </c>
      <c r="O119" s="73"/>
      <c r="P119" s="178">
        <f>O119*H119</f>
        <v>0</v>
      </c>
      <c r="Q119" s="178">
        <v>0</v>
      </c>
      <c r="R119" s="178">
        <f>Q119*H119</f>
        <v>0</v>
      </c>
      <c r="S119" s="178">
        <v>0</v>
      </c>
      <c r="T119" s="179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0" t="s">
        <v>137</v>
      </c>
      <c r="AT119" s="180" t="s">
        <v>139</v>
      </c>
      <c r="AU119" s="180" t="s">
        <v>85</v>
      </c>
      <c r="AY119" s="15" t="s">
        <v>128</v>
      </c>
      <c r="BE119" s="181">
        <f>IF(N119="základní",J119,0)</f>
        <v>0</v>
      </c>
      <c r="BF119" s="181">
        <f>IF(N119="snížená",J119,0)</f>
        <v>0</v>
      </c>
      <c r="BG119" s="181">
        <f>IF(N119="zákl. přenesená",J119,0)</f>
        <v>0</v>
      </c>
      <c r="BH119" s="181">
        <f>IF(N119="sníž. přenesená",J119,0)</f>
        <v>0</v>
      </c>
      <c r="BI119" s="181">
        <f>IF(N119="nulová",J119,0)</f>
        <v>0</v>
      </c>
      <c r="BJ119" s="15" t="s">
        <v>85</v>
      </c>
      <c r="BK119" s="181">
        <f>ROUND(I119*H119,2)</f>
        <v>0</v>
      </c>
      <c r="BL119" s="15" t="s">
        <v>137</v>
      </c>
      <c r="BM119" s="180" t="s">
        <v>525</v>
      </c>
    </row>
    <row r="120" s="2" customFormat="1" ht="114.9" customHeight="1">
      <c r="A120" s="34"/>
      <c r="B120" s="167"/>
      <c r="C120" s="182" t="s">
        <v>87</v>
      </c>
      <c r="D120" s="182" t="s">
        <v>139</v>
      </c>
      <c r="E120" s="183" t="s">
        <v>526</v>
      </c>
      <c r="F120" s="184" t="s">
        <v>527</v>
      </c>
      <c r="G120" s="185" t="s">
        <v>157</v>
      </c>
      <c r="H120" s="186">
        <v>40</v>
      </c>
      <c r="I120" s="187"/>
      <c r="J120" s="188">
        <f>ROUND(I120*H120,2)</f>
        <v>0</v>
      </c>
      <c r="K120" s="184" t="s">
        <v>135</v>
      </c>
      <c r="L120" s="35"/>
      <c r="M120" s="189" t="s">
        <v>1</v>
      </c>
      <c r="N120" s="190" t="s">
        <v>42</v>
      </c>
      <c r="O120" s="73"/>
      <c r="P120" s="178">
        <f>O120*H120</f>
        <v>0</v>
      </c>
      <c r="Q120" s="178">
        <v>0</v>
      </c>
      <c r="R120" s="178">
        <f>Q120*H120</f>
        <v>0</v>
      </c>
      <c r="S120" s="178">
        <v>0</v>
      </c>
      <c r="T120" s="179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0" t="s">
        <v>137</v>
      </c>
      <c r="AT120" s="180" t="s">
        <v>139</v>
      </c>
      <c r="AU120" s="180" t="s">
        <v>85</v>
      </c>
      <c r="AY120" s="15" t="s">
        <v>128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15" t="s">
        <v>85</v>
      </c>
      <c r="BK120" s="181">
        <f>ROUND(I120*H120,2)</f>
        <v>0</v>
      </c>
      <c r="BL120" s="15" t="s">
        <v>137</v>
      </c>
      <c r="BM120" s="180" t="s">
        <v>528</v>
      </c>
    </row>
    <row r="121" s="2" customFormat="1" ht="90" customHeight="1">
      <c r="A121" s="34"/>
      <c r="B121" s="167"/>
      <c r="C121" s="182" t="s">
        <v>144</v>
      </c>
      <c r="D121" s="182" t="s">
        <v>139</v>
      </c>
      <c r="E121" s="183" t="s">
        <v>529</v>
      </c>
      <c r="F121" s="184" t="s">
        <v>530</v>
      </c>
      <c r="G121" s="185" t="s">
        <v>157</v>
      </c>
      <c r="H121" s="186">
        <v>10</v>
      </c>
      <c r="I121" s="187"/>
      <c r="J121" s="188">
        <f>ROUND(I121*H121,2)</f>
        <v>0</v>
      </c>
      <c r="K121" s="184" t="s">
        <v>135</v>
      </c>
      <c r="L121" s="35"/>
      <c r="M121" s="189" t="s">
        <v>1</v>
      </c>
      <c r="N121" s="190" t="s">
        <v>42</v>
      </c>
      <c r="O121" s="73"/>
      <c r="P121" s="178">
        <f>O121*H121</f>
        <v>0</v>
      </c>
      <c r="Q121" s="178">
        <v>0</v>
      </c>
      <c r="R121" s="178">
        <f>Q121*H121</f>
        <v>0</v>
      </c>
      <c r="S121" s="178">
        <v>0</v>
      </c>
      <c r="T121" s="17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0" t="s">
        <v>137</v>
      </c>
      <c r="AT121" s="180" t="s">
        <v>139</v>
      </c>
      <c r="AU121" s="180" t="s">
        <v>85</v>
      </c>
      <c r="AY121" s="15" t="s">
        <v>128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15" t="s">
        <v>85</v>
      </c>
      <c r="BK121" s="181">
        <f>ROUND(I121*H121,2)</f>
        <v>0</v>
      </c>
      <c r="BL121" s="15" t="s">
        <v>137</v>
      </c>
      <c r="BM121" s="180" t="s">
        <v>531</v>
      </c>
    </row>
    <row r="122" s="2" customFormat="1" ht="90" customHeight="1">
      <c r="A122" s="34"/>
      <c r="B122" s="167"/>
      <c r="C122" s="182" t="s">
        <v>137</v>
      </c>
      <c r="D122" s="182" t="s">
        <v>139</v>
      </c>
      <c r="E122" s="183" t="s">
        <v>532</v>
      </c>
      <c r="F122" s="184" t="s">
        <v>533</v>
      </c>
      <c r="G122" s="185" t="s">
        <v>157</v>
      </c>
      <c r="H122" s="186">
        <v>10</v>
      </c>
      <c r="I122" s="187"/>
      <c r="J122" s="188">
        <f>ROUND(I122*H122,2)</f>
        <v>0</v>
      </c>
      <c r="K122" s="184" t="s">
        <v>135</v>
      </c>
      <c r="L122" s="35"/>
      <c r="M122" s="189" t="s">
        <v>1</v>
      </c>
      <c r="N122" s="190" t="s">
        <v>42</v>
      </c>
      <c r="O122" s="73"/>
      <c r="P122" s="178">
        <f>O122*H122</f>
        <v>0</v>
      </c>
      <c r="Q122" s="178">
        <v>0</v>
      </c>
      <c r="R122" s="178">
        <f>Q122*H122</f>
        <v>0</v>
      </c>
      <c r="S122" s="178">
        <v>0</v>
      </c>
      <c r="T122" s="179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0" t="s">
        <v>137</v>
      </c>
      <c r="AT122" s="180" t="s">
        <v>139</v>
      </c>
      <c r="AU122" s="180" t="s">
        <v>85</v>
      </c>
      <c r="AY122" s="15" t="s">
        <v>128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15" t="s">
        <v>85</v>
      </c>
      <c r="BK122" s="181">
        <f>ROUND(I122*H122,2)</f>
        <v>0</v>
      </c>
      <c r="BL122" s="15" t="s">
        <v>137</v>
      </c>
      <c r="BM122" s="180" t="s">
        <v>534</v>
      </c>
    </row>
    <row r="123" s="2" customFormat="1" ht="90" customHeight="1">
      <c r="A123" s="34"/>
      <c r="B123" s="167"/>
      <c r="C123" s="182" t="s">
        <v>129</v>
      </c>
      <c r="D123" s="182" t="s">
        <v>139</v>
      </c>
      <c r="E123" s="183" t="s">
        <v>535</v>
      </c>
      <c r="F123" s="184" t="s">
        <v>536</v>
      </c>
      <c r="G123" s="185" t="s">
        <v>157</v>
      </c>
      <c r="H123" s="186">
        <v>5</v>
      </c>
      <c r="I123" s="187"/>
      <c r="J123" s="188">
        <f>ROUND(I123*H123,2)</f>
        <v>0</v>
      </c>
      <c r="K123" s="184" t="s">
        <v>135</v>
      </c>
      <c r="L123" s="35"/>
      <c r="M123" s="189" t="s">
        <v>1</v>
      </c>
      <c r="N123" s="190" t="s">
        <v>42</v>
      </c>
      <c r="O123" s="73"/>
      <c r="P123" s="178">
        <f>O123*H123</f>
        <v>0</v>
      </c>
      <c r="Q123" s="178">
        <v>0</v>
      </c>
      <c r="R123" s="178">
        <f>Q123*H123</f>
        <v>0</v>
      </c>
      <c r="S123" s="178">
        <v>0</v>
      </c>
      <c r="T123" s="17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0" t="s">
        <v>137</v>
      </c>
      <c r="AT123" s="180" t="s">
        <v>139</v>
      </c>
      <c r="AU123" s="180" t="s">
        <v>85</v>
      </c>
      <c r="AY123" s="15" t="s">
        <v>128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15" t="s">
        <v>85</v>
      </c>
      <c r="BK123" s="181">
        <f>ROUND(I123*H123,2)</f>
        <v>0</v>
      </c>
      <c r="BL123" s="15" t="s">
        <v>137</v>
      </c>
      <c r="BM123" s="180" t="s">
        <v>537</v>
      </c>
    </row>
    <row r="124" s="2" customFormat="1" ht="90" customHeight="1">
      <c r="A124" s="34"/>
      <c r="B124" s="167"/>
      <c r="C124" s="182" t="s">
        <v>154</v>
      </c>
      <c r="D124" s="182" t="s">
        <v>139</v>
      </c>
      <c r="E124" s="183" t="s">
        <v>538</v>
      </c>
      <c r="F124" s="184" t="s">
        <v>539</v>
      </c>
      <c r="G124" s="185" t="s">
        <v>157</v>
      </c>
      <c r="H124" s="186">
        <v>5</v>
      </c>
      <c r="I124" s="187"/>
      <c r="J124" s="188">
        <f>ROUND(I124*H124,2)</f>
        <v>0</v>
      </c>
      <c r="K124" s="184" t="s">
        <v>135</v>
      </c>
      <c r="L124" s="35"/>
      <c r="M124" s="189" t="s">
        <v>1</v>
      </c>
      <c r="N124" s="190" t="s">
        <v>42</v>
      </c>
      <c r="O124" s="73"/>
      <c r="P124" s="178">
        <f>O124*H124</f>
        <v>0</v>
      </c>
      <c r="Q124" s="178">
        <v>0</v>
      </c>
      <c r="R124" s="178">
        <f>Q124*H124</f>
        <v>0</v>
      </c>
      <c r="S124" s="178">
        <v>0</v>
      </c>
      <c r="T124" s="17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0" t="s">
        <v>137</v>
      </c>
      <c r="AT124" s="180" t="s">
        <v>139</v>
      </c>
      <c r="AU124" s="180" t="s">
        <v>85</v>
      </c>
      <c r="AY124" s="15" t="s">
        <v>128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15" t="s">
        <v>85</v>
      </c>
      <c r="BK124" s="181">
        <f>ROUND(I124*H124,2)</f>
        <v>0</v>
      </c>
      <c r="BL124" s="15" t="s">
        <v>137</v>
      </c>
      <c r="BM124" s="180" t="s">
        <v>540</v>
      </c>
    </row>
    <row r="125" s="2" customFormat="1" ht="90" customHeight="1">
      <c r="A125" s="34"/>
      <c r="B125" s="167"/>
      <c r="C125" s="182" t="s">
        <v>159</v>
      </c>
      <c r="D125" s="182" t="s">
        <v>139</v>
      </c>
      <c r="E125" s="183" t="s">
        <v>541</v>
      </c>
      <c r="F125" s="184" t="s">
        <v>542</v>
      </c>
      <c r="G125" s="185" t="s">
        <v>142</v>
      </c>
      <c r="H125" s="186">
        <v>500</v>
      </c>
      <c r="I125" s="187"/>
      <c r="J125" s="188">
        <f>ROUND(I125*H125,2)</f>
        <v>0</v>
      </c>
      <c r="K125" s="184" t="s">
        <v>1</v>
      </c>
      <c r="L125" s="35"/>
      <c r="M125" s="189" t="s">
        <v>1</v>
      </c>
      <c r="N125" s="190" t="s">
        <v>42</v>
      </c>
      <c r="O125" s="73"/>
      <c r="P125" s="178">
        <f>O125*H125</f>
        <v>0</v>
      </c>
      <c r="Q125" s="178">
        <v>0</v>
      </c>
      <c r="R125" s="178">
        <f>Q125*H125</f>
        <v>0</v>
      </c>
      <c r="S125" s="178">
        <v>0</v>
      </c>
      <c r="T125" s="17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0" t="s">
        <v>137</v>
      </c>
      <c r="AT125" s="180" t="s">
        <v>139</v>
      </c>
      <c r="AU125" s="180" t="s">
        <v>85</v>
      </c>
      <c r="AY125" s="15" t="s">
        <v>128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5" t="s">
        <v>85</v>
      </c>
      <c r="BK125" s="181">
        <f>ROUND(I125*H125,2)</f>
        <v>0</v>
      </c>
      <c r="BL125" s="15" t="s">
        <v>137</v>
      </c>
      <c r="BM125" s="180" t="s">
        <v>543</v>
      </c>
    </row>
    <row r="126" s="2" customFormat="1" ht="90" customHeight="1">
      <c r="A126" s="34"/>
      <c r="B126" s="167"/>
      <c r="C126" s="182" t="s">
        <v>136</v>
      </c>
      <c r="D126" s="182" t="s">
        <v>139</v>
      </c>
      <c r="E126" s="183" t="s">
        <v>544</v>
      </c>
      <c r="F126" s="184" t="s">
        <v>545</v>
      </c>
      <c r="G126" s="185" t="s">
        <v>142</v>
      </c>
      <c r="H126" s="186">
        <v>250</v>
      </c>
      <c r="I126" s="187"/>
      <c r="J126" s="188">
        <f>ROUND(I126*H126,2)</f>
        <v>0</v>
      </c>
      <c r="K126" s="184" t="s">
        <v>1</v>
      </c>
      <c r="L126" s="35"/>
      <c r="M126" s="191" t="s">
        <v>1</v>
      </c>
      <c r="N126" s="192" t="s">
        <v>42</v>
      </c>
      <c r="O126" s="193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0" t="s">
        <v>137</v>
      </c>
      <c r="AT126" s="180" t="s">
        <v>139</v>
      </c>
      <c r="AU126" s="180" t="s">
        <v>85</v>
      </c>
      <c r="AY126" s="15" t="s">
        <v>128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5" t="s">
        <v>85</v>
      </c>
      <c r="BK126" s="181">
        <f>ROUND(I126*H126,2)</f>
        <v>0</v>
      </c>
      <c r="BL126" s="15" t="s">
        <v>137</v>
      </c>
      <c r="BM126" s="180" t="s">
        <v>546</v>
      </c>
    </row>
    <row r="127" s="2" customFormat="1" ht="6.96" customHeight="1">
      <c r="A127" s="34"/>
      <c r="B127" s="56"/>
      <c r="C127" s="57"/>
      <c r="D127" s="57"/>
      <c r="E127" s="57"/>
      <c r="F127" s="57"/>
      <c r="G127" s="57"/>
      <c r="H127" s="57"/>
      <c r="I127" s="57"/>
      <c r="J127" s="57"/>
      <c r="K127" s="57"/>
      <c r="L127" s="35"/>
      <c r="M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</sheetData>
  <autoFilter ref="C116:K12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103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zakázky'!K6</f>
        <v>Oprava geometrických parametrů koleje v obvodu OŘ Brno 2022-2025 - ST Brno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547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zakázky'!AN8</f>
        <v>11. 8. 2022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30</v>
      </c>
      <c r="E17" s="34"/>
      <c r="F17" s="34"/>
      <c r="G17" s="34"/>
      <c r="H17" s="34"/>
      <c r="I17" s="28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28" t="s">
        <v>28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32</v>
      </c>
      <c r="E20" s="34"/>
      <c r="F20" s="34"/>
      <c r="G20" s="34"/>
      <c r="H20" s="34"/>
      <c r="I20" s="28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28" t="s">
        <v>28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35</v>
      </c>
      <c r="E23" s="34"/>
      <c r="F23" s="34"/>
      <c r="G23" s="34"/>
      <c r="H23" s="34"/>
      <c r="I23" s="28" t="s">
        <v>25</v>
      </c>
      <c r="J23" s="2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zakázky'!E20="","",'Rekapitulace zakázky'!E20)</f>
        <v xml:space="preserve"> </v>
      </c>
      <c r="F24" s="34"/>
      <c r="G24" s="34"/>
      <c r="H24" s="34"/>
      <c r="I24" s="28" t="s">
        <v>28</v>
      </c>
      <c r="J24" s="2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37</v>
      </c>
      <c r="E30" s="34"/>
      <c r="F30" s="34"/>
      <c r="G30" s="34"/>
      <c r="H30" s="34"/>
      <c r="I30" s="34"/>
      <c r="J30" s="92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41</v>
      </c>
      <c r="E33" s="28" t="s">
        <v>42</v>
      </c>
      <c r="F33" s="123">
        <f>ROUND((SUM(BE117:BE121)),  2)</f>
        <v>0</v>
      </c>
      <c r="G33" s="34"/>
      <c r="H33" s="34"/>
      <c r="I33" s="124">
        <v>0.20999999999999999</v>
      </c>
      <c r="J33" s="123">
        <f>ROUND(((SUM(BE117:BE121))*I33),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3">
        <f>ROUND((SUM(BF117:BF121)),  2)</f>
        <v>0</v>
      </c>
      <c r="G34" s="34"/>
      <c r="H34" s="34"/>
      <c r="I34" s="124">
        <v>0.14999999999999999</v>
      </c>
      <c r="J34" s="123">
        <f>ROUND(((SUM(BF117:BF121))*I34),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3">
        <f>ROUND((SUM(BG117:BG121)),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3">
        <f>ROUND((SUM(BH117:BH121)),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3">
        <f>ROUND((SUM(BI117:BI121)),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31" t="s">
        <v>53</v>
      </c>
      <c r="G61" s="54" t="s">
        <v>52</v>
      </c>
      <c r="H61" s="37"/>
      <c r="I61" s="37"/>
      <c r="J61" s="13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31" t="s">
        <v>53</v>
      </c>
      <c r="G76" s="54" t="s">
        <v>52</v>
      </c>
      <c r="H76" s="37"/>
      <c r="I76" s="37"/>
      <c r="J76" s="13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Oprava geometrických parametrů koleje v obvodu OŘ Brno 2022-2025 - ST Brno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02.1 - VRN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OŘ Brno</v>
      </c>
      <c r="G89" s="34"/>
      <c r="H89" s="34"/>
      <c r="I89" s="28" t="s">
        <v>22</v>
      </c>
      <c r="J89" s="65" t="str">
        <f>IF(J12="","",J12)</f>
        <v>11. 8. 2022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Správa železnic, státní organizace</v>
      </c>
      <c r="G91" s="34"/>
      <c r="H91" s="34"/>
      <c r="I91" s="28" t="s">
        <v>32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4"/>
      <c r="E92" s="34"/>
      <c r="F92" s="23" t="str">
        <f>IF(E18="","",E18)</f>
        <v>Vyplň údaj</v>
      </c>
      <c r="G92" s="34"/>
      <c r="H92" s="34"/>
      <c r="I92" s="28" t="s">
        <v>35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107</v>
      </c>
      <c r="D94" s="125"/>
      <c r="E94" s="125"/>
      <c r="F94" s="125"/>
      <c r="G94" s="125"/>
      <c r="H94" s="125"/>
      <c r="I94" s="125"/>
      <c r="J94" s="134" t="s">
        <v>108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109</v>
      </c>
      <c r="D96" s="34"/>
      <c r="E96" s="34"/>
      <c r="F96" s="34"/>
      <c r="G96" s="34"/>
      <c r="H96" s="34"/>
      <c r="I96" s="34"/>
      <c r="J96" s="92">
        <f>J117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110</v>
      </c>
    </row>
    <row r="97" s="9" customFormat="1" ht="24.96" customHeight="1">
      <c r="A97" s="9"/>
      <c r="B97" s="136"/>
      <c r="C97" s="9"/>
      <c r="D97" s="137" t="s">
        <v>521</v>
      </c>
      <c r="E97" s="138"/>
      <c r="F97" s="138"/>
      <c r="G97" s="138"/>
      <c r="H97" s="138"/>
      <c r="I97" s="138"/>
      <c r="J97" s="139">
        <f>J118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113</v>
      </c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4"/>
      <c r="D107" s="34"/>
      <c r="E107" s="117" t="str">
        <f>E7</f>
        <v>Oprava geometrických parametrů koleje v obvodu OŘ Brno 2022-2025 - ST Brno</v>
      </c>
      <c r="F107" s="28"/>
      <c r="G107" s="28"/>
      <c r="H107" s="28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104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4"/>
      <c r="D109" s="34"/>
      <c r="E109" s="63" t="str">
        <f>E9</f>
        <v>02.1 - VRN</v>
      </c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4"/>
      <c r="E111" s="34"/>
      <c r="F111" s="23" t="str">
        <f>F12</f>
        <v>OŘ Brno</v>
      </c>
      <c r="G111" s="34"/>
      <c r="H111" s="34"/>
      <c r="I111" s="28" t="s">
        <v>22</v>
      </c>
      <c r="J111" s="65" t="str">
        <f>IF(J12="","",J12)</f>
        <v>11. 8. 2022</v>
      </c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4"/>
      <c r="E113" s="34"/>
      <c r="F113" s="23" t="str">
        <f>E15</f>
        <v>Správa železnic, státní organizace</v>
      </c>
      <c r="G113" s="34"/>
      <c r="H113" s="34"/>
      <c r="I113" s="28" t="s">
        <v>32</v>
      </c>
      <c r="J113" s="32" t="str">
        <f>E21</f>
        <v xml:space="preserve"> 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30</v>
      </c>
      <c r="D114" s="34"/>
      <c r="E114" s="34"/>
      <c r="F114" s="23" t="str">
        <f>IF(E18="","",E18)</f>
        <v>Vyplň údaj</v>
      </c>
      <c r="G114" s="34"/>
      <c r="H114" s="34"/>
      <c r="I114" s="28" t="s">
        <v>35</v>
      </c>
      <c r="J114" s="32" t="str">
        <f>E24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1" customFormat="1" ht="29.28" customHeight="1">
      <c r="A116" s="144"/>
      <c r="B116" s="145"/>
      <c r="C116" s="146" t="s">
        <v>114</v>
      </c>
      <c r="D116" s="147" t="s">
        <v>62</v>
      </c>
      <c r="E116" s="147" t="s">
        <v>58</v>
      </c>
      <c r="F116" s="147" t="s">
        <v>59</v>
      </c>
      <c r="G116" s="147" t="s">
        <v>115</v>
      </c>
      <c r="H116" s="147" t="s">
        <v>116</v>
      </c>
      <c r="I116" s="147" t="s">
        <v>117</v>
      </c>
      <c r="J116" s="147" t="s">
        <v>108</v>
      </c>
      <c r="K116" s="148" t="s">
        <v>118</v>
      </c>
      <c r="L116" s="149"/>
      <c r="M116" s="82" t="s">
        <v>1</v>
      </c>
      <c r="N116" s="83" t="s">
        <v>41</v>
      </c>
      <c r="O116" s="83" t="s">
        <v>119</v>
      </c>
      <c r="P116" s="83" t="s">
        <v>120</v>
      </c>
      <c r="Q116" s="83" t="s">
        <v>121</v>
      </c>
      <c r="R116" s="83" t="s">
        <v>122</v>
      </c>
      <c r="S116" s="83" t="s">
        <v>123</v>
      </c>
      <c r="T116" s="84" t="s">
        <v>124</v>
      </c>
      <c r="U116" s="144"/>
      <c r="V116" s="144"/>
      <c r="W116" s="144"/>
      <c r="X116" s="144"/>
      <c r="Y116" s="144"/>
      <c r="Z116" s="144"/>
      <c r="AA116" s="144"/>
      <c r="AB116" s="144"/>
      <c r="AC116" s="144"/>
      <c r="AD116" s="144"/>
      <c r="AE116" s="144"/>
    </row>
    <row r="117" s="2" customFormat="1" ht="22.8" customHeight="1">
      <c r="A117" s="34"/>
      <c r="B117" s="35"/>
      <c r="C117" s="89" t="s">
        <v>125</v>
      </c>
      <c r="D117" s="34"/>
      <c r="E117" s="34"/>
      <c r="F117" s="34"/>
      <c r="G117" s="34"/>
      <c r="H117" s="34"/>
      <c r="I117" s="34"/>
      <c r="J117" s="150">
        <f>BK117</f>
        <v>0</v>
      </c>
      <c r="K117" s="34"/>
      <c r="L117" s="35"/>
      <c r="M117" s="85"/>
      <c r="N117" s="69"/>
      <c r="O117" s="86"/>
      <c r="P117" s="151">
        <f>P118</f>
        <v>0</v>
      </c>
      <c r="Q117" s="86"/>
      <c r="R117" s="151">
        <f>R118</f>
        <v>0</v>
      </c>
      <c r="S117" s="86"/>
      <c r="T117" s="152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5" t="s">
        <v>76</v>
      </c>
      <c r="AU117" s="15" t="s">
        <v>110</v>
      </c>
      <c r="BK117" s="153">
        <f>BK118</f>
        <v>0</v>
      </c>
    </row>
    <row r="118" s="12" customFormat="1" ht="25.92" customHeight="1">
      <c r="A118" s="12"/>
      <c r="B118" s="154"/>
      <c r="C118" s="12"/>
      <c r="D118" s="155" t="s">
        <v>76</v>
      </c>
      <c r="E118" s="156" t="s">
        <v>100</v>
      </c>
      <c r="F118" s="156" t="s">
        <v>522</v>
      </c>
      <c r="G118" s="12"/>
      <c r="H118" s="12"/>
      <c r="I118" s="157"/>
      <c r="J118" s="158">
        <f>BK118</f>
        <v>0</v>
      </c>
      <c r="K118" s="12"/>
      <c r="L118" s="154"/>
      <c r="M118" s="159"/>
      <c r="N118" s="160"/>
      <c r="O118" s="160"/>
      <c r="P118" s="161">
        <f>SUM(P119:P121)</f>
        <v>0</v>
      </c>
      <c r="Q118" s="160"/>
      <c r="R118" s="161">
        <f>SUM(R119:R121)</f>
        <v>0</v>
      </c>
      <c r="S118" s="160"/>
      <c r="T118" s="162">
        <f>SUM(T119:T121)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5" t="s">
        <v>129</v>
      </c>
      <c r="AT118" s="163" t="s">
        <v>76</v>
      </c>
      <c r="AU118" s="163" t="s">
        <v>77</v>
      </c>
      <c r="AY118" s="155" t="s">
        <v>128</v>
      </c>
      <c r="BK118" s="164">
        <f>SUM(BK119:BK121)</f>
        <v>0</v>
      </c>
    </row>
    <row r="119" s="2" customFormat="1" ht="24.15" customHeight="1">
      <c r="A119" s="34"/>
      <c r="B119" s="167"/>
      <c r="C119" s="182" t="s">
        <v>85</v>
      </c>
      <c r="D119" s="182" t="s">
        <v>139</v>
      </c>
      <c r="E119" s="183" t="s">
        <v>548</v>
      </c>
      <c r="F119" s="184" t="s">
        <v>549</v>
      </c>
      <c r="G119" s="185" t="s">
        <v>550</v>
      </c>
      <c r="H119" s="186">
        <v>1000000</v>
      </c>
      <c r="I119" s="187"/>
      <c r="J119" s="188">
        <f>ROUND(I119*H119,2)</f>
        <v>0</v>
      </c>
      <c r="K119" s="184" t="s">
        <v>135</v>
      </c>
      <c r="L119" s="35"/>
      <c r="M119" s="189" t="s">
        <v>1</v>
      </c>
      <c r="N119" s="190" t="s">
        <v>42</v>
      </c>
      <c r="O119" s="73"/>
      <c r="P119" s="178">
        <f>O119*H119</f>
        <v>0</v>
      </c>
      <c r="Q119" s="178">
        <v>0</v>
      </c>
      <c r="R119" s="178">
        <f>Q119*H119</f>
        <v>0</v>
      </c>
      <c r="S119" s="178">
        <v>0</v>
      </c>
      <c r="T119" s="179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0" t="s">
        <v>137</v>
      </c>
      <c r="AT119" s="180" t="s">
        <v>139</v>
      </c>
      <c r="AU119" s="180" t="s">
        <v>85</v>
      </c>
      <c r="AY119" s="15" t="s">
        <v>128</v>
      </c>
      <c r="BE119" s="181">
        <f>IF(N119="základní",J119,0)</f>
        <v>0</v>
      </c>
      <c r="BF119" s="181">
        <f>IF(N119="snížená",J119,0)</f>
        <v>0</v>
      </c>
      <c r="BG119" s="181">
        <f>IF(N119="zákl. přenesená",J119,0)</f>
        <v>0</v>
      </c>
      <c r="BH119" s="181">
        <f>IF(N119="sníž. přenesená",J119,0)</f>
        <v>0</v>
      </c>
      <c r="BI119" s="181">
        <f>IF(N119="nulová",J119,0)</f>
        <v>0</v>
      </c>
      <c r="BJ119" s="15" t="s">
        <v>85</v>
      </c>
      <c r="BK119" s="181">
        <f>ROUND(I119*H119,2)</f>
        <v>0</v>
      </c>
      <c r="BL119" s="15" t="s">
        <v>137</v>
      </c>
      <c r="BM119" s="180" t="s">
        <v>551</v>
      </c>
    </row>
    <row r="120" s="2" customFormat="1" ht="37.8" customHeight="1">
      <c r="A120" s="34"/>
      <c r="B120" s="167"/>
      <c r="C120" s="182" t="s">
        <v>87</v>
      </c>
      <c r="D120" s="182" t="s">
        <v>139</v>
      </c>
      <c r="E120" s="183" t="s">
        <v>552</v>
      </c>
      <c r="F120" s="184" t="s">
        <v>553</v>
      </c>
      <c r="G120" s="185" t="s">
        <v>554</v>
      </c>
      <c r="H120" s="186">
        <v>800</v>
      </c>
      <c r="I120" s="187"/>
      <c r="J120" s="188">
        <f>ROUND(I120*H120,2)</f>
        <v>0</v>
      </c>
      <c r="K120" s="184" t="s">
        <v>135</v>
      </c>
      <c r="L120" s="35"/>
      <c r="M120" s="189" t="s">
        <v>1</v>
      </c>
      <c r="N120" s="190" t="s">
        <v>42</v>
      </c>
      <c r="O120" s="73"/>
      <c r="P120" s="178">
        <f>O120*H120</f>
        <v>0</v>
      </c>
      <c r="Q120" s="178">
        <v>0</v>
      </c>
      <c r="R120" s="178">
        <f>Q120*H120</f>
        <v>0</v>
      </c>
      <c r="S120" s="178">
        <v>0</v>
      </c>
      <c r="T120" s="179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0" t="s">
        <v>137</v>
      </c>
      <c r="AT120" s="180" t="s">
        <v>139</v>
      </c>
      <c r="AU120" s="180" t="s">
        <v>85</v>
      </c>
      <c r="AY120" s="15" t="s">
        <v>128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15" t="s">
        <v>85</v>
      </c>
      <c r="BK120" s="181">
        <f>ROUND(I120*H120,2)</f>
        <v>0</v>
      </c>
      <c r="BL120" s="15" t="s">
        <v>137</v>
      </c>
      <c r="BM120" s="180" t="s">
        <v>555</v>
      </c>
    </row>
    <row r="121" s="2" customFormat="1" ht="24.15" customHeight="1">
      <c r="A121" s="34"/>
      <c r="B121" s="167"/>
      <c r="C121" s="182" t="s">
        <v>144</v>
      </c>
      <c r="D121" s="182" t="s">
        <v>139</v>
      </c>
      <c r="E121" s="183" t="s">
        <v>556</v>
      </c>
      <c r="F121" s="184" t="s">
        <v>557</v>
      </c>
      <c r="G121" s="185" t="s">
        <v>554</v>
      </c>
      <c r="H121" s="186">
        <v>500</v>
      </c>
      <c r="I121" s="187"/>
      <c r="J121" s="188">
        <f>ROUND(I121*H121,2)</f>
        <v>0</v>
      </c>
      <c r="K121" s="184" t="s">
        <v>135</v>
      </c>
      <c r="L121" s="35"/>
      <c r="M121" s="191" t="s">
        <v>1</v>
      </c>
      <c r="N121" s="192" t="s">
        <v>42</v>
      </c>
      <c r="O121" s="193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0" t="s">
        <v>137</v>
      </c>
      <c r="AT121" s="180" t="s">
        <v>139</v>
      </c>
      <c r="AU121" s="180" t="s">
        <v>85</v>
      </c>
      <c r="AY121" s="15" t="s">
        <v>128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15" t="s">
        <v>85</v>
      </c>
      <c r="BK121" s="181">
        <f>ROUND(I121*H121,2)</f>
        <v>0</v>
      </c>
      <c r="BL121" s="15" t="s">
        <v>137</v>
      </c>
      <c r="BM121" s="180" t="s">
        <v>558</v>
      </c>
    </row>
    <row r="122" s="2" customFormat="1" ht="6.96" customHeight="1">
      <c r="A122" s="34"/>
      <c r="B122" s="56"/>
      <c r="C122" s="57"/>
      <c r="D122" s="57"/>
      <c r="E122" s="57"/>
      <c r="F122" s="57"/>
      <c r="G122" s="57"/>
      <c r="H122" s="57"/>
      <c r="I122" s="57"/>
      <c r="J122" s="57"/>
      <c r="K122" s="57"/>
      <c r="L122" s="35"/>
      <c r="M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</sheetData>
  <autoFilter ref="C116:K12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Šiške Vladimír, Ing.</dc:creator>
  <cp:lastModifiedBy>Šiške Vladimír, Ing.</cp:lastModifiedBy>
  <dcterms:created xsi:type="dcterms:W3CDTF">2022-11-01T09:54:50Z</dcterms:created>
  <dcterms:modified xsi:type="dcterms:W3CDTF">2022-11-01T09:54:52Z</dcterms:modified>
</cp:coreProperties>
</file>