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prava koleje č. 1" sheetId="2" r:id="rId2"/>
    <sheet name="SO 02 - Oprava koleje č. 2" sheetId="3" r:id="rId3"/>
    <sheet name="SO 03 - Nástupiště a přec..." sheetId="4" r:id="rId4"/>
    <sheet name="SO 04 - Následná úprava GPK" sheetId="5" r:id="rId5"/>
    <sheet name="OBJ 1 - NEOCEŇOVAT - mate..." sheetId="6" r:id="rId6"/>
    <sheet name="VON - Vedlejší a ostatní ...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01 - Oprava koleje č. 1'!$C$78:$K$196</definedName>
    <definedName name="_xlnm.Print_Area" localSheetId="1">'SO 01 - Oprava koleje č. 1'!$C$66:$K$196</definedName>
    <definedName name="_xlnm.Print_Titles" localSheetId="1">'SO 01 - Oprava koleje č. 1'!$78:$78</definedName>
    <definedName name="_xlnm._FilterDatabase" localSheetId="2" hidden="1">'SO 02 - Oprava koleje č. 2'!$C$78:$K$195</definedName>
    <definedName name="_xlnm.Print_Area" localSheetId="2">'SO 02 - Oprava koleje č. 2'!$C$66:$K$195</definedName>
    <definedName name="_xlnm.Print_Titles" localSheetId="2">'SO 02 - Oprava koleje č. 2'!$78:$78</definedName>
    <definedName name="_xlnm._FilterDatabase" localSheetId="3" hidden="1">'SO 03 - Nástupiště a přec...'!$C$78:$K$157</definedName>
    <definedName name="_xlnm.Print_Area" localSheetId="3">'SO 03 - Nástupiště a přec...'!$C$66:$K$157</definedName>
    <definedName name="_xlnm.Print_Titles" localSheetId="3">'SO 03 - Nástupiště a přec...'!$78:$78</definedName>
    <definedName name="_xlnm._FilterDatabase" localSheetId="4" hidden="1">'SO 04 - Následná úprava GPK'!$C$80:$K$97</definedName>
    <definedName name="_xlnm.Print_Area" localSheetId="4">'SO 04 - Následná úprava GPK'!$C$68:$K$97</definedName>
    <definedName name="_xlnm.Print_Titles" localSheetId="4">'SO 04 - Následná úprava GPK'!$80:$80</definedName>
    <definedName name="_xlnm._FilterDatabase" localSheetId="5" hidden="1">'OBJ 1 - NEOCEŇOVAT - mate...'!$C$82:$K$110</definedName>
    <definedName name="_xlnm.Print_Area" localSheetId="5">'OBJ 1 - NEOCEŇOVAT - mate...'!$C$70:$K$110</definedName>
    <definedName name="_xlnm.Print_Titles" localSheetId="5">'OBJ 1 - NEOCEŇOVAT - mate...'!$82:$82</definedName>
    <definedName name="_xlnm._FilterDatabase" localSheetId="6" hidden="1">'VON - Vedlejší a ostatní ...'!$C$78:$K$94</definedName>
    <definedName name="_xlnm.Print_Area" localSheetId="6">'VON - Vedlejší a ostatní ...'!$C$66:$K$94</definedName>
    <definedName name="_xlnm.Print_Titles" localSheetId="6">'VON - Vedlejší a ostatní ...'!$78:$78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6" r="J37"/>
  <c r="J36"/>
  <c i="1" r="AY59"/>
  <c i="6" r="J35"/>
  <c i="1" r="AX59"/>
  <c i="6" r="BI108"/>
  <c r="BH108"/>
  <c r="BG108"/>
  <c r="BF108"/>
  <c r="T108"/>
  <c r="T107"/>
  <c r="R108"/>
  <c r="R107"/>
  <c r="P108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5" r="J37"/>
  <c r="J36"/>
  <c i="1" r="AY58"/>
  <c i="5" r="J35"/>
  <c i="1" r="AX58"/>
  <c i="5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4" r="J37"/>
  <c r="J36"/>
  <c i="1" r="AY57"/>
  <c i="4" r="J35"/>
  <c i="1" r="AX57"/>
  <c i="4"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5"/>
  <c r="BH85"/>
  <c r="BG85"/>
  <c r="BF85"/>
  <c r="T85"/>
  <c r="R85"/>
  <c r="P85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55"/>
  <c r="J17"/>
  <c r="J12"/>
  <c r="J73"/>
  <c r="E7"/>
  <c r="E48"/>
  <c i="3" r="J37"/>
  <c r="J36"/>
  <c i="1" r="AY56"/>
  <c i="3" r="J35"/>
  <c i="1" r="AX56"/>
  <c i="3"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2" r="J37"/>
  <c r="J36"/>
  <c i="1" r="AY55"/>
  <c i="2" r="J35"/>
  <c i="1" r="AX55"/>
  <c i="2"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52"/>
  <c r="E7"/>
  <c r="E69"/>
  <c i="1" r="L50"/>
  <c r="AM50"/>
  <c r="AM49"/>
  <c r="L49"/>
  <c r="AM47"/>
  <c r="L47"/>
  <c r="L45"/>
  <c r="L44"/>
  <c i="2" r="J192"/>
  <c r="J188"/>
  <c r="J182"/>
  <c r="BK176"/>
  <c r="BK170"/>
  <c r="J164"/>
  <c r="J156"/>
  <c r="J148"/>
  <c r="BK127"/>
  <c r="BK108"/>
  <c r="BK99"/>
  <c r="BK188"/>
  <c r="BK182"/>
  <c r="J176"/>
  <c r="J170"/>
  <c r="BK164"/>
  <c r="BK156"/>
  <c r="BK151"/>
  <c r="BK148"/>
  <c r="BK143"/>
  <c r="J137"/>
  <c r="BK130"/>
  <c r="BK123"/>
  <c r="J118"/>
  <c r="J112"/>
  <c r="BK102"/>
  <c r="J96"/>
  <c r="J90"/>
  <c r="J84"/>
  <c r="BK137"/>
  <c r="J130"/>
  <c r="BK126"/>
  <c r="BK118"/>
  <c r="BK112"/>
  <c r="J102"/>
  <c r="BK93"/>
  <c r="BK87"/>
  <c i="1" r="AS54"/>
  <c i="3" r="BK183"/>
  <c r="BK178"/>
  <c r="BK167"/>
  <c r="J149"/>
  <c r="BK139"/>
  <c r="BK136"/>
  <c r="J126"/>
  <c r="J122"/>
  <c r="J108"/>
  <c r="J92"/>
  <c r="J86"/>
  <c r="BK194"/>
  <c r="J187"/>
  <c r="J183"/>
  <c r="BK181"/>
  <c r="J174"/>
  <c r="J162"/>
  <c r="BK157"/>
  <c r="BK149"/>
  <c r="BK145"/>
  <c r="J136"/>
  <c r="BK123"/>
  <c r="J119"/>
  <c r="J112"/>
  <c r="J104"/>
  <c r="J95"/>
  <c r="J89"/>
  <c r="BK191"/>
  <c r="BK170"/>
  <c r="J145"/>
  <c r="BK126"/>
  <c r="J114"/>
  <c r="BK89"/>
  <c r="BK80"/>
  <c r="J182"/>
  <c r="BK154"/>
  <c r="J139"/>
  <c r="BK119"/>
  <c r="BK104"/>
  <c r="J98"/>
  <c r="J80"/>
  <c i="4" r="J149"/>
  <c r="BK134"/>
  <c r="BK129"/>
  <c r="BK119"/>
  <c r="J113"/>
  <c r="J105"/>
  <c r="J152"/>
  <c r="J141"/>
  <c r="BK128"/>
  <c r="BK125"/>
  <c r="BK105"/>
  <c r="J80"/>
  <c r="BK141"/>
  <c r="J137"/>
  <c r="J125"/>
  <c r="J100"/>
  <c r="BK155"/>
  <c r="BK146"/>
  <c r="J138"/>
  <c r="J134"/>
  <c r="J129"/>
  <c r="J119"/>
  <c r="BK113"/>
  <c r="BK97"/>
  <c r="J87"/>
  <c r="BK80"/>
  <c i="5" r="J94"/>
  <c r="BK84"/>
  <c r="BK96"/>
  <c r="BK94"/>
  <c r="J90"/>
  <c r="BK86"/>
  <c r="J92"/>
  <c i="6" r="J108"/>
  <c r="BK92"/>
  <c r="BK108"/>
  <c r="J100"/>
  <c r="J89"/>
  <c r="BK97"/>
  <c r="J97"/>
  <c i="7" r="BK91"/>
  <c r="BK87"/>
  <c r="BK85"/>
  <c r="J83"/>
  <c r="BK81"/>
  <c r="J91"/>
  <c r="J87"/>
  <c r="J85"/>
  <c r="BK83"/>
  <c r="J82"/>
  <c i="2" r="J195"/>
  <c r="J185"/>
  <c r="BK179"/>
  <c r="BK173"/>
  <c r="J167"/>
  <c r="J161"/>
  <c r="BK152"/>
  <c r="BK145"/>
  <c r="J120"/>
  <c r="J105"/>
  <c r="BK195"/>
  <c r="BK192"/>
  <c r="BK185"/>
  <c r="J179"/>
  <c r="J173"/>
  <c r="BK167"/>
  <c r="BK161"/>
  <c r="J152"/>
  <c r="J151"/>
  <c r="J145"/>
  <c r="J141"/>
  <c r="J133"/>
  <c r="J126"/>
  <c r="BK120"/>
  <c r="BK116"/>
  <c r="J108"/>
  <c r="J99"/>
  <c r="J93"/>
  <c r="J87"/>
  <c r="BK80"/>
  <c r="BK133"/>
  <c r="J127"/>
  <c r="J123"/>
  <c r="J116"/>
  <c r="BK105"/>
  <c r="BK96"/>
  <c r="BK90"/>
  <c r="J80"/>
  <c r="J143"/>
  <c r="BK141"/>
  <c r="BK84"/>
  <c i="3" r="J194"/>
  <c r="BK187"/>
  <c r="BK186"/>
  <c r="J181"/>
  <c r="J170"/>
  <c r="J158"/>
  <c r="J141"/>
  <c r="J129"/>
  <c r="J123"/>
  <c r="BK112"/>
  <c r="BK101"/>
  <c r="J186"/>
  <c r="BK182"/>
  <c r="J178"/>
  <c r="J167"/>
  <c r="BK158"/>
  <c r="J154"/>
  <c r="BK148"/>
  <c r="BK141"/>
  <c r="J132"/>
  <c r="BK122"/>
  <c r="BK116"/>
  <c r="BK108"/>
  <c r="BK98"/>
  <c r="BK92"/>
  <c r="BK86"/>
  <c r="BK174"/>
  <c r="J157"/>
  <c r="BK129"/>
  <c r="J116"/>
  <c r="BK95"/>
  <c r="J83"/>
  <c r="J191"/>
  <c r="BK162"/>
  <c r="J148"/>
  <c r="BK132"/>
  <c r="BK114"/>
  <c r="J101"/>
  <c r="BK83"/>
  <c i="4" r="J155"/>
  <c r="J146"/>
  <c r="J130"/>
  <c r="J128"/>
  <c r="BK116"/>
  <c r="J110"/>
  <c r="J97"/>
  <c r="BK87"/>
  <c r="BK149"/>
  <c r="J131"/>
  <c r="BK122"/>
  <c r="BK100"/>
  <c r="BK91"/>
  <c r="J143"/>
  <c r="BK138"/>
  <c r="BK131"/>
  <c r="J85"/>
  <c r="BK152"/>
  <c r="BK143"/>
  <c r="BK137"/>
  <c r="BK130"/>
  <c r="J122"/>
  <c r="J116"/>
  <c r="BK110"/>
  <c r="J91"/>
  <c r="BK85"/>
  <c i="5" r="J96"/>
  <c r="J86"/>
  <c r="BK88"/>
  <c r="BK92"/>
  <c r="J88"/>
  <c r="J84"/>
  <c r="BK90"/>
  <c i="6" r="BK100"/>
  <c r="BK89"/>
  <c r="BK103"/>
  <c r="J92"/>
  <c r="J103"/>
  <c r="BK86"/>
  <c r="J86"/>
  <c i="7" r="BK88"/>
  <c r="J86"/>
  <c r="BK84"/>
  <c r="BK82"/>
  <c r="BK80"/>
  <c r="J88"/>
  <c r="BK86"/>
  <c r="J84"/>
  <c r="J81"/>
  <c r="J80"/>
  <c i="4" l="1" r="R79"/>
  <c i="5" r="P83"/>
  <c r="P82"/>
  <c r="P81"/>
  <c i="1" r="AU58"/>
  <c i="3" r="P79"/>
  <c i="1" r="AU56"/>
  <c i="4" r="BK79"/>
  <c r="J79"/>
  <c r="J59"/>
  <c i="5" r="BK83"/>
  <c r="J83"/>
  <c r="J61"/>
  <c i="6" r="P96"/>
  <c i="2" r="P79"/>
  <c i="1" r="AU55"/>
  <c i="2" r="T79"/>
  <c i="3" r="BK79"/>
  <c r="J79"/>
  <c r="J59"/>
  <c r="T79"/>
  <c i="4" r="T79"/>
  <c i="5" r="T83"/>
  <c r="T82"/>
  <c r="T81"/>
  <c i="6" r="P85"/>
  <c r="P84"/>
  <c r="P83"/>
  <c i="1" r="AU59"/>
  <c i="6" r="R85"/>
  <c r="BK96"/>
  <c r="J96"/>
  <c r="J62"/>
  <c r="T96"/>
  <c i="7" r="P79"/>
  <c i="1" r="AU60"/>
  <c i="7" r="R79"/>
  <c i="2" r="BK79"/>
  <c r="J79"/>
  <c r="J59"/>
  <c r="R79"/>
  <c i="3" r="R79"/>
  <c i="4" r="P79"/>
  <c i="1" r="AU57"/>
  <c i="5" r="R83"/>
  <c r="R82"/>
  <c r="R81"/>
  <c i="6" r="BK85"/>
  <c r="J85"/>
  <c r="J61"/>
  <c r="T85"/>
  <c r="T84"/>
  <c r="T83"/>
  <c r="R96"/>
  <c i="7" r="BK79"/>
  <c r="J79"/>
  <c r="J59"/>
  <c r="T79"/>
  <c i="6" r="BK107"/>
  <c r="J107"/>
  <c r="J63"/>
  <c i="7" r="E48"/>
  <c r="J52"/>
  <c r="BE80"/>
  <c r="BE81"/>
  <c r="BE82"/>
  <c r="BE83"/>
  <c r="BE84"/>
  <c r="BE85"/>
  <c r="BE86"/>
  <c r="BE87"/>
  <c r="BE88"/>
  <c r="BE91"/>
  <c r="F55"/>
  <c i="6" r="J52"/>
  <c r="BE92"/>
  <c r="BE97"/>
  <c r="BE100"/>
  <c r="E48"/>
  <c r="BE89"/>
  <c r="BE108"/>
  <c r="F55"/>
  <c r="BE86"/>
  <c r="BE103"/>
  <c i="5" r="E71"/>
  <c r="J52"/>
  <c r="F78"/>
  <c r="BE86"/>
  <c r="BE94"/>
  <c r="BE84"/>
  <c r="BE88"/>
  <c r="BE90"/>
  <c r="BE92"/>
  <c r="BE96"/>
  <c i="4" r="J52"/>
  <c r="E69"/>
  <c r="BE91"/>
  <c r="BE100"/>
  <c r="BE125"/>
  <c r="BE134"/>
  <c r="BE141"/>
  <c r="BE152"/>
  <c r="F76"/>
  <c r="BE87"/>
  <c r="BE97"/>
  <c r="BE105"/>
  <c r="BE110"/>
  <c r="BE119"/>
  <c r="BE122"/>
  <c r="BE128"/>
  <c r="BE85"/>
  <c r="BE113"/>
  <c r="BE116"/>
  <c r="BE129"/>
  <c r="BE130"/>
  <c r="BE131"/>
  <c r="BE137"/>
  <c r="BE138"/>
  <c r="BE143"/>
  <c r="BE149"/>
  <c r="BE155"/>
  <c r="BE80"/>
  <c r="BE146"/>
  <c i="3" r="J52"/>
  <c r="BE86"/>
  <c r="BE92"/>
  <c r="BE95"/>
  <c r="BE101"/>
  <c r="BE112"/>
  <c r="BE136"/>
  <c r="BE158"/>
  <c r="E48"/>
  <c r="F55"/>
  <c r="BE123"/>
  <c r="BE139"/>
  <c r="BE141"/>
  <c r="BE167"/>
  <c r="BE181"/>
  <c r="BE183"/>
  <c r="BE186"/>
  <c r="BE80"/>
  <c r="BE98"/>
  <c r="BE104"/>
  <c r="BE108"/>
  <c r="BE122"/>
  <c r="BE126"/>
  <c r="BE129"/>
  <c r="BE132"/>
  <c r="BE157"/>
  <c r="BE162"/>
  <c r="BE170"/>
  <c r="BE174"/>
  <c r="BE178"/>
  <c r="BE187"/>
  <c r="BE191"/>
  <c r="BE194"/>
  <c r="BE83"/>
  <c r="BE89"/>
  <c r="BE114"/>
  <c r="BE116"/>
  <c r="BE119"/>
  <c r="BE145"/>
  <c r="BE148"/>
  <c r="BE149"/>
  <c r="BE154"/>
  <c r="BE182"/>
  <c i="2" r="E48"/>
  <c r="F55"/>
  <c r="J73"/>
  <c r="BE80"/>
  <c r="BE84"/>
  <c r="BE93"/>
  <c r="BE99"/>
  <c r="BE102"/>
  <c r="BE112"/>
  <c r="BE123"/>
  <c r="BE130"/>
  <c r="BE133"/>
  <c r="BE137"/>
  <c r="BE141"/>
  <c r="BE87"/>
  <c r="BE90"/>
  <c r="BE105"/>
  <c r="BE108"/>
  <c r="BE120"/>
  <c r="BE127"/>
  <c r="BE143"/>
  <c r="BE145"/>
  <c r="BE148"/>
  <c r="BE152"/>
  <c r="BE156"/>
  <c r="BE161"/>
  <c r="BE167"/>
  <c r="BE170"/>
  <c r="BE173"/>
  <c r="BE179"/>
  <c r="BE182"/>
  <c r="BE188"/>
  <c r="BE192"/>
  <c r="BE195"/>
  <c r="BE96"/>
  <c r="BE116"/>
  <c r="BE118"/>
  <c r="BE126"/>
  <c r="BE151"/>
  <c r="BE164"/>
  <c r="BE176"/>
  <c r="BE185"/>
  <c r="F35"/>
  <c i="1" r="BB55"/>
  <c i="3" r="F34"/>
  <c i="1" r="BA56"/>
  <c i="6" r="J34"/>
  <c i="1" r="AW59"/>
  <c i="6" r="F36"/>
  <c i="1" r="BC59"/>
  <c i="7" r="F37"/>
  <c i="1" r="BD60"/>
  <c i="2" r="F37"/>
  <c i="1" r="BD55"/>
  <c i="2" r="F34"/>
  <c i="1" r="BA55"/>
  <c i="2" r="J30"/>
  <c i="3" r="J34"/>
  <c i="1" r="AW56"/>
  <c i="4" r="F36"/>
  <c i="1" r="BC57"/>
  <c i="4" r="F35"/>
  <c i="1" r="BB57"/>
  <c i="4" r="J30"/>
  <c i="5" r="J34"/>
  <c i="1" r="AW58"/>
  <c i="5" r="F35"/>
  <c i="1" r="BB58"/>
  <c i="6" r="F34"/>
  <c i="1" r="BA59"/>
  <c i="6" r="F37"/>
  <c i="1" r="BD59"/>
  <c i="7" r="F35"/>
  <c i="1" r="BB60"/>
  <c i="7" r="F36"/>
  <c i="1" r="BC60"/>
  <c i="2" r="J34"/>
  <c i="1" r="AW55"/>
  <c i="3" r="F35"/>
  <c i="1" r="BB56"/>
  <c i="2" r="F36"/>
  <c i="1" r="BC55"/>
  <c i="3" r="F37"/>
  <c i="1" r="BD56"/>
  <c i="3" r="F36"/>
  <c i="1" r="BC56"/>
  <c i="4" r="F34"/>
  <c i="1" r="BA57"/>
  <c i="4" r="J34"/>
  <c i="1" r="AW57"/>
  <c i="3" r="J30"/>
  <c i="4" r="F37"/>
  <c i="1" r="BD57"/>
  <c i="5" r="F37"/>
  <c i="1" r="BD58"/>
  <c i="5" r="F34"/>
  <c i="1" r="BA58"/>
  <c i="5" r="F36"/>
  <c i="1" r="BC58"/>
  <c i="6" r="F35"/>
  <c i="1" r="BB59"/>
  <c i="7" r="F34"/>
  <c i="1" r="BA60"/>
  <c i="7" r="J34"/>
  <c i="1" r="AW60"/>
  <c i="6" l="1" r="R84"/>
  <c r="R83"/>
  <c i="5" r="BK82"/>
  <c r="BK81"/>
  <c r="J81"/>
  <c r="J59"/>
  <c i="6" r="BK84"/>
  <c r="J84"/>
  <c r="J60"/>
  <c i="1" r="AG57"/>
  <c r="AG56"/>
  <c r="AG55"/>
  <c r="AU54"/>
  <c i="3" r="F33"/>
  <c i="1" r="AZ56"/>
  <c i="4" r="J33"/>
  <c i="1" r="AV57"/>
  <c r="AT57"/>
  <c r="AN57"/>
  <c r="BC54"/>
  <c r="AY54"/>
  <c r="BA54"/>
  <c r="AW54"/>
  <c r="AK30"/>
  <c i="7" r="J30"/>
  <c i="1" r="AG60"/>
  <c i="2" r="J33"/>
  <c i="1" r="AV55"/>
  <c r="AT55"/>
  <c r="AN55"/>
  <c i="5" r="F33"/>
  <c i="1" r="AZ58"/>
  <c i="6" r="J33"/>
  <c i="1" r="AV59"/>
  <c r="AT59"/>
  <c r="BB54"/>
  <c r="W31"/>
  <c i="3" r="J33"/>
  <c i="1" r="AV56"/>
  <c r="AT56"/>
  <c r="AN56"/>
  <c i="4" r="F33"/>
  <c i="1" r="AZ57"/>
  <c i="7" r="F33"/>
  <c i="1" r="AZ60"/>
  <c r="BD54"/>
  <c r="W33"/>
  <c i="2" r="F33"/>
  <c i="1" r="AZ55"/>
  <c i="5" r="J33"/>
  <c i="1" r="AV58"/>
  <c r="AT58"/>
  <c i="6" r="F33"/>
  <c i="1" r="AZ59"/>
  <c i="7" r="J33"/>
  <c i="1" r="AV60"/>
  <c r="AT60"/>
  <c r="AN60"/>
  <c i="6" l="1" r="BK83"/>
  <c r="J83"/>
  <c i="5" r="J82"/>
  <c r="J60"/>
  <c i="7" r="J39"/>
  <c i="4" r="J39"/>
  <c i="3" r="J39"/>
  <c i="2" r="J39"/>
  <c i="6" r="J30"/>
  <c i="1" r="AG59"/>
  <c i="5" r="J30"/>
  <c i="1" r="AG58"/>
  <c r="AZ54"/>
  <c r="AV54"/>
  <c r="AK29"/>
  <c r="W32"/>
  <c r="W30"/>
  <c r="AX54"/>
  <c i="5" l="1" r="J39"/>
  <c i="6" r="J39"/>
  <c r="J59"/>
  <c i="1" r="AN59"/>
  <c r="AN58"/>
  <c r="AT54"/>
  <c r="W29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<sst xmlns="http://schemas.openxmlformats.org/spreadsheetml/2006/main">
  <si>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</si>
  <si>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</si>
  <si>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</si>
  <si>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</si>
  <si>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</si>
  <si>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{c43fb176-c0ba-434d-8696-1fe72fb5b3f9}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</si>
  <si>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</si>
  <si>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</si>
  <si>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</si>
  <si>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</si>
  <si>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</si>
  <si>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</si>
  <si>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</si>
  <si>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</si>
  <si>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2022_9_26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</si>
  <si>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</si>
  <si>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</si>
  <si>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staničních kolejí v žst. Lázně Bělohrad</t>
  </si>
  <si>
    <t>KSO:</t>
  </si>
  <si>
    <t/>
  </si>
  <si>
    <t>CC-CZ:</t>
  </si>
  <si>
    <t>Místo:</t>
  </si>
  <si>
    <t>žst. Lázně Bělohrad</t>
  </si>
  <si>
    <t>Datum:</t>
  </si>
  <si>
    <t>26. 9. 2022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</si>
  <si>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</si>
  <si>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</si>
  <si>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</si>
  <si>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</si>
  <si>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</si>
  <si>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</si>
  <si>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</si>
  <si>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>bez PD</t>
  </si>
  <si>
    <t>True</t>
  </si>
  <si>
    <t>0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</si>
  <si>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</si>
  <si>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</si>
  <si>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</si>
  <si>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</si>
  <si>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</si>
  <si>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</si>
  <si>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</si>
  <si>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</si>
  <si>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</si>
  <si>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</si>
  <si>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</si>
  <si>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</si>
  <si>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</si>
  <si>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</si>
  <si>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</si>
  <si>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</si>
  <si>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</si>
  <si>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</si>
  <si>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</si>
  <si>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</si>
  <si>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</si>
  <si>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</si>
  <si>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</si>
  <si>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</si>
  <si>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</si>
  <si>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</si>
  <si>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</si>
  <si>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</si>
  <si>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</si>
  <si>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</si>
  <si>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</si>
  <si>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</si>
  <si>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</si>
  <si>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</si>
  <si>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</si>
  <si>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</si>
  <si>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</si>
  <si>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</si>
  <si>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</si>
  <si>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</si>
  <si>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</si>
  <si>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SO 01</t>
  </si>
  <si>
    <t>Oprava koleje č. 1</t>
  </si>
  <si>
    <t>STA</t>
  </si>
  <si>
    <t>1</t>
  </si>
  <si>
    <t>{2f3df923-ba79-43b4-a876-afd137f1ae9b}</t>
  </si>
  <si>
    <t>2</t>
  </si>
  <si>
    <t>SO 02</t>
  </si>
  <si>
    <t>Oprava koleje č. 2</t>
  </si>
  <si>
    <t>{ceded03a-dae8-4e1b-99d6-13c458d3c25e}</t>
  </si>
  <si>
    <t>SO 03</t>
  </si>
  <si>
    <t>Nástupiště a přechody</t>
  </si>
  <si>
    <t>{7acf473a-6891-4c25-b251-ee6934a38162}</t>
  </si>
  <si>
    <t>SO 04</t>
  </si>
  <si>
    <t>Následná úprava GPK</t>
  </si>
  <si>
    <t>{fd777eba-798e-47e8-8aa2-01e1b0a4ed25}</t>
  </si>
  <si>
    <t>OBJ 1</t>
  </si>
  <si>
    <t>NEOCEŇOVAT - materiál objednatele nedodávaný na místo stavby</t>
  </si>
  <si>
    <t>{04441e94-d019-49f7-93ad-12ee599f726d}</t>
  </si>
  <si>
    <t>VON</t>
  </si>
  <si>
    <t>Vedlejší a ostatní náklady</t>
  </si>
  <si>
    <t>{a32df5eb-dc58-401a-b94e-8c0db8191ac2}</t>
  </si>
  <si>
    <t>KRYCÍ LIST SOUPISU PRACÍ</t>
  </si>
  <si>
    <t>Objekt:</t>
  </si>
  <si>
    <t>SO 01 - Oprava koleje č. 1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</si>
  <si>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</si>
  <si>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</si>
  <si>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</si>
  <si>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</si>
  <si>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</si>
  <si>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</si>
  <si>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</si>
  <si>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</si>
  <si>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</si>
  <si>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</si>
  <si>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</si>
  <si>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</si>
  <si>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</si>
  <si>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</si>
  <si>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</si>
  <si>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</si>
  <si>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</si>
  <si>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</si>
  <si>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5914120010</t>
  </si>
  <si>
    <t>Demontáž nástupiště úrovňového sypaného v celé šíři</t>
  </si>
  <si>
    <t>m</t>
  </si>
  <si>
    <t>Sborník UOŽI 01 2022</t>
  </si>
  <si>
    <t>4</t>
  </si>
  <si>
    <t>ROZPOCET</t>
  </si>
  <si>
    <t>VV</t>
  </si>
  <si>
    <t xml:space="preserve">sypané nástupiště u k.č. 1  - 117 m</t>
  </si>
  <si>
    <t>117</t>
  </si>
  <si>
    <t>Součet</t>
  </si>
  <si>
    <t>5907050120</t>
  </si>
  <si>
    <t>Dělení kolejnic kyslíkem soustavy S49 nebo T</t>
  </si>
  <si>
    <t>kus</t>
  </si>
  <si>
    <t>38"ZAOKR.NAHORU(448/25;1)*2+2=38 ks</t>
  </si>
  <si>
    <t>3</t>
  </si>
  <si>
    <t>5906140155</t>
  </si>
  <si>
    <t>Demontáž kolejového roštu koleje v ose koleje pražce betonové tvar S49, T, 49E1</t>
  </si>
  <si>
    <t>km</t>
  </si>
  <si>
    <t>6</t>
  </si>
  <si>
    <t>0,497-0,024-0,025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</si>
  <si>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</si>
  <si>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</si>
  <si>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t</t>
  </si>
  <si>
    <t>8</t>
  </si>
  <si>
    <t>0,448*1000*0,543</t>
  </si>
  <si>
    <t>5</t>
  </si>
  <si>
    <t>5999005010</t>
  </si>
  <si>
    <t>Třídění spojovacích a upevňovacích součástí</t>
  </si>
  <si>
    <t>10</t>
  </si>
  <si>
    <t>18,387"ZAOKR.NAHORU(448*1,52;1)*0,027=18,387 t</t>
  </si>
  <si>
    <t>5999005020</t>
  </si>
  <si>
    <t>Třídění pražců a kolejnicových podpor</t>
  </si>
  <si>
    <t>12</t>
  </si>
  <si>
    <t>180,465"ZAOKR.NAHORU(448*1,52;1)*0,265=180,465 t</t>
  </si>
  <si>
    <t>7</t>
  </si>
  <si>
    <t>5999005030</t>
  </si>
  <si>
    <t>Třídění kolejnic</t>
  </si>
  <si>
    <t>14</t>
  </si>
  <si>
    <t>0,448*1000*2*0,0497</t>
  </si>
  <si>
    <t>5905050055</t>
  </si>
  <si>
    <t>Souvislá výměna KL se snesením KR koleje pražce betonové</t>
  </si>
  <si>
    <t>16</t>
  </si>
  <si>
    <t>0,448</t>
  </si>
  <si>
    <t>9</t>
  </si>
  <si>
    <t>5905020020</t>
  </si>
  <si>
    <t>Oprava stezky strojně s odstraněním drnu a nánosu přes 10 cm do 20 cm</t>
  </si>
  <si>
    <t>m2</t>
  </si>
  <si>
    <t>18</t>
  </si>
  <si>
    <t>(448-145-117)*2*1,35</t>
  </si>
  <si>
    <t>5906130335</t>
  </si>
  <si>
    <t>Montáž kolejového roštu v ose koleje pražce betonové vystrojené tvar R65</t>
  </si>
  <si>
    <t>22</t>
  </si>
  <si>
    <t>včetně přechodových kolejnic</t>
  </si>
  <si>
    <t>11</t>
  </si>
  <si>
    <t>5907015016</t>
  </si>
  <si>
    <t>Ojedinělá výměna kolejnic stávající upevnění tvar S49, T, 49E1</t>
  </si>
  <si>
    <t>24</t>
  </si>
  <si>
    <t>4*5</t>
  </si>
  <si>
    <t>část přechodových kolejnic - S49</t>
  </si>
  <si>
    <t>41</t>
  </si>
  <si>
    <t>5909041010</t>
  </si>
  <si>
    <t>Úprava GPK výhybky směrové a výškové uspořádání pražce dřevěné nebo ocelové.</t>
  </si>
  <si>
    <t>1003067862</t>
  </si>
  <si>
    <t>2*44"výběhy ve výhybkách č. 2 a 7</t>
  </si>
  <si>
    <t>42</t>
  </si>
  <si>
    <t>5905105020</t>
  </si>
  <si>
    <t>Doplnění KL kamenivem ojediněle ručně ve výhybce.</t>
  </si>
  <si>
    <t>m3</t>
  </si>
  <si>
    <t>296813829</t>
  </si>
  <si>
    <t>44*0,175</t>
  </si>
  <si>
    <t>13</t>
  </si>
  <si>
    <t>5910020030</t>
  </si>
  <si>
    <t>Svařování kolejnic termitem plný předehřev standardní spára svar sériový tv. S49</t>
  </si>
  <si>
    <t>svar</t>
  </si>
  <si>
    <t>30</t>
  </si>
  <si>
    <t xml:space="preserve">4"přechodové kolejnice S49/R65,   4 svary</t>
  </si>
  <si>
    <t>5910020020</t>
  </si>
  <si>
    <t>Svařování kolejnic termitem plný předehřev standardní spára svar sériový tv. R65</t>
  </si>
  <si>
    <t>32</t>
  </si>
  <si>
    <t>40"ZAOKR.NAHORU(448/23,8;1)*2+2</t>
  </si>
  <si>
    <t>5910035020</t>
  </si>
  <si>
    <t>Dosažení dovolené upínací teploty v BK prodloužením kolejnicového pásu v koleji tv. R65</t>
  </si>
  <si>
    <t>34</t>
  </si>
  <si>
    <t>5910040310</t>
  </si>
  <si>
    <t>Umožnění volné dilatace kolejnice demontáž upevňovadel s osazením kluzných podložek rozdělení pražců "c"</t>
  </si>
  <si>
    <t>36</t>
  </si>
  <si>
    <t>497*2</t>
  </si>
  <si>
    <t>17</t>
  </si>
  <si>
    <t>5910040410</t>
  </si>
  <si>
    <t>Umožnění volné dilatace kolejnice montáž upevňovadel s odstraněním kluzných podložek rozdělení pražců "c"</t>
  </si>
  <si>
    <t>38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</si>
  <si>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</si>
  <si>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</si>
  <si>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Odvoz na skládku</t>
  </si>
  <si>
    <t>117*0,81*1,5+502,2*0,15*1,5</t>
  </si>
  <si>
    <t>19</t>
  </si>
  <si>
    <t>9909000100</t>
  </si>
  <si>
    <t>Poplatek za uložení suti nebo hmot na oficiální skládku</t>
  </si>
  <si>
    <t>44</t>
  </si>
  <si>
    <t>uložení výzisku na skládku Lodín</t>
  </si>
  <si>
    <t>40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</si>
  <si>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</si>
  <si>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</si>
  <si>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1726288851</t>
  </si>
  <si>
    <t>0,448*1733*1,550"odvoz kameniva k recyklaci</t>
  </si>
  <si>
    <t>39</t>
  </si>
  <si>
    <t>9909000700</t>
  </si>
  <si>
    <t>Poplatek za recyklaci kameniva</t>
  </si>
  <si>
    <t>-693127455</t>
  </si>
  <si>
    <t>0,448*1733*1,550</t>
  </si>
  <si>
    <t>20</t>
  </si>
  <si>
    <t>9902900100</t>
  </si>
  <si>
    <t>Naložení sypanin, drobného kusového materiálu, suti</t>
  </si>
  <si>
    <t>46</t>
  </si>
  <si>
    <t>448*1,52*2*(0,000163+0,00009)</t>
  </si>
  <si>
    <t>9901000300</t>
  </si>
  <si>
    <t>Doprava obousměrná (např. dodávek z vlastních zásob zhotovitele nebo objednatele nebo výzisku) mechanizací o nosnosti do 3,5 t elektrosoučástek, montážního materiálu, kameniva, písku, dlažebních kostek, suti, atd. do 30 km</t>
  </si>
  <si>
    <t>48</t>
  </si>
  <si>
    <t>1"448*1,52*2*(0,000163+0,00009)=0,345 t</t>
  </si>
  <si>
    <t>9909000400</t>
  </si>
  <si>
    <t>Poplatek za likvidaci plastových součástí</t>
  </si>
  <si>
    <t>50</t>
  </si>
  <si>
    <t>23</t>
  </si>
  <si>
    <t>M</t>
  </si>
  <si>
    <t>5955101000</t>
  </si>
  <si>
    <t>Kamenivo drcené štěrk frakce 31,5/63 třídy BI</t>
  </si>
  <si>
    <t>256</t>
  </si>
  <si>
    <t>64</t>
  </si>
  <si>
    <t>52</t>
  </si>
  <si>
    <t>0,448*1733*1,600 "předp. lom Košťálov</t>
  </si>
  <si>
    <t>7,7*1,600"doplnění ve výhybkách</t>
  </si>
  <si>
    <t>25</t>
  </si>
  <si>
    <t>56</t>
  </si>
  <si>
    <t>přeprava štěrku a drti z lomu Košťálov</t>
  </si>
  <si>
    <t>27</t>
  </si>
  <si>
    <t>5958158020</t>
  </si>
  <si>
    <t>Podložka pryžová pod patu kolejnice R65 183/151/6</t>
  </si>
  <si>
    <t>60</t>
  </si>
  <si>
    <t>1344"ZAOKR.NAHORU(448/0,667;1)*2=1344 ks</t>
  </si>
  <si>
    <t>28</t>
  </si>
  <si>
    <t>5957113005</t>
  </si>
  <si>
    <t>Kolejnice přechodové tv. R65/49E1 levá</t>
  </si>
  <si>
    <t>62</t>
  </si>
  <si>
    <t>20"na začátku na konci koleje 2*10= 20 m</t>
  </si>
  <si>
    <t>29</t>
  </si>
  <si>
    <t>5957113010</t>
  </si>
  <si>
    <t>Kolejnice přechodové tv. R65/49E1 pravá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</si>
  <si>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</si>
  <si>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</si>
  <si>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66</t>
  </si>
  <si>
    <t>2688*0,0012+1344*0,000193+20*0,05485+20*0,05485</t>
  </si>
  <si>
    <t>31</t>
  </si>
  <si>
    <t>7592007070</t>
  </si>
  <si>
    <t>Demontáž počítacího bodu počítače náprav PZN 1</t>
  </si>
  <si>
    <t>68</t>
  </si>
  <si>
    <t>7592005070</t>
  </si>
  <si>
    <t>Montáž počítacího bodu počítače náprav PZN 1</t>
  </si>
  <si>
    <t>70</t>
  </si>
  <si>
    <t>33</t>
  </si>
  <si>
    <t>Kalkulace</t>
  </si>
  <si>
    <t>Demontáž stojanu na kolejnicové zarážky</t>
  </si>
  <si>
    <t>72</t>
  </si>
  <si>
    <t>9902900200</t>
  </si>
  <si>
    <t>Naložení objemnějšího kusového materiálu, vybouraných hmot</t>
  </si>
  <si>
    <t>74</t>
  </si>
  <si>
    <t>2*460*0,06498</t>
  </si>
  <si>
    <t>35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</si>
  <si>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</si>
  <si>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</si>
  <si>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76</t>
  </si>
  <si>
    <t>59,782"přeprava kolejnic R65 z žst. Sadová</t>
  </si>
  <si>
    <t>78</t>
  </si>
  <si>
    <t>672*(0,270+0,025)</t>
  </si>
  <si>
    <t>2688*0,00111 "naložení kompletů Skl 24 v HK</t>
  </si>
  <si>
    <t>37</t>
  </si>
  <si>
    <t>80</t>
  </si>
  <si>
    <t>198,240"přeprava 672 ks betonových pražců SB 8 z žst. Sadová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</si>
  <si>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</si>
  <si>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</si>
  <si>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512</t>
  </si>
  <si>
    <t>-449843904</t>
  </si>
  <si>
    <t>2688*0,00111 "přeprava kompletů z HK</t>
  </si>
  <si>
    <t>SO 02 - Oprava koleje č. 2</t>
  </si>
  <si>
    <t xml:space="preserve">85"sypané nástupiště u k.č. 2 </t>
  </si>
  <si>
    <t>50"ZAOKR.NAHORU(425/25;1)*2+2+14=50 ks</t>
  </si>
  <si>
    <t>5906140035</t>
  </si>
  <si>
    <t>Demontáž kolejového roštu koleje v ose koleje pražce dřevěné tvar S49, T, 49E1</t>
  </si>
  <si>
    <t xml:space="preserve">0,451"k.č. 2;  0,476-0,025=0,451 km</t>
  </si>
  <si>
    <t>0,486*1000*0,278</t>
  </si>
  <si>
    <t>19,953"ZAOKR.NAHORU(486*1,52;1)*0,027=19,953 t</t>
  </si>
  <si>
    <t>0,486*1000*2*0,0499</t>
  </si>
  <si>
    <t>0,476-0,025</t>
  </si>
  <si>
    <t>(425-190-85)*2*1,35</t>
  </si>
  <si>
    <t>26</t>
  </si>
  <si>
    <t xml:space="preserve"> 4*5</t>
  </si>
  <si>
    <t>53</t>
  </si>
  <si>
    <t xml:space="preserve">Úprava GPK výhybky směrové a výškové uspořádání pražce dřevěné nebo ocelové. </t>
  </si>
  <si>
    <t>1016943174</t>
  </si>
  <si>
    <t>2*51"výběhy ve výhybkách č. 3 a 6</t>
  </si>
  <si>
    <t>54</t>
  </si>
  <si>
    <t>-1291405499</t>
  </si>
  <si>
    <t>51*0,175</t>
  </si>
  <si>
    <t xml:space="preserve">4"přechodové kolejnice S49/R65, </t>
  </si>
  <si>
    <t>44"ZAOKR.NAHORU(425/23,8;1)*2+2=44 svarů</t>
  </si>
  <si>
    <t>510*2</t>
  </si>
  <si>
    <t>85*0,81*1,5+405*0,15*1,5</t>
  </si>
  <si>
    <t>51</t>
  </si>
  <si>
    <t>Doprava obousměrná (např. dodávek z vlastních zásob zhotovitele nebo objednatele nebo výzisku) mechanizací o nosnosti přes 3,5 t sypanin (kameniva, písku, suti, dlažebních kostek, atd.) do 60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</si>
  <si>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1226685557</t>
  </si>
  <si>
    <t>0,451*1733*1,550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</si>
  <si>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</si>
  <si>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1380378548</t>
  </si>
  <si>
    <t>61,290"ZAOKR.NAHORU(451*1,52;1)*0,09=66,510 t</t>
  </si>
  <si>
    <t>naložení dřev. pražců</t>
  </si>
  <si>
    <t>9909000300</t>
  </si>
  <si>
    <t>Poplatek za likvidaci dřevěných kolejnicových podpor</t>
  </si>
  <si>
    <t>451*1,52*2*(0,000163+0,00009)</t>
  </si>
  <si>
    <t>152,708"0,486*1000*0,278+17,6=152,708 t - přeložení na deponii</t>
  </si>
  <si>
    <t>0,451*1733*1,550"přeložení na deponii</t>
  </si>
  <si>
    <t>1"451*1,52*2*(0,000163+0,00009)</t>
  </si>
  <si>
    <t>58</t>
  </si>
  <si>
    <t>0,451*1733*1,600"předp. lom Košťálov</t>
  </si>
  <si>
    <t>8,925*1,600"doplnění ve výhybkách</t>
  </si>
  <si>
    <t>1352"ZAOKR.NAHORU(451/0,667;1)*2</t>
  </si>
  <si>
    <t>na začátku na konci koleje</t>
  </si>
  <si>
    <t>2*10</t>
  </si>
  <si>
    <t>2704*0,0012+1352*0,000193+20*0,05485+20*0,05485</t>
  </si>
  <si>
    <t>100</t>
  </si>
  <si>
    <t>2*500*0,06498"naložení kolenic Sadová</t>
  </si>
  <si>
    <t>47</t>
  </si>
  <si>
    <t>102</t>
  </si>
  <si>
    <t>104</t>
  </si>
  <si>
    <t>728*(0,270+0,025)"naložení pražců Sadová</t>
  </si>
  <si>
    <t>2912*0,00111"naložení kompletů Skl24 z HK</t>
  </si>
  <si>
    <t>49</t>
  </si>
  <si>
    <t>106</t>
  </si>
  <si>
    <t>728*(0,270+0,025)"přeprava 638 ks betonových pražců SB 8 z žst. Sadová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</si>
  <si>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</si>
  <si>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-1668518396</t>
  </si>
  <si>
    <t>2912*0,00111"doprava kompletů Skl24 z HK</t>
  </si>
  <si>
    <t>SO 03 - Nástupiště a přechody</t>
  </si>
  <si>
    <t>5914120040</t>
  </si>
  <si>
    <t>Demontáž nástupiště úrovňového Tischer oboustranného včetně podložek</t>
  </si>
  <si>
    <t xml:space="preserve">nástupiště u k.č. 1;  31+114=145 m</t>
  </si>
  <si>
    <t xml:space="preserve">nástupiště u k.č. 2;  63+127=190 m</t>
  </si>
  <si>
    <t>145+190</t>
  </si>
  <si>
    <t>114*0,094+190*0,125</t>
  </si>
  <si>
    <t>9909000500</t>
  </si>
  <si>
    <t>Poplatek uložení odpadu betonových prefabrikátů</t>
  </si>
  <si>
    <t>uložení vyzískaných betonových prefabrikátů na skládku Lodín</t>
  </si>
  <si>
    <t>5914130060</t>
  </si>
  <si>
    <t>Montáž nástupiště úrovňového Sudop K (KD,KS) 145Z</t>
  </si>
  <si>
    <t xml:space="preserve">nástupiště SUDOP (U 65+Tischer z obou stran) u k.č. 1;  93 m (včetně rampy dl. 3 m)</t>
  </si>
  <si>
    <t xml:space="preserve">nástupiště SUDOP (U 65+Tischer z jedné strany, Tischer z druhé strany) u k.č. 2;  93 m (včetně rampy dl. 3 m)</t>
  </si>
  <si>
    <t>U 65 a Tischer z výzisku demontovaných nástupišť, konzolové desky užité z žst. Choceň</t>
  </si>
  <si>
    <t>93+93</t>
  </si>
  <si>
    <t>5914110180</t>
  </si>
  <si>
    <t>Oprava nástupiště z prefabrikátů schodu</t>
  </si>
  <si>
    <t>2*3"zřízení ukončení nástupiště schůdky z prefabrikátu Tischer;</t>
  </si>
  <si>
    <t>5964161000</t>
  </si>
  <si>
    <t>Beton lehce zhutnitelný C 12/15;X0 F5 2 080 2 517</t>
  </si>
  <si>
    <t>k.č. 1; podkladní beton pod U 65 na obou stranách</t>
  </si>
  <si>
    <t>k.č. 2; podkladní beton pod U 65 a Tischer</t>
  </si>
  <si>
    <t>2*93*0,5*0,5*0,1+93*0,5*0,5*0,1+93*0,5*0,1</t>
  </si>
  <si>
    <t>5964161020</t>
  </si>
  <si>
    <t>Beton lehce zhutnitelný C 25/30;X0 F5 2 395 2 898</t>
  </si>
  <si>
    <t>k.č. 1; cementová malta pod Tischer a K 145Z</t>
  </si>
  <si>
    <t>k.č. 2; cementová malta pod Tischer a K 145Z</t>
  </si>
  <si>
    <t>2*93*0,3*0,3*0,05+2*93*0,3*0,05+93*0,3*0,3*0,05+2*93*0,3*0,05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</si>
  <si>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</si>
  <si>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</si>
  <si>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11,625*2,2+6,836*2,4 "dovoz betonu, předp. Lukavec</t>
  </si>
  <si>
    <t>5913070020</t>
  </si>
  <si>
    <t>Demontáž betonové přejezdové konstrukce část vnitřní</t>
  </si>
  <si>
    <t xml:space="preserve">2,5+1,5+2,5"přes k.č. 3 a 1; </t>
  </si>
  <si>
    <t>5913075020</t>
  </si>
  <si>
    <t>Montáž betonové přejezdové konstrukce část vnitřní</t>
  </si>
  <si>
    <t>3+3"přes k.č. 3 a 1; - stávající betonové panely</t>
  </si>
  <si>
    <t>5913075010</t>
  </si>
  <si>
    <t>Montáž betonové přejezdové konstrukce část vnější a vnitřní bez závěrných zídek</t>
  </si>
  <si>
    <t xml:space="preserve">3,5+3,5"přes k.č. 3 a 1;  - betonové panely ŽPSV</t>
  </si>
  <si>
    <t>5913285210</t>
  </si>
  <si>
    <t>Montáž dílů komunikace obrubníku uložení v betonu</t>
  </si>
  <si>
    <t xml:space="preserve">8"mezi k.č. 3-1 a 1-2;  2*2*2</t>
  </si>
  <si>
    <t>5913285035</t>
  </si>
  <si>
    <t>Montáž dílů komunikace ze zámkové dlažby uložení v podsypu</t>
  </si>
  <si>
    <t>2*3,5*1,65"mezi k.č. 3-1 a 1-2;</t>
  </si>
  <si>
    <t>5963107015</t>
  </si>
  <si>
    <t>Přejezd zádlažbový prefabrikát pro zádlažbu kolejí LP-A</t>
  </si>
  <si>
    <t>5963107020</t>
  </si>
  <si>
    <t>Přejezd zádlažbový prefabrikát pro zádlažbu kolejí LP-B</t>
  </si>
  <si>
    <t>5963107025</t>
  </si>
  <si>
    <t>Přejezd zádlažbový náběhový klín</t>
  </si>
  <si>
    <t>9902201000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</si>
  <si>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250 km</t>
  </si>
  <si>
    <t>4*0,795+8*0,512+4*0,02"přeprava panelů z ŽPSV Doloplazy"</t>
  </si>
  <si>
    <t>5964151005</t>
  </si>
  <si>
    <t>Dlažba zámková hladká kostka</t>
  </si>
  <si>
    <t>12"dle ZD</t>
  </si>
  <si>
    <t>5964159005</t>
  </si>
  <si>
    <t>Obrubník chodníkový</t>
  </si>
  <si>
    <t>5964161005</t>
  </si>
  <si>
    <t>Beton lehce zhutnitelný C 16/20;X0 F5 2 200 2 662</t>
  </si>
  <si>
    <t>8*0,4*0,2</t>
  </si>
  <si>
    <t>-1566731689</t>
  </si>
  <si>
    <t>0,64*2,4"dovoz betonu předpoklad Lukavec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</si>
  <si>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</si>
  <si>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</si>
  <si>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12*0,121+8*0,059"dovoz dlažby a obrubníků</t>
  </si>
  <si>
    <t>5955101025</t>
  </si>
  <si>
    <t>Kamenivo drcené drť frakce 4/8</t>
  </si>
  <si>
    <t>11,55*0,05*1,85</t>
  </si>
  <si>
    <t>1,068"přeprava drti z lomu Košťálov</t>
  </si>
  <si>
    <t>2*93*0,32"naložení desek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</si>
  <si>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</si>
  <si>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0,32*186"přeprava 186 ks konzolových desek KD 145Z z žst. Choceň</t>
  </si>
  <si>
    <t>SO 04 - Následná úprava GPK</t>
  </si>
  <si>
    <t>HSV - Práce a dodávky HSV</t>
  </si>
  <si>
    <t xml:space="preserve">    5 - Komunikace pozemní</t>
  </si>
  <si>
    <t>HSV</t>
  </si>
  <si>
    <t>Práce a dodávky HSV</t>
  </si>
  <si>
    <t>Komunikace pozemní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</si>
  <si>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</si>
  <si>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</si>
  <si>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-4949133</t>
  </si>
  <si>
    <t>0,485+0,448</t>
  </si>
  <si>
    <t>5909040010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</si>
  <si>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</si>
  <si>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836320020</t>
  </si>
  <si>
    <t>2*44+2*51"výběhy ve výhybkách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</si>
  <si>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</si>
  <si>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</si>
  <si>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-1326863414</t>
  </si>
  <si>
    <t>933*0,175</t>
  </si>
  <si>
    <t>5905105040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</si>
  <si>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</si>
  <si>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-1191598402</t>
  </si>
  <si>
    <t>190*0,175</t>
  </si>
  <si>
    <t>1677744626</t>
  </si>
  <si>
    <t>163,275+33,250*1,600 "předpoklad Košťálov</t>
  </si>
  <si>
    <t>-855310366</t>
  </si>
  <si>
    <t>9903200200</t>
  </si>
  <si>
    <t>Přeprava mechanizace na místo prováděných prací o hmotnosti přes 12 t do 200 km</t>
  </si>
  <si>
    <t>1024</t>
  </si>
  <si>
    <t>-1649677960</t>
  </si>
  <si>
    <t>2 "PUŠL + ASP</t>
  </si>
  <si>
    <t>OBJ 1 - NEOCEŇOVAT - materiál objednatele nedodávaný na místo stavby</t>
  </si>
  <si>
    <t>HSV - HSV</t>
  </si>
  <si>
    <t xml:space="preserve">    S1 - SO 01 Kolej č. 1</t>
  </si>
  <si>
    <t xml:space="preserve">    S2 - SO 02 Kolej č. 2</t>
  </si>
  <si>
    <t xml:space="preserve">    S3 - SO 03 Nástupiště a přechody</t>
  </si>
  <si>
    <t>S1</t>
  </si>
  <si>
    <t>SO 01 Kolej č. 1</t>
  </si>
  <si>
    <t>5957201005</t>
  </si>
  <si>
    <t>Kolejnice užité tv. R65</t>
  </si>
  <si>
    <t>-661473433</t>
  </si>
  <si>
    <t>920 "uloženo v žst. Sadová</t>
  </si>
  <si>
    <t>5956213065</t>
  </si>
  <si>
    <t xml:space="preserve">Pražec betonový příčný vystrojený  užitý tv. SB 8 P</t>
  </si>
  <si>
    <t>-352952016</t>
  </si>
  <si>
    <t>672"uloženo v žst. Sadová</t>
  </si>
  <si>
    <t>5958228010</t>
  </si>
  <si>
    <t>Komplet užitý Skl 24 (šroub RS 0, matice M 22, podložka Uls 6)</t>
  </si>
  <si>
    <t>-1471386358</t>
  </si>
  <si>
    <t>"uloženo v SSM Hradec Králové</t>
  </si>
  <si>
    <t>2688"ZAOKR.NAHORU(448/0,667;1)*4=2688 ks</t>
  </si>
  <si>
    <t>S2</t>
  </si>
  <si>
    <t>SO 02 Kolej č. 2</t>
  </si>
  <si>
    <t>127279272</t>
  </si>
  <si>
    <t>1000 "uloženo v žst. Sadová</t>
  </si>
  <si>
    <t>-1464670019</t>
  </si>
  <si>
    <t>728"uloženo v žst. Sadová</t>
  </si>
  <si>
    <t>-142627514</t>
  </si>
  <si>
    <t>2912"ZAOKR.NAHORU(485/0,667;1)*4=2912 ks</t>
  </si>
  <si>
    <t>S3</t>
  </si>
  <si>
    <t>SO 03 Nástupiště a přechody</t>
  </si>
  <si>
    <t>5963207035</t>
  </si>
  <si>
    <t>Nástupištní díly konzolová deska užitá K 145 Z</t>
  </si>
  <si>
    <t>-326694877</t>
  </si>
  <si>
    <t>186"uloženo v žst. Choceň</t>
  </si>
  <si>
    <t>VON - Vedlejší a ostatní náklady</t>
  </si>
  <si>
    <t>022121001</t>
  </si>
  <si>
    <t>Geodetické práce Diagnostika technické infrastruktury Vytýčení trasy inženýrských sítí</t>
  </si>
  <si>
    <t>%</t>
  </si>
  <si>
    <t>021201001</t>
  </si>
  <si>
    <t>Průzkumné práce pro opravy Průzkum výskytu škodlivin kontaminace kameniva ropnými látkami</t>
  </si>
  <si>
    <t>022101011</t>
  </si>
  <si>
    <t>Geodetické práce Geodetické práce v průběhu opravy</t>
  </si>
  <si>
    <t>023121001</t>
  </si>
  <si>
    <t>Projektové práce Projektová dokumentace - přípravné práce Zjednodušený projekt opravy koleje</t>
  </si>
  <si>
    <t>023131001</t>
  </si>
  <si>
    <t>Projektové práce Dokumentace skutečného provedení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</si>
  <si>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</si>
  <si>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</si>
  <si>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024101401</t>
  </si>
  <si>
    <t>Inženýrská činnost koordinační a kompletační činnost</t>
  </si>
  <si>
    <t>011101001</t>
  </si>
  <si>
    <t>Finanční náklady pojistné</t>
  </si>
  <si>
    <t>9903200100</t>
  </si>
  <si>
    <t>Přeprava mechanizace na místo prováděných prací o hmotnosti přes 12 t přes 50 do 100 km</t>
  </si>
  <si>
    <t>4"MHS</t>
  </si>
  <si>
    <t>3xASP, 3xSSP</t>
  </si>
  <si>
    <t>2+2 "2 etapy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</si>
</sst>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7.jpg" /><Relationship Id="rId2" Type="http://schemas.openxmlformats.org/officeDocument/2006/relationships/image" Target="../media/image8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0.jpg" /><Relationship Id="rId2" Type="http://schemas.openxmlformats.org/officeDocument/2006/relationships/image" Target="../media/image11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3.jpg" /><Relationship Id="rId2" Type="http://schemas.openxmlformats.org/officeDocument/2006/relationships/image" Target="../media/image14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9.jpg" /><Relationship Id="rId2" Type="http://schemas.openxmlformats.org/officeDocument/2006/relationships/image" Target="../media/image20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40640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67</xdr:row>
      <xdr:rowOff>0</xdr:rowOff>
    </xdr:from>
    <xdr:to>
      <xdr:col>9</xdr:col>
      <xdr:colOff>1215390</xdr:colOff>
      <xdr:row>69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65</xdr:row>
      <xdr:rowOff>0</xdr:rowOff>
    </xdr:from>
    <xdr:to>
      <xdr:col>9</xdr:col>
      <xdr:colOff>1215390</xdr:colOff>
      <xdr:row>67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34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34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ROUND(AG54,15)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15)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15)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15)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15)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15)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15)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15)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2022_9_26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staničních kolejí v žst. Lázně Bělohrad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žst. Lázně Bělohrad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26. 9. 2022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železnic, s.o.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bez PD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Správa železnic, s.o.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ROUND(SUM(AG55:AG60),15)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ROUND(SUM(AS55:AS60),15)</f>
        <v>0</v>
      </c>
      <c r="AT54" s="106">
        <f>ROUND(SUM(AV54:AW54),15)</f>
        <v>0</v>
      </c>
      <c r="AU54" s="107">
        <f>ROUND(SUM(AU55:AU60),5)</f>
        <v>0</v>
      </c>
      <c r="AV54" s="106">
        <f>ROUND(AZ54*L29,15)</f>
        <v>0</v>
      </c>
      <c r="AW54" s="106">
        <f>ROUND(BA54*L30,15)</f>
        <v>0</v>
      </c>
      <c r="AX54" s="106">
        <f>ROUND(BB54*L29,15)</f>
        <v>0</v>
      </c>
      <c r="AY54" s="106">
        <f>ROUND(BC54*L30,15)</f>
        <v>0</v>
      </c>
      <c r="AZ54" s="106">
        <f>ROUND(SUM(AZ55:AZ60),15)</f>
        <v>0</v>
      </c>
      <c r="BA54" s="106">
        <f>ROUND(SUM(BA55:BA60),15)</f>
        <v>0</v>
      </c>
      <c r="BB54" s="106">
        <f>ROUND(SUM(BB55:BB60),15)</f>
        <v>0</v>
      </c>
      <c r="BC54" s="106">
        <f>ROUND(SUM(BC55:BC60),15)</f>
        <v>0</v>
      </c>
      <c r="BD54" s="108">
        <f>ROUND(SUM(BD55:BD60),15)</f>
        <v>0</v>
      </c>
      <c r="BE54" s="6"/>
      <c r="BS54" s="109" t="s">
        <v>71</v>
      </c>
      <c r="BT54" s="109" t="s">
        <v>34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Oprava koleje č. 1'!J30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ROUND(SUM(AV55:AW55),15)</f>
        <v>0</v>
      </c>
      <c r="AU55" s="121">
        <f>'SO 01 - Oprava koleje č. 1'!P79</f>
        <v>0</v>
      </c>
      <c r="AV55" s="120">
        <f>'SO 01 - Oprava koleje č. 1'!J33</f>
        <v>0</v>
      </c>
      <c r="AW55" s="120">
        <f>'SO 01 - Oprava koleje č. 1'!J34</f>
        <v>0</v>
      </c>
      <c r="AX55" s="120">
        <f>'SO 01 - Oprava koleje č. 1'!J35</f>
        <v>0</v>
      </c>
      <c r="AY55" s="120">
        <f>'SO 01 - Oprava koleje č. 1'!J36</f>
        <v>0</v>
      </c>
      <c r="AZ55" s="120">
        <f>'SO 01 - Oprava koleje č. 1'!F33</f>
        <v>0</v>
      </c>
      <c r="BA55" s="120">
        <f>'SO 01 - Oprava koleje č. 1'!F34</f>
        <v>0</v>
      </c>
      <c r="BB55" s="120">
        <f>'SO 01 - Oprava koleje č. 1'!F35</f>
        <v>0</v>
      </c>
      <c r="BC55" s="120">
        <f>'SO 01 - Oprava koleje č. 1'!F36</f>
        <v>0</v>
      </c>
      <c r="BD55" s="122">
        <f>'SO 01 - Oprava koleje č. 1'!F37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Oprava koleje č. 2'!J30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ROUND(SUM(AV56:AW56),15)</f>
        <v>0</v>
      </c>
      <c r="AU56" s="121">
        <f>'SO 02 - Oprava koleje č. 2'!P79</f>
        <v>0</v>
      </c>
      <c r="AV56" s="120">
        <f>'SO 02 - Oprava koleje č. 2'!J33</f>
        <v>0</v>
      </c>
      <c r="AW56" s="120">
        <f>'SO 02 - Oprava koleje č. 2'!J34</f>
        <v>0</v>
      </c>
      <c r="AX56" s="120">
        <f>'SO 02 - Oprava koleje č. 2'!J35</f>
        <v>0</v>
      </c>
      <c r="AY56" s="120">
        <f>'SO 02 - Oprava koleje č. 2'!J36</f>
        <v>0</v>
      </c>
      <c r="AZ56" s="120">
        <f>'SO 02 - Oprava koleje č. 2'!F33</f>
        <v>0</v>
      </c>
      <c r="BA56" s="120">
        <f>'SO 02 - Oprava koleje č. 2'!F34</f>
        <v>0</v>
      </c>
      <c r="BB56" s="120">
        <f>'SO 02 - Oprava koleje č. 2'!F35</f>
        <v>0</v>
      </c>
      <c r="BC56" s="120">
        <f>'SO 02 - Oprava koleje č. 2'!F36</f>
        <v>0</v>
      </c>
      <c r="BD56" s="122">
        <f>'SO 02 - Oprava koleje č. 2'!F37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Nástupiště a přec...'!J30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ROUND(SUM(AV57:AW57),15)</f>
        <v>0</v>
      </c>
      <c r="AU57" s="121">
        <f>'SO 03 - Nástupiště a přec...'!P79</f>
        <v>0</v>
      </c>
      <c r="AV57" s="120">
        <f>'SO 03 - Nástupiště a přec...'!J33</f>
        <v>0</v>
      </c>
      <c r="AW57" s="120">
        <f>'SO 03 - Nástupiště a přec...'!J34</f>
        <v>0</v>
      </c>
      <c r="AX57" s="120">
        <f>'SO 03 - Nástupiště a přec...'!J35</f>
        <v>0</v>
      </c>
      <c r="AY57" s="120">
        <f>'SO 03 - Nástupiště a přec...'!J36</f>
        <v>0</v>
      </c>
      <c r="AZ57" s="120">
        <f>'SO 03 - Nástupiště a přec...'!F33</f>
        <v>0</v>
      </c>
      <c r="BA57" s="120">
        <f>'SO 03 - Nástupiště a přec...'!F34</f>
        <v>0</v>
      </c>
      <c r="BB57" s="120">
        <f>'SO 03 - Nástupiště a přec...'!F35</f>
        <v>0</v>
      </c>
      <c r="BC57" s="120">
        <f>'SO 03 - Nástupiště a přec...'!F36</f>
        <v>0</v>
      </c>
      <c r="BD57" s="122">
        <f>'SO 03 - Nástupiště a přec...'!F37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16.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04 - Následná úprava GPK'!J30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ROUND(SUM(AV58:AW58),15)</f>
        <v>0</v>
      </c>
      <c r="AU58" s="121">
        <f>'SO 04 - Následná úprava GPK'!P81</f>
        <v>0</v>
      </c>
      <c r="AV58" s="120">
        <f>'SO 04 - Následná úprava GPK'!J33</f>
        <v>0</v>
      </c>
      <c r="AW58" s="120">
        <f>'SO 04 - Následná úprava GPK'!J34</f>
        <v>0</v>
      </c>
      <c r="AX58" s="120">
        <f>'SO 04 - Následná úprava GPK'!J35</f>
        <v>0</v>
      </c>
      <c r="AY58" s="120">
        <f>'SO 04 - Následná úprava GPK'!J36</f>
        <v>0</v>
      </c>
      <c r="AZ58" s="120">
        <f>'SO 04 - Následná úprava GPK'!F33</f>
        <v>0</v>
      </c>
      <c r="BA58" s="120">
        <f>'SO 04 - Následná úprava GPK'!F34</f>
        <v>0</v>
      </c>
      <c r="BB58" s="120">
        <f>'SO 04 - Následná úprava GPK'!F35</f>
        <v>0</v>
      </c>
      <c r="BC58" s="120">
        <f>'SO 04 - Následná úprava GPK'!F36</f>
        <v>0</v>
      </c>
      <c r="BD58" s="122">
        <f>'SO 04 - Následná úprava GPK'!F37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24.7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'OBJ 1 - NEOCEŇOVAT - mate...'!J30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19">
        <v>0</v>
      </c>
      <c r="AT59" s="120">
        <f>ROUND(SUM(AV59:AW59),15)</f>
        <v>0</v>
      </c>
      <c r="AU59" s="121">
        <f>'OBJ 1 - NEOCEŇOVAT - mate...'!P83</f>
        <v>0</v>
      </c>
      <c r="AV59" s="120">
        <f>'OBJ 1 - NEOCEŇOVAT - mate...'!J33</f>
        <v>0</v>
      </c>
      <c r="AW59" s="120">
        <f>'OBJ 1 - NEOCEŇOVAT - mate...'!J34</f>
        <v>0</v>
      </c>
      <c r="AX59" s="120">
        <f>'OBJ 1 - NEOCEŇOVAT - mate...'!J35</f>
        <v>0</v>
      </c>
      <c r="AY59" s="120">
        <f>'OBJ 1 - NEOCEŇOVAT - mate...'!J36</f>
        <v>0</v>
      </c>
      <c r="AZ59" s="120">
        <f>'OBJ 1 - NEOCEŇOVAT - mate...'!F33</f>
        <v>0</v>
      </c>
      <c r="BA59" s="120">
        <f>'OBJ 1 - NEOCEŇOVAT - mate...'!F34</f>
        <v>0</v>
      </c>
      <c r="BB59" s="120">
        <f>'OBJ 1 - NEOCEŇOVAT - mate...'!F35</f>
        <v>0</v>
      </c>
      <c r="BC59" s="120">
        <f>'OBJ 1 - NEOCEŇOVAT - mate...'!F36</f>
        <v>0</v>
      </c>
      <c r="BD59" s="122">
        <f>'OBJ 1 - NEOCEŇOVAT - mate...'!F37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7" customFormat="1" ht="16.5" customHeight="1">
      <c r="A60" s="111" t="s">
        <v>75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'VON - Vedlejší a ostatní 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78</v>
      </c>
      <c r="AR60" s="118"/>
      <c r="AS60" s="124">
        <v>0</v>
      </c>
      <c r="AT60" s="125">
        <f>ROUND(SUM(AV60:AW60),15)</f>
        <v>0</v>
      </c>
      <c r="AU60" s="126">
        <f>'VON - Vedlejší a ostatní ...'!P79</f>
        <v>0</v>
      </c>
      <c r="AV60" s="125">
        <f>'VON - Vedlejší a ostatní ...'!J33</f>
        <v>0</v>
      </c>
      <c r="AW60" s="125">
        <f>'VON - Vedlejší a ostatní ...'!J34</f>
        <v>0</v>
      </c>
      <c r="AX60" s="125">
        <f>'VON - Vedlejší a ostatní ...'!J35</f>
        <v>0</v>
      </c>
      <c r="AY60" s="125">
        <f>'VON - Vedlejší a ostatní ...'!J36</f>
        <v>0</v>
      </c>
      <c r="AZ60" s="125">
        <f>'VON - Vedlejší a ostatní ...'!F33</f>
        <v>0</v>
      </c>
      <c r="BA60" s="125">
        <f>'VON - Vedlejší a ostatní ...'!F34</f>
        <v>0</v>
      </c>
      <c r="BB60" s="125">
        <f>'VON - Vedlejší a ostatní ...'!F35</f>
        <v>0</v>
      </c>
      <c r="BC60" s="125">
        <f>'VON - Vedlejší a ostatní ...'!F36</f>
        <v>0</v>
      </c>
      <c r="BD60" s="127">
        <f>'VON - Vedlejší a ostatní ...'!F37</f>
        <v>0</v>
      </c>
      <c r="BE60" s="7"/>
      <c r="BT60" s="123" t="s">
        <v>79</v>
      </c>
      <c r="BV60" s="123" t="s">
        <v>73</v>
      </c>
      <c r="BW60" s="123" t="s">
        <v>96</v>
      </c>
      <c r="BX60" s="123" t="s">
        <v>5</v>
      </c>
      <c r="CL60" s="123" t="s">
        <v>19</v>
      </c>
      <c r="CM60" s="123" t="s">
        <v>81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Sex4MUbRzzrv6cKV94vQLbjB24LPtFzYId86RN7m1k96d5dWZWOhocVIKldJTXodGj5PBUsUZVnsZ1c0EqxQ4w==" hashValue="83FZ/bwmXo9E10E2dtn3Qp3IodIVF1uIPgHM5YVDOR7WbkBFSBtd9reL3IvulLntIPCRs1alQQ9iQUDNEYPmRA==" algorithmName="SHA-512" password="CC35"/>
  <mergeCells count="62">
    <mergeCell ref="L45:AJ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a koleje č. 1'!C2" display="/"/>
    <hyperlink ref="A56" location="'SO 02 - Oprava koleje č. 2'!C2" display="/"/>
    <hyperlink ref="A57" location="'SO 03 - Nástupiště a přec...'!C2" display="/"/>
    <hyperlink ref="A58" location="'SO 04 - Následná úprava GPK'!C2" display="/"/>
    <hyperlink ref="A59" location="'OBJ 1 - NEOCEŇOVAT - mate...'!C2" display="/"/>
    <hyperlink ref="A6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ROUND((SUM(BE79:BE196)),  15)</f>
        <v>0</v>
      </c>
      <c r="G33" s="38"/>
      <c r="H33" s="38"/>
      <c r="I33" s="148">
        <v>0.20999999999999999</v>
      </c>
      <c r="J33" s="147">
        <f>ROUND(((SUM(BE79:BE196))*I33),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ROUND((SUM(BF79:BF196)),  15)</f>
        <v>0</v>
      </c>
      <c r="G34" s="38"/>
      <c r="H34" s="38"/>
      <c r="I34" s="148">
        <v>0.14999999999999999</v>
      </c>
      <c r="J34" s="147">
        <f>ROUND(((SUM(BF79:BF196))*I34),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ROUND((SUM(BG79:BG196)),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ROUND((SUM(BH79:BH196)),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ROUND((SUM(BI79:BI196)),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01 - Oprava koleje č. 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01 - Oprava koleje č. 1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SUM(P80:P196)</f>
        <v>0</v>
      </c>
      <c r="Q79" s="96"/>
      <c r="R79" s="173">
        <f>SUM(R80:R196)</f>
        <v>0.28223999999999999</v>
      </c>
      <c r="S79" s="96"/>
      <c r="T79" s="174">
        <f>SUM(T80:T196)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SUM(BK80:BK196)</f>
        <v>0</v>
      </c>
    </row>
    <row r="80" s="2" customFormat="1" ht="21.75" customHeight="1">
      <c r="A80" s="38"/>
      <c r="B80" s="39"/>
      <c r="C80" s="176" t="s">
        <v>79</v>
      </c>
      <c r="D80" s="176" t="s">
        <v>117</v>
      </c>
      <c r="E80" s="177" t="s">
        <v>118</v>
      </c>
      <c r="F80" s="178" t="s">
        <v>119</v>
      </c>
      <c r="G80" s="179" t="s">
        <v>120</v>
      </c>
      <c r="H80" s="180">
        <v>117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0" customFormat="1">
      <c r="A81" s="10"/>
      <c r="B81" s="189"/>
      <c r="C81" s="190"/>
      <c r="D81" s="191" t="s">
        <v>124</v>
      </c>
      <c r="E81" s="192" t="s">
        <v>19</v>
      </c>
      <c r="F81" s="193" t="s">
        <v>125</v>
      </c>
      <c r="G81" s="190"/>
      <c r="H81" s="192" t="s">
        <v>19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199" t="s">
        <v>124</v>
      </c>
      <c r="AU81" s="199" t="s">
        <v>34</v>
      </c>
      <c r="AV81" s="10" t="s">
        <v>79</v>
      </c>
      <c r="AW81" s="10" t="s">
        <v>33</v>
      </c>
      <c r="AX81" s="10" t="s">
        <v>34</v>
      </c>
      <c r="AY81" s="199" t="s">
        <v>123</v>
      </c>
    </row>
    <row r="82" s="11" customFormat="1">
      <c r="A82" s="11"/>
      <c r="B82" s="200"/>
      <c r="C82" s="201"/>
      <c r="D82" s="191" t="s">
        <v>124</v>
      </c>
      <c r="E82" s="202" t="s">
        <v>19</v>
      </c>
      <c r="F82" s="203" t="s">
        <v>126</v>
      </c>
      <c r="G82" s="201"/>
      <c r="H82" s="204">
        <v>117</v>
      </c>
      <c r="I82" s="205"/>
      <c r="J82" s="201"/>
      <c r="K82" s="201"/>
      <c r="L82" s="206"/>
      <c r="M82" s="207"/>
      <c r="N82" s="208"/>
      <c r="O82" s="208"/>
      <c r="P82" s="208"/>
      <c r="Q82" s="208"/>
      <c r="R82" s="208"/>
      <c r="S82" s="208"/>
      <c r="T82" s="209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T82" s="210" t="s">
        <v>124</v>
      </c>
      <c r="AU82" s="210" t="s">
        <v>34</v>
      </c>
      <c r="AV82" s="11" t="s">
        <v>81</v>
      </c>
      <c r="AW82" s="11" t="s">
        <v>33</v>
      </c>
      <c r="AX82" s="11" t="s">
        <v>34</v>
      </c>
      <c r="AY82" s="210" t="s">
        <v>123</v>
      </c>
    </row>
    <row r="83" s="12" customFormat="1">
      <c r="A83" s="12"/>
      <c r="B83" s="211"/>
      <c r="C83" s="212"/>
      <c r="D83" s="191" t="s">
        <v>124</v>
      </c>
      <c r="E83" s="213" t="s">
        <v>19</v>
      </c>
      <c r="F83" s="214" t="s">
        <v>127</v>
      </c>
      <c r="G83" s="212"/>
      <c r="H83" s="215">
        <v>117</v>
      </c>
      <c r="I83" s="216"/>
      <c r="J83" s="212"/>
      <c r="K83" s="212"/>
      <c r="L83" s="217"/>
      <c r="M83" s="218"/>
      <c r="N83" s="219"/>
      <c r="O83" s="219"/>
      <c r="P83" s="219"/>
      <c r="Q83" s="219"/>
      <c r="R83" s="219"/>
      <c r="S83" s="219"/>
      <c r="T83" s="220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21" t="s">
        <v>124</v>
      </c>
      <c r="AU83" s="221" t="s">
        <v>34</v>
      </c>
      <c r="AV83" s="12" t="s">
        <v>122</v>
      </c>
      <c r="AW83" s="12" t="s">
        <v>33</v>
      </c>
      <c r="AX83" s="12" t="s">
        <v>79</v>
      </c>
      <c r="AY83" s="221" t="s">
        <v>123</v>
      </c>
    </row>
    <row r="84" s="2" customFormat="1" ht="16.5" customHeight="1">
      <c r="A84" s="38"/>
      <c r="B84" s="39"/>
      <c r="C84" s="176" t="s">
        <v>81</v>
      </c>
      <c r="D84" s="176" t="s">
        <v>117</v>
      </c>
      <c r="E84" s="177" t="s">
        <v>128</v>
      </c>
      <c r="F84" s="178" t="s">
        <v>129</v>
      </c>
      <c r="G84" s="179" t="s">
        <v>130</v>
      </c>
      <c r="H84" s="180">
        <v>38</v>
      </c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122</v>
      </c>
      <c r="AT84" s="187" t="s">
        <v>117</v>
      </c>
      <c r="AU84" s="187" t="s">
        <v>34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122</v>
      </c>
      <c r="BM84" s="187" t="s">
        <v>122</v>
      </c>
    </row>
    <row r="85" s="11" customFormat="1">
      <c r="A85" s="11"/>
      <c r="B85" s="200"/>
      <c r="C85" s="201"/>
      <c r="D85" s="191" t="s">
        <v>124</v>
      </c>
      <c r="E85" s="202" t="s">
        <v>19</v>
      </c>
      <c r="F85" s="203" t="s">
        <v>131</v>
      </c>
      <c r="G85" s="201"/>
      <c r="H85" s="204">
        <v>38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T85" s="210" t="s">
        <v>124</v>
      </c>
      <c r="AU85" s="210" t="s">
        <v>34</v>
      </c>
      <c r="AV85" s="11" t="s">
        <v>81</v>
      </c>
      <c r="AW85" s="11" t="s">
        <v>33</v>
      </c>
      <c r="AX85" s="11" t="s">
        <v>34</v>
      </c>
      <c r="AY85" s="210" t="s">
        <v>123</v>
      </c>
    </row>
    <row r="86" s="12" customFormat="1">
      <c r="A86" s="12"/>
      <c r="B86" s="211"/>
      <c r="C86" s="212"/>
      <c r="D86" s="191" t="s">
        <v>124</v>
      </c>
      <c r="E86" s="213" t="s">
        <v>19</v>
      </c>
      <c r="F86" s="214" t="s">
        <v>127</v>
      </c>
      <c r="G86" s="212"/>
      <c r="H86" s="215">
        <v>38</v>
      </c>
      <c r="I86" s="216"/>
      <c r="J86" s="212"/>
      <c r="K86" s="212"/>
      <c r="L86" s="217"/>
      <c r="M86" s="218"/>
      <c r="N86" s="219"/>
      <c r="O86" s="219"/>
      <c r="P86" s="219"/>
      <c r="Q86" s="219"/>
      <c r="R86" s="219"/>
      <c r="S86" s="219"/>
      <c r="T86" s="220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21" t="s">
        <v>124</v>
      </c>
      <c r="AU86" s="221" t="s">
        <v>34</v>
      </c>
      <c r="AV86" s="12" t="s">
        <v>122</v>
      </c>
      <c r="AW86" s="12" t="s">
        <v>33</v>
      </c>
      <c r="AX86" s="12" t="s">
        <v>79</v>
      </c>
      <c r="AY86" s="221" t="s">
        <v>123</v>
      </c>
    </row>
    <row r="87" s="2" customFormat="1" ht="24.15" customHeight="1">
      <c r="A87" s="38"/>
      <c r="B87" s="39"/>
      <c r="C87" s="176" t="s">
        <v>132</v>
      </c>
      <c r="D87" s="176" t="s">
        <v>117</v>
      </c>
      <c r="E87" s="177" t="s">
        <v>133</v>
      </c>
      <c r="F87" s="178" t="s">
        <v>134</v>
      </c>
      <c r="G87" s="179" t="s">
        <v>135</v>
      </c>
      <c r="H87" s="180">
        <v>0.44800000000000001</v>
      </c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122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122</v>
      </c>
      <c r="BM87" s="187" t="s">
        <v>136</v>
      </c>
    </row>
    <row r="88" s="11" customFormat="1">
      <c r="A88" s="11"/>
      <c r="B88" s="200"/>
      <c r="C88" s="201"/>
      <c r="D88" s="191" t="s">
        <v>124</v>
      </c>
      <c r="E88" s="202" t="s">
        <v>19</v>
      </c>
      <c r="F88" s="203" t="s">
        <v>137</v>
      </c>
      <c r="G88" s="201"/>
      <c r="H88" s="204">
        <v>0.44800000000000001</v>
      </c>
      <c r="I88" s="205"/>
      <c r="J88" s="201"/>
      <c r="K88" s="201"/>
      <c r="L88" s="206"/>
      <c r="M88" s="207"/>
      <c r="N88" s="208"/>
      <c r="O88" s="208"/>
      <c r="P88" s="208"/>
      <c r="Q88" s="208"/>
      <c r="R88" s="208"/>
      <c r="S88" s="208"/>
      <c r="T88" s="209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T88" s="210" t="s">
        <v>124</v>
      </c>
      <c r="AU88" s="210" t="s">
        <v>34</v>
      </c>
      <c r="AV88" s="11" t="s">
        <v>81</v>
      </c>
      <c r="AW88" s="11" t="s">
        <v>33</v>
      </c>
      <c r="AX88" s="11" t="s">
        <v>34</v>
      </c>
      <c r="AY88" s="210" t="s">
        <v>123</v>
      </c>
    </row>
    <row r="89" s="12" customFormat="1">
      <c r="A89" s="12"/>
      <c r="B89" s="211"/>
      <c r="C89" s="212"/>
      <c r="D89" s="191" t="s">
        <v>124</v>
      </c>
      <c r="E89" s="213" t="s">
        <v>19</v>
      </c>
      <c r="F89" s="214" t="s">
        <v>127</v>
      </c>
      <c r="G89" s="212"/>
      <c r="H89" s="215">
        <v>0.44800000000000001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1" t="s">
        <v>124</v>
      </c>
      <c r="AU89" s="221" t="s">
        <v>34</v>
      </c>
      <c r="AV89" s="12" t="s">
        <v>122</v>
      </c>
      <c r="AW89" s="12" t="s">
        <v>33</v>
      </c>
      <c r="AX89" s="12" t="s">
        <v>79</v>
      </c>
      <c r="AY89" s="221" t="s">
        <v>123</v>
      </c>
    </row>
    <row r="90" s="2" customFormat="1" ht="66.75" customHeight="1">
      <c r="A90" s="38"/>
      <c r="B90" s="39"/>
      <c r="C90" s="176" t="s">
        <v>122</v>
      </c>
      <c r="D90" s="176" t="s">
        <v>117</v>
      </c>
      <c r="E90" s="177" t="s">
        <v>138</v>
      </c>
      <c r="F90" s="178" t="s">
        <v>139</v>
      </c>
      <c r="G90" s="179" t="s">
        <v>140</v>
      </c>
      <c r="H90" s="180">
        <v>243.26400000000001</v>
      </c>
      <c r="I90" s="181"/>
      <c r="J90" s="182">
        <f>ROUND(I90*H90,2)</f>
        <v>0</v>
      </c>
      <c r="K90" s="178" t="s">
        <v>121</v>
      </c>
      <c r="L90" s="44"/>
      <c r="M90" s="183" t="s">
        <v>19</v>
      </c>
      <c r="N90" s="184" t="s">
        <v>43</v>
      </c>
      <c r="O90" s="84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122</v>
      </c>
      <c r="AT90" s="187" t="s">
        <v>117</v>
      </c>
      <c r="AU90" s="187" t="s">
        <v>34</v>
      </c>
      <c r="AY90" s="17" t="s">
        <v>123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79</v>
      </c>
      <c r="BK90" s="188">
        <f>ROUND(I90*H90,2)</f>
        <v>0</v>
      </c>
      <c r="BL90" s="17" t="s">
        <v>122</v>
      </c>
      <c r="BM90" s="187" t="s">
        <v>141</v>
      </c>
    </row>
    <row r="91" s="11" customFormat="1">
      <c r="A91" s="11"/>
      <c r="B91" s="200"/>
      <c r="C91" s="201"/>
      <c r="D91" s="191" t="s">
        <v>124</v>
      </c>
      <c r="E91" s="202" t="s">
        <v>19</v>
      </c>
      <c r="F91" s="203" t="s">
        <v>142</v>
      </c>
      <c r="G91" s="201"/>
      <c r="H91" s="204">
        <v>243.26400000000001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10" t="s">
        <v>124</v>
      </c>
      <c r="AU91" s="210" t="s">
        <v>34</v>
      </c>
      <c r="AV91" s="11" t="s">
        <v>81</v>
      </c>
      <c r="AW91" s="11" t="s">
        <v>33</v>
      </c>
      <c r="AX91" s="11" t="s">
        <v>34</v>
      </c>
      <c r="AY91" s="210" t="s">
        <v>123</v>
      </c>
    </row>
    <row r="92" s="12" customFormat="1">
      <c r="A92" s="12"/>
      <c r="B92" s="211"/>
      <c r="C92" s="212"/>
      <c r="D92" s="191" t="s">
        <v>124</v>
      </c>
      <c r="E92" s="213" t="s">
        <v>19</v>
      </c>
      <c r="F92" s="214" t="s">
        <v>127</v>
      </c>
      <c r="G92" s="212"/>
      <c r="H92" s="215">
        <v>243.26400000000001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1" t="s">
        <v>124</v>
      </c>
      <c r="AU92" s="221" t="s">
        <v>34</v>
      </c>
      <c r="AV92" s="12" t="s">
        <v>122</v>
      </c>
      <c r="AW92" s="12" t="s">
        <v>33</v>
      </c>
      <c r="AX92" s="12" t="s">
        <v>79</v>
      </c>
      <c r="AY92" s="221" t="s">
        <v>123</v>
      </c>
    </row>
    <row r="93" s="2" customFormat="1" ht="16.5" customHeight="1">
      <c r="A93" s="38"/>
      <c r="B93" s="39"/>
      <c r="C93" s="176" t="s">
        <v>143</v>
      </c>
      <c r="D93" s="176" t="s">
        <v>117</v>
      </c>
      <c r="E93" s="177" t="s">
        <v>144</v>
      </c>
      <c r="F93" s="178" t="s">
        <v>145</v>
      </c>
      <c r="G93" s="179" t="s">
        <v>140</v>
      </c>
      <c r="H93" s="180">
        <v>18.387</v>
      </c>
      <c r="I93" s="181"/>
      <c r="J93" s="182">
        <f>ROUND(I93*H93,2)</f>
        <v>0</v>
      </c>
      <c r="K93" s="178" t="s">
        <v>121</v>
      </c>
      <c r="L93" s="44"/>
      <c r="M93" s="183" t="s">
        <v>19</v>
      </c>
      <c r="N93" s="184" t="s">
        <v>43</v>
      </c>
      <c r="O93" s="84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87" t="s">
        <v>122</v>
      </c>
      <c r="AT93" s="187" t="s">
        <v>117</v>
      </c>
      <c r="AU93" s="187" t="s">
        <v>34</v>
      </c>
      <c r="AY93" s="17" t="s">
        <v>123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7" t="s">
        <v>79</v>
      </c>
      <c r="BK93" s="188">
        <f>ROUND(I93*H93,2)</f>
        <v>0</v>
      </c>
      <c r="BL93" s="17" t="s">
        <v>122</v>
      </c>
      <c r="BM93" s="187" t="s">
        <v>146</v>
      </c>
    </row>
    <row r="94" s="11" customFormat="1">
      <c r="A94" s="11"/>
      <c r="B94" s="200"/>
      <c r="C94" s="201"/>
      <c r="D94" s="191" t="s">
        <v>124</v>
      </c>
      <c r="E94" s="202" t="s">
        <v>19</v>
      </c>
      <c r="F94" s="203" t="s">
        <v>147</v>
      </c>
      <c r="G94" s="201"/>
      <c r="H94" s="204">
        <v>18.387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10" t="s">
        <v>124</v>
      </c>
      <c r="AU94" s="210" t="s">
        <v>34</v>
      </c>
      <c r="AV94" s="11" t="s">
        <v>81</v>
      </c>
      <c r="AW94" s="11" t="s">
        <v>33</v>
      </c>
      <c r="AX94" s="11" t="s">
        <v>34</v>
      </c>
      <c r="AY94" s="210" t="s">
        <v>123</v>
      </c>
    </row>
    <row r="95" s="12" customFormat="1">
      <c r="A95" s="12"/>
      <c r="B95" s="211"/>
      <c r="C95" s="212"/>
      <c r="D95" s="191" t="s">
        <v>124</v>
      </c>
      <c r="E95" s="213" t="s">
        <v>19</v>
      </c>
      <c r="F95" s="214" t="s">
        <v>127</v>
      </c>
      <c r="G95" s="212"/>
      <c r="H95" s="215">
        <v>18.387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1" t="s">
        <v>124</v>
      </c>
      <c r="AU95" s="221" t="s">
        <v>34</v>
      </c>
      <c r="AV95" s="12" t="s">
        <v>122</v>
      </c>
      <c r="AW95" s="12" t="s">
        <v>33</v>
      </c>
      <c r="AX95" s="12" t="s">
        <v>79</v>
      </c>
      <c r="AY95" s="221" t="s">
        <v>123</v>
      </c>
    </row>
    <row r="96" s="2" customFormat="1" ht="16.5" customHeight="1">
      <c r="A96" s="38"/>
      <c r="B96" s="39"/>
      <c r="C96" s="176" t="s">
        <v>136</v>
      </c>
      <c r="D96" s="176" t="s">
        <v>117</v>
      </c>
      <c r="E96" s="177" t="s">
        <v>148</v>
      </c>
      <c r="F96" s="178" t="s">
        <v>149</v>
      </c>
      <c r="G96" s="179" t="s">
        <v>140</v>
      </c>
      <c r="H96" s="180">
        <v>180.465</v>
      </c>
      <c r="I96" s="181"/>
      <c r="J96" s="182">
        <f>ROUND(I96*H96,2)</f>
        <v>0</v>
      </c>
      <c r="K96" s="178" t="s">
        <v>121</v>
      </c>
      <c r="L96" s="44"/>
      <c r="M96" s="183" t="s">
        <v>19</v>
      </c>
      <c r="N96" s="184" t="s">
        <v>43</v>
      </c>
      <c r="O96" s="8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7" t="s">
        <v>122</v>
      </c>
      <c r="AT96" s="187" t="s">
        <v>117</v>
      </c>
      <c r="AU96" s="187" t="s">
        <v>34</v>
      </c>
      <c r="AY96" s="17" t="s">
        <v>123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79</v>
      </c>
      <c r="BK96" s="188">
        <f>ROUND(I96*H96,2)</f>
        <v>0</v>
      </c>
      <c r="BL96" s="17" t="s">
        <v>122</v>
      </c>
      <c r="BM96" s="187" t="s">
        <v>150</v>
      </c>
    </row>
    <row r="97" s="11" customFormat="1">
      <c r="A97" s="11"/>
      <c r="B97" s="200"/>
      <c r="C97" s="201"/>
      <c r="D97" s="191" t="s">
        <v>124</v>
      </c>
      <c r="E97" s="202" t="s">
        <v>19</v>
      </c>
      <c r="F97" s="203" t="s">
        <v>151</v>
      </c>
      <c r="G97" s="201"/>
      <c r="H97" s="204">
        <v>180.465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10" t="s">
        <v>124</v>
      </c>
      <c r="AU97" s="210" t="s">
        <v>34</v>
      </c>
      <c r="AV97" s="11" t="s">
        <v>81</v>
      </c>
      <c r="AW97" s="11" t="s">
        <v>33</v>
      </c>
      <c r="AX97" s="11" t="s">
        <v>34</v>
      </c>
      <c r="AY97" s="210" t="s">
        <v>123</v>
      </c>
    </row>
    <row r="98" s="12" customFormat="1">
      <c r="A98" s="12"/>
      <c r="B98" s="211"/>
      <c r="C98" s="212"/>
      <c r="D98" s="191" t="s">
        <v>124</v>
      </c>
      <c r="E98" s="213" t="s">
        <v>19</v>
      </c>
      <c r="F98" s="214" t="s">
        <v>127</v>
      </c>
      <c r="G98" s="212"/>
      <c r="H98" s="215">
        <v>180.465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1" t="s">
        <v>124</v>
      </c>
      <c r="AU98" s="221" t="s">
        <v>34</v>
      </c>
      <c r="AV98" s="12" t="s">
        <v>122</v>
      </c>
      <c r="AW98" s="12" t="s">
        <v>33</v>
      </c>
      <c r="AX98" s="12" t="s">
        <v>79</v>
      </c>
      <c r="AY98" s="221" t="s">
        <v>123</v>
      </c>
    </row>
    <row r="99" s="2" customFormat="1" ht="16.5" customHeight="1">
      <c r="A99" s="38"/>
      <c r="B99" s="39"/>
      <c r="C99" s="176" t="s">
        <v>152</v>
      </c>
      <c r="D99" s="176" t="s">
        <v>117</v>
      </c>
      <c r="E99" s="177" t="s">
        <v>153</v>
      </c>
      <c r="F99" s="178" t="s">
        <v>154</v>
      </c>
      <c r="G99" s="179" t="s">
        <v>140</v>
      </c>
      <c r="H99" s="180">
        <v>44.530999999999999</v>
      </c>
      <c r="I99" s="181"/>
      <c r="J99" s="182">
        <f>ROUND(I99*H99,2)</f>
        <v>0</v>
      </c>
      <c r="K99" s="178" t="s">
        <v>121</v>
      </c>
      <c r="L99" s="44"/>
      <c r="M99" s="183" t="s">
        <v>19</v>
      </c>
      <c r="N99" s="184" t="s">
        <v>43</v>
      </c>
      <c r="O99" s="8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7" t="s">
        <v>122</v>
      </c>
      <c r="AT99" s="187" t="s">
        <v>117</v>
      </c>
      <c r="AU99" s="187" t="s">
        <v>34</v>
      </c>
      <c r="AY99" s="17" t="s">
        <v>123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7" t="s">
        <v>79</v>
      </c>
      <c r="BK99" s="188">
        <f>ROUND(I99*H99,2)</f>
        <v>0</v>
      </c>
      <c r="BL99" s="17" t="s">
        <v>122</v>
      </c>
      <c r="BM99" s="187" t="s">
        <v>155</v>
      </c>
    </row>
    <row r="100" s="11" customFormat="1">
      <c r="A100" s="11"/>
      <c r="B100" s="200"/>
      <c r="C100" s="201"/>
      <c r="D100" s="191" t="s">
        <v>124</v>
      </c>
      <c r="E100" s="202" t="s">
        <v>19</v>
      </c>
      <c r="F100" s="203" t="s">
        <v>156</v>
      </c>
      <c r="G100" s="201"/>
      <c r="H100" s="204">
        <v>44.530999999999999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10" t="s">
        <v>124</v>
      </c>
      <c r="AU100" s="210" t="s">
        <v>34</v>
      </c>
      <c r="AV100" s="11" t="s">
        <v>81</v>
      </c>
      <c r="AW100" s="11" t="s">
        <v>33</v>
      </c>
      <c r="AX100" s="11" t="s">
        <v>34</v>
      </c>
      <c r="AY100" s="210" t="s">
        <v>123</v>
      </c>
    </row>
    <row r="101" s="12" customFormat="1">
      <c r="A101" s="12"/>
      <c r="B101" s="211"/>
      <c r="C101" s="212"/>
      <c r="D101" s="191" t="s">
        <v>124</v>
      </c>
      <c r="E101" s="213" t="s">
        <v>19</v>
      </c>
      <c r="F101" s="214" t="s">
        <v>127</v>
      </c>
      <c r="G101" s="212"/>
      <c r="H101" s="215">
        <v>44.530999999999999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1" t="s">
        <v>124</v>
      </c>
      <c r="AU101" s="221" t="s">
        <v>34</v>
      </c>
      <c r="AV101" s="12" t="s">
        <v>122</v>
      </c>
      <c r="AW101" s="12" t="s">
        <v>33</v>
      </c>
      <c r="AX101" s="12" t="s">
        <v>79</v>
      </c>
      <c r="AY101" s="221" t="s">
        <v>123</v>
      </c>
    </row>
    <row r="102" s="2" customFormat="1" ht="24.15" customHeight="1">
      <c r="A102" s="38"/>
      <c r="B102" s="39"/>
      <c r="C102" s="176" t="s">
        <v>141</v>
      </c>
      <c r="D102" s="176" t="s">
        <v>117</v>
      </c>
      <c r="E102" s="177" t="s">
        <v>157</v>
      </c>
      <c r="F102" s="178" t="s">
        <v>158</v>
      </c>
      <c r="G102" s="179" t="s">
        <v>135</v>
      </c>
      <c r="H102" s="180">
        <v>0.44800000000000001</v>
      </c>
      <c r="I102" s="181"/>
      <c r="J102" s="182">
        <f>ROUND(I102*H102,2)</f>
        <v>0</v>
      </c>
      <c r="K102" s="178" t="s">
        <v>121</v>
      </c>
      <c r="L102" s="44"/>
      <c r="M102" s="183" t="s">
        <v>19</v>
      </c>
      <c r="N102" s="184" t="s">
        <v>43</v>
      </c>
      <c r="O102" s="84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7" t="s">
        <v>122</v>
      </c>
      <c r="AT102" s="187" t="s">
        <v>117</v>
      </c>
      <c r="AU102" s="187" t="s">
        <v>34</v>
      </c>
      <c r="AY102" s="17" t="s">
        <v>123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79</v>
      </c>
      <c r="BK102" s="188">
        <f>ROUND(I102*H102,2)</f>
        <v>0</v>
      </c>
      <c r="BL102" s="17" t="s">
        <v>122</v>
      </c>
      <c r="BM102" s="187" t="s">
        <v>159</v>
      </c>
    </row>
    <row r="103" s="11" customFormat="1">
      <c r="A103" s="11"/>
      <c r="B103" s="200"/>
      <c r="C103" s="201"/>
      <c r="D103" s="191" t="s">
        <v>124</v>
      </c>
      <c r="E103" s="202" t="s">
        <v>19</v>
      </c>
      <c r="F103" s="203" t="s">
        <v>160</v>
      </c>
      <c r="G103" s="201"/>
      <c r="H103" s="204">
        <v>0.44800000000000001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10" t="s">
        <v>124</v>
      </c>
      <c r="AU103" s="210" t="s">
        <v>34</v>
      </c>
      <c r="AV103" s="11" t="s">
        <v>81</v>
      </c>
      <c r="AW103" s="11" t="s">
        <v>33</v>
      </c>
      <c r="AX103" s="11" t="s">
        <v>34</v>
      </c>
      <c r="AY103" s="210" t="s">
        <v>123</v>
      </c>
    </row>
    <row r="104" s="12" customFormat="1">
      <c r="A104" s="12"/>
      <c r="B104" s="211"/>
      <c r="C104" s="212"/>
      <c r="D104" s="191" t="s">
        <v>124</v>
      </c>
      <c r="E104" s="213" t="s">
        <v>19</v>
      </c>
      <c r="F104" s="214" t="s">
        <v>127</v>
      </c>
      <c r="G104" s="212"/>
      <c r="H104" s="215">
        <v>0.44800000000000001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1" t="s">
        <v>124</v>
      </c>
      <c r="AU104" s="221" t="s">
        <v>34</v>
      </c>
      <c r="AV104" s="12" t="s">
        <v>122</v>
      </c>
      <c r="AW104" s="12" t="s">
        <v>33</v>
      </c>
      <c r="AX104" s="12" t="s">
        <v>79</v>
      </c>
      <c r="AY104" s="221" t="s">
        <v>123</v>
      </c>
    </row>
    <row r="105" s="2" customFormat="1" ht="24.15" customHeight="1">
      <c r="A105" s="38"/>
      <c r="B105" s="39"/>
      <c r="C105" s="176" t="s">
        <v>161</v>
      </c>
      <c r="D105" s="176" t="s">
        <v>117</v>
      </c>
      <c r="E105" s="177" t="s">
        <v>162</v>
      </c>
      <c r="F105" s="178" t="s">
        <v>163</v>
      </c>
      <c r="G105" s="179" t="s">
        <v>164</v>
      </c>
      <c r="H105" s="180">
        <v>502.19999999999999</v>
      </c>
      <c r="I105" s="181"/>
      <c r="J105" s="182">
        <f>ROUND(I105*H105,2)</f>
        <v>0</v>
      </c>
      <c r="K105" s="178" t="s">
        <v>121</v>
      </c>
      <c r="L105" s="44"/>
      <c r="M105" s="183" t="s">
        <v>19</v>
      </c>
      <c r="N105" s="184" t="s">
        <v>43</v>
      </c>
      <c r="O105" s="8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7" t="s">
        <v>122</v>
      </c>
      <c r="AT105" s="187" t="s">
        <v>117</v>
      </c>
      <c r="AU105" s="187" t="s">
        <v>34</v>
      </c>
      <c r="AY105" s="17" t="s">
        <v>123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7" t="s">
        <v>79</v>
      </c>
      <c r="BK105" s="188">
        <f>ROUND(I105*H105,2)</f>
        <v>0</v>
      </c>
      <c r="BL105" s="17" t="s">
        <v>122</v>
      </c>
      <c r="BM105" s="187" t="s">
        <v>165</v>
      </c>
    </row>
    <row r="106" s="11" customFormat="1">
      <c r="A106" s="11"/>
      <c r="B106" s="200"/>
      <c r="C106" s="201"/>
      <c r="D106" s="191" t="s">
        <v>124</v>
      </c>
      <c r="E106" s="202" t="s">
        <v>19</v>
      </c>
      <c r="F106" s="203" t="s">
        <v>166</v>
      </c>
      <c r="G106" s="201"/>
      <c r="H106" s="204">
        <v>502.19999999999999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T106" s="210" t="s">
        <v>124</v>
      </c>
      <c r="AU106" s="210" t="s">
        <v>34</v>
      </c>
      <c r="AV106" s="11" t="s">
        <v>81</v>
      </c>
      <c r="AW106" s="11" t="s">
        <v>33</v>
      </c>
      <c r="AX106" s="11" t="s">
        <v>34</v>
      </c>
      <c r="AY106" s="210" t="s">
        <v>123</v>
      </c>
    </row>
    <row r="107" s="12" customFormat="1">
      <c r="A107" s="12"/>
      <c r="B107" s="211"/>
      <c r="C107" s="212"/>
      <c r="D107" s="191" t="s">
        <v>124</v>
      </c>
      <c r="E107" s="213" t="s">
        <v>19</v>
      </c>
      <c r="F107" s="214" t="s">
        <v>127</v>
      </c>
      <c r="G107" s="212"/>
      <c r="H107" s="215">
        <v>502.19999999999999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1" t="s">
        <v>124</v>
      </c>
      <c r="AU107" s="221" t="s">
        <v>34</v>
      </c>
      <c r="AV107" s="12" t="s">
        <v>122</v>
      </c>
      <c r="AW107" s="12" t="s">
        <v>33</v>
      </c>
      <c r="AX107" s="12" t="s">
        <v>79</v>
      </c>
      <c r="AY107" s="221" t="s">
        <v>123</v>
      </c>
    </row>
    <row r="108" s="2" customFormat="1" ht="24.15" customHeight="1">
      <c r="A108" s="38"/>
      <c r="B108" s="39"/>
      <c r="C108" s="176" t="s">
        <v>146</v>
      </c>
      <c r="D108" s="176" t="s">
        <v>117</v>
      </c>
      <c r="E108" s="177" t="s">
        <v>167</v>
      </c>
      <c r="F108" s="178" t="s">
        <v>168</v>
      </c>
      <c r="G108" s="179" t="s">
        <v>135</v>
      </c>
      <c r="H108" s="180">
        <v>0.44800000000000001</v>
      </c>
      <c r="I108" s="181"/>
      <c r="J108" s="182">
        <f>ROUND(I108*H108,2)</f>
        <v>0</v>
      </c>
      <c r="K108" s="178" t="s">
        <v>121</v>
      </c>
      <c r="L108" s="44"/>
      <c r="M108" s="183" t="s">
        <v>19</v>
      </c>
      <c r="N108" s="184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122</v>
      </c>
      <c r="AT108" s="187" t="s">
        <v>117</v>
      </c>
      <c r="AU108" s="187" t="s">
        <v>34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169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160</v>
      </c>
      <c r="G109" s="201"/>
      <c r="H109" s="204">
        <v>0.44800000000000001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34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0" customFormat="1">
      <c r="A110" s="10"/>
      <c r="B110" s="189"/>
      <c r="C110" s="190"/>
      <c r="D110" s="191" t="s">
        <v>124</v>
      </c>
      <c r="E110" s="192" t="s">
        <v>19</v>
      </c>
      <c r="F110" s="193" t="s">
        <v>170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199" t="s">
        <v>124</v>
      </c>
      <c r="AU110" s="199" t="s">
        <v>34</v>
      </c>
      <c r="AV110" s="10" t="s">
        <v>79</v>
      </c>
      <c r="AW110" s="10" t="s">
        <v>33</v>
      </c>
      <c r="AX110" s="10" t="s">
        <v>34</v>
      </c>
      <c r="AY110" s="199" t="s">
        <v>123</v>
      </c>
    </row>
    <row r="111" s="12" customFormat="1">
      <c r="A111" s="12"/>
      <c r="B111" s="211"/>
      <c r="C111" s="212"/>
      <c r="D111" s="191" t="s">
        <v>124</v>
      </c>
      <c r="E111" s="213" t="s">
        <v>19</v>
      </c>
      <c r="F111" s="214" t="s">
        <v>127</v>
      </c>
      <c r="G111" s="212"/>
      <c r="H111" s="215">
        <v>0.44800000000000001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1" t="s">
        <v>124</v>
      </c>
      <c r="AU111" s="221" t="s">
        <v>34</v>
      </c>
      <c r="AV111" s="12" t="s">
        <v>122</v>
      </c>
      <c r="AW111" s="12" t="s">
        <v>33</v>
      </c>
      <c r="AX111" s="12" t="s">
        <v>79</v>
      </c>
      <c r="AY111" s="221" t="s">
        <v>123</v>
      </c>
    </row>
    <row r="112" s="2" customFormat="1" ht="24.15" customHeight="1">
      <c r="A112" s="38"/>
      <c r="B112" s="39"/>
      <c r="C112" s="176" t="s">
        <v>171</v>
      </c>
      <c r="D112" s="176" t="s">
        <v>117</v>
      </c>
      <c r="E112" s="177" t="s">
        <v>172</v>
      </c>
      <c r="F112" s="178" t="s">
        <v>173</v>
      </c>
      <c r="G112" s="179" t="s">
        <v>120</v>
      </c>
      <c r="H112" s="180">
        <v>20</v>
      </c>
      <c r="I112" s="181"/>
      <c r="J112" s="182">
        <f>ROUND(I112*H112,2)</f>
        <v>0</v>
      </c>
      <c r="K112" s="178" t="s">
        <v>121</v>
      </c>
      <c r="L112" s="44"/>
      <c r="M112" s="183" t="s">
        <v>19</v>
      </c>
      <c r="N112" s="184" t="s">
        <v>43</v>
      </c>
      <c r="O112" s="8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7" t="s">
        <v>122</v>
      </c>
      <c r="AT112" s="187" t="s">
        <v>117</v>
      </c>
      <c r="AU112" s="187" t="s">
        <v>34</v>
      </c>
      <c r="AY112" s="17" t="s">
        <v>123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79</v>
      </c>
      <c r="BK112" s="188">
        <f>ROUND(I112*H112,2)</f>
        <v>0</v>
      </c>
      <c r="BL112" s="17" t="s">
        <v>122</v>
      </c>
      <c r="BM112" s="187" t="s">
        <v>174</v>
      </c>
    </row>
    <row r="113" s="11" customFormat="1">
      <c r="A113" s="11"/>
      <c r="B113" s="200"/>
      <c r="C113" s="201"/>
      <c r="D113" s="191" t="s">
        <v>124</v>
      </c>
      <c r="E113" s="202" t="s">
        <v>19</v>
      </c>
      <c r="F113" s="203" t="s">
        <v>175</v>
      </c>
      <c r="G113" s="201"/>
      <c r="H113" s="204">
        <v>20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10" t="s">
        <v>124</v>
      </c>
      <c r="AU113" s="210" t="s">
        <v>34</v>
      </c>
      <c r="AV113" s="11" t="s">
        <v>81</v>
      </c>
      <c r="AW113" s="11" t="s">
        <v>33</v>
      </c>
      <c r="AX113" s="11" t="s">
        <v>34</v>
      </c>
      <c r="AY113" s="210" t="s">
        <v>123</v>
      </c>
    </row>
    <row r="114" s="10" customFormat="1">
      <c r="A114" s="10"/>
      <c r="B114" s="189"/>
      <c r="C114" s="190"/>
      <c r="D114" s="191" t="s">
        <v>124</v>
      </c>
      <c r="E114" s="192" t="s">
        <v>19</v>
      </c>
      <c r="F114" s="193" t="s">
        <v>176</v>
      </c>
      <c r="G114" s="190"/>
      <c r="H114" s="192" t="s">
        <v>19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199" t="s">
        <v>124</v>
      </c>
      <c r="AU114" s="199" t="s">
        <v>34</v>
      </c>
      <c r="AV114" s="10" t="s">
        <v>79</v>
      </c>
      <c r="AW114" s="10" t="s">
        <v>33</v>
      </c>
      <c r="AX114" s="10" t="s">
        <v>34</v>
      </c>
      <c r="AY114" s="199" t="s">
        <v>123</v>
      </c>
    </row>
    <row r="115" s="12" customFormat="1">
      <c r="A115" s="12"/>
      <c r="B115" s="211"/>
      <c r="C115" s="212"/>
      <c r="D115" s="191" t="s">
        <v>124</v>
      </c>
      <c r="E115" s="213" t="s">
        <v>19</v>
      </c>
      <c r="F115" s="214" t="s">
        <v>127</v>
      </c>
      <c r="G115" s="212"/>
      <c r="H115" s="215">
        <v>20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1" t="s">
        <v>124</v>
      </c>
      <c r="AU115" s="221" t="s">
        <v>34</v>
      </c>
      <c r="AV115" s="12" t="s">
        <v>122</v>
      </c>
      <c r="AW115" s="12" t="s">
        <v>33</v>
      </c>
      <c r="AX115" s="12" t="s">
        <v>79</v>
      </c>
      <c r="AY115" s="221" t="s">
        <v>123</v>
      </c>
    </row>
    <row r="116" s="2" customFormat="1" ht="24.15" customHeight="1">
      <c r="A116" s="38"/>
      <c r="B116" s="39"/>
      <c r="C116" s="176" t="s">
        <v>177</v>
      </c>
      <c r="D116" s="176" t="s">
        <v>117</v>
      </c>
      <c r="E116" s="177" t="s">
        <v>178</v>
      </c>
      <c r="F116" s="178" t="s">
        <v>179</v>
      </c>
      <c r="G116" s="179" t="s">
        <v>120</v>
      </c>
      <c r="H116" s="180">
        <v>88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180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181</v>
      </c>
      <c r="G117" s="201"/>
      <c r="H117" s="204">
        <v>88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79</v>
      </c>
      <c r="AY117" s="210" t="s">
        <v>123</v>
      </c>
    </row>
    <row r="118" s="2" customFormat="1" ht="21.75" customHeight="1">
      <c r="A118" s="38"/>
      <c r="B118" s="39"/>
      <c r="C118" s="176" t="s">
        <v>182</v>
      </c>
      <c r="D118" s="176" t="s">
        <v>117</v>
      </c>
      <c r="E118" s="177" t="s">
        <v>183</v>
      </c>
      <c r="F118" s="178" t="s">
        <v>184</v>
      </c>
      <c r="G118" s="179" t="s">
        <v>185</v>
      </c>
      <c r="H118" s="180">
        <v>7.7000000000000002</v>
      </c>
      <c r="I118" s="181"/>
      <c r="J118" s="182">
        <f>ROUND(I118*H118,2)</f>
        <v>0</v>
      </c>
      <c r="K118" s="178" t="s">
        <v>121</v>
      </c>
      <c r="L118" s="44"/>
      <c r="M118" s="183" t="s">
        <v>19</v>
      </c>
      <c r="N118" s="184" t="s">
        <v>43</v>
      </c>
      <c r="O118" s="8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7" t="s">
        <v>122</v>
      </c>
      <c r="AT118" s="187" t="s">
        <v>117</v>
      </c>
      <c r="AU118" s="187" t="s">
        <v>34</v>
      </c>
      <c r="AY118" s="17" t="s">
        <v>123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7" t="s">
        <v>79</v>
      </c>
      <c r="BK118" s="188">
        <f>ROUND(I118*H118,2)</f>
        <v>0</v>
      </c>
      <c r="BL118" s="17" t="s">
        <v>122</v>
      </c>
      <c r="BM118" s="187" t="s">
        <v>186</v>
      </c>
    </row>
    <row r="119" s="11" customFormat="1">
      <c r="A119" s="11"/>
      <c r="B119" s="200"/>
      <c r="C119" s="201"/>
      <c r="D119" s="191" t="s">
        <v>124</v>
      </c>
      <c r="E119" s="202" t="s">
        <v>19</v>
      </c>
      <c r="F119" s="203" t="s">
        <v>187</v>
      </c>
      <c r="G119" s="201"/>
      <c r="H119" s="204">
        <v>7.7000000000000002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10" t="s">
        <v>124</v>
      </c>
      <c r="AU119" s="210" t="s">
        <v>34</v>
      </c>
      <c r="AV119" s="11" t="s">
        <v>81</v>
      </c>
      <c r="AW119" s="11" t="s">
        <v>33</v>
      </c>
      <c r="AX119" s="11" t="s">
        <v>79</v>
      </c>
      <c r="AY119" s="210" t="s">
        <v>123</v>
      </c>
    </row>
    <row r="120" s="2" customFormat="1" ht="24.15" customHeight="1">
      <c r="A120" s="38"/>
      <c r="B120" s="39"/>
      <c r="C120" s="176" t="s">
        <v>188</v>
      </c>
      <c r="D120" s="176" t="s">
        <v>117</v>
      </c>
      <c r="E120" s="177" t="s">
        <v>189</v>
      </c>
      <c r="F120" s="178" t="s">
        <v>190</v>
      </c>
      <c r="G120" s="179" t="s">
        <v>191</v>
      </c>
      <c r="H120" s="180">
        <v>4</v>
      </c>
      <c r="I120" s="181"/>
      <c r="J120" s="182">
        <f>ROUND(I120*H120,2)</f>
        <v>0</v>
      </c>
      <c r="K120" s="178" t="s">
        <v>121</v>
      </c>
      <c r="L120" s="44"/>
      <c r="M120" s="183" t="s">
        <v>19</v>
      </c>
      <c r="N120" s="184" t="s">
        <v>43</v>
      </c>
      <c r="O120" s="8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7" t="s">
        <v>122</v>
      </c>
      <c r="AT120" s="187" t="s">
        <v>117</v>
      </c>
      <c r="AU120" s="187" t="s">
        <v>34</v>
      </c>
      <c r="AY120" s="17" t="s">
        <v>123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7" t="s">
        <v>79</v>
      </c>
      <c r="BK120" s="188">
        <f>ROUND(I120*H120,2)</f>
        <v>0</v>
      </c>
      <c r="BL120" s="17" t="s">
        <v>122</v>
      </c>
      <c r="BM120" s="187" t="s">
        <v>192</v>
      </c>
    </row>
    <row r="121" s="11" customFormat="1">
      <c r="A121" s="11"/>
      <c r="B121" s="200"/>
      <c r="C121" s="201"/>
      <c r="D121" s="191" t="s">
        <v>124</v>
      </c>
      <c r="E121" s="202" t="s">
        <v>19</v>
      </c>
      <c r="F121" s="203" t="s">
        <v>193</v>
      </c>
      <c r="G121" s="201"/>
      <c r="H121" s="204">
        <v>4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T121" s="210" t="s">
        <v>124</v>
      </c>
      <c r="AU121" s="210" t="s">
        <v>34</v>
      </c>
      <c r="AV121" s="11" t="s">
        <v>81</v>
      </c>
      <c r="AW121" s="11" t="s">
        <v>33</v>
      </c>
      <c r="AX121" s="11" t="s">
        <v>34</v>
      </c>
      <c r="AY121" s="210" t="s">
        <v>123</v>
      </c>
    </row>
    <row r="122" s="12" customFormat="1">
      <c r="A122" s="12"/>
      <c r="B122" s="211"/>
      <c r="C122" s="212"/>
      <c r="D122" s="191" t="s">
        <v>124</v>
      </c>
      <c r="E122" s="213" t="s">
        <v>19</v>
      </c>
      <c r="F122" s="214" t="s">
        <v>127</v>
      </c>
      <c r="G122" s="212"/>
      <c r="H122" s="215">
        <v>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21" t="s">
        <v>124</v>
      </c>
      <c r="AU122" s="221" t="s">
        <v>34</v>
      </c>
      <c r="AV122" s="12" t="s">
        <v>122</v>
      </c>
      <c r="AW122" s="12" t="s">
        <v>33</v>
      </c>
      <c r="AX122" s="12" t="s">
        <v>79</v>
      </c>
      <c r="AY122" s="221" t="s">
        <v>123</v>
      </c>
    </row>
    <row r="123" s="2" customFormat="1" ht="24.15" customHeight="1">
      <c r="A123" s="38"/>
      <c r="B123" s="39"/>
      <c r="C123" s="176" t="s">
        <v>155</v>
      </c>
      <c r="D123" s="176" t="s">
        <v>117</v>
      </c>
      <c r="E123" s="177" t="s">
        <v>194</v>
      </c>
      <c r="F123" s="178" t="s">
        <v>195</v>
      </c>
      <c r="G123" s="179" t="s">
        <v>191</v>
      </c>
      <c r="H123" s="180">
        <v>40</v>
      </c>
      <c r="I123" s="181"/>
      <c r="J123" s="182">
        <f>ROUND(I123*H123,2)</f>
        <v>0</v>
      </c>
      <c r="K123" s="178" t="s">
        <v>121</v>
      </c>
      <c r="L123" s="44"/>
      <c r="M123" s="183" t="s">
        <v>19</v>
      </c>
      <c r="N123" s="184" t="s">
        <v>43</v>
      </c>
      <c r="O123" s="8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7" t="s">
        <v>122</v>
      </c>
      <c r="AT123" s="187" t="s">
        <v>117</v>
      </c>
      <c r="AU123" s="187" t="s">
        <v>34</v>
      </c>
      <c r="AY123" s="17" t="s">
        <v>123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79</v>
      </c>
      <c r="BK123" s="188">
        <f>ROUND(I123*H123,2)</f>
        <v>0</v>
      </c>
      <c r="BL123" s="17" t="s">
        <v>122</v>
      </c>
      <c r="BM123" s="187" t="s">
        <v>196</v>
      </c>
    </row>
    <row r="124" s="11" customFormat="1">
      <c r="A124" s="11"/>
      <c r="B124" s="200"/>
      <c r="C124" s="201"/>
      <c r="D124" s="191" t="s">
        <v>124</v>
      </c>
      <c r="E124" s="202" t="s">
        <v>19</v>
      </c>
      <c r="F124" s="203" t="s">
        <v>197</v>
      </c>
      <c r="G124" s="201"/>
      <c r="H124" s="204">
        <v>40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T124" s="210" t="s">
        <v>124</v>
      </c>
      <c r="AU124" s="210" t="s">
        <v>34</v>
      </c>
      <c r="AV124" s="11" t="s">
        <v>81</v>
      </c>
      <c r="AW124" s="11" t="s">
        <v>33</v>
      </c>
      <c r="AX124" s="11" t="s">
        <v>34</v>
      </c>
      <c r="AY124" s="210" t="s">
        <v>123</v>
      </c>
    </row>
    <row r="125" s="12" customFormat="1">
      <c r="A125" s="12"/>
      <c r="B125" s="211"/>
      <c r="C125" s="212"/>
      <c r="D125" s="191" t="s">
        <v>124</v>
      </c>
      <c r="E125" s="213" t="s">
        <v>19</v>
      </c>
      <c r="F125" s="214" t="s">
        <v>127</v>
      </c>
      <c r="G125" s="212"/>
      <c r="H125" s="215">
        <v>40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1" t="s">
        <v>124</v>
      </c>
      <c r="AU125" s="221" t="s">
        <v>34</v>
      </c>
      <c r="AV125" s="12" t="s">
        <v>122</v>
      </c>
      <c r="AW125" s="12" t="s">
        <v>33</v>
      </c>
      <c r="AX125" s="12" t="s">
        <v>79</v>
      </c>
      <c r="AY125" s="221" t="s">
        <v>123</v>
      </c>
    </row>
    <row r="126" s="2" customFormat="1" ht="24.15" customHeight="1">
      <c r="A126" s="38"/>
      <c r="B126" s="39"/>
      <c r="C126" s="176" t="s">
        <v>8</v>
      </c>
      <c r="D126" s="176" t="s">
        <v>117</v>
      </c>
      <c r="E126" s="177" t="s">
        <v>198</v>
      </c>
      <c r="F126" s="178" t="s">
        <v>199</v>
      </c>
      <c r="G126" s="179" t="s">
        <v>191</v>
      </c>
      <c r="H126" s="180">
        <v>4</v>
      </c>
      <c r="I126" s="181"/>
      <c r="J126" s="182">
        <f>ROUND(I126*H126,2)</f>
        <v>0</v>
      </c>
      <c r="K126" s="178" t="s">
        <v>121</v>
      </c>
      <c r="L126" s="44"/>
      <c r="M126" s="183" t="s">
        <v>19</v>
      </c>
      <c r="N126" s="184" t="s">
        <v>43</v>
      </c>
      <c r="O126" s="8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7" t="s">
        <v>122</v>
      </c>
      <c r="AT126" s="187" t="s">
        <v>117</v>
      </c>
      <c r="AU126" s="187" t="s">
        <v>34</v>
      </c>
      <c r="AY126" s="17" t="s">
        <v>123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79</v>
      </c>
      <c r="BK126" s="188">
        <f>ROUND(I126*H126,2)</f>
        <v>0</v>
      </c>
      <c r="BL126" s="17" t="s">
        <v>122</v>
      </c>
      <c r="BM126" s="187" t="s">
        <v>200</v>
      </c>
    </row>
    <row r="127" s="2" customFormat="1" ht="37.8" customHeight="1">
      <c r="A127" s="38"/>
      <c r="B127" s="39"/>
      <c r="C127" s="176" t="s">
        <v>159</v>
      </c>
      <c r="D127" s="176" t="s">
        <v>117</v>
      </c>
      <c r="E127" s="177" t="s">
        <v>201</v>
      </c>
      <c r="F127" s="178" t="s">
        <v>202</v>
      </c>
      <c r="G127" s="179" t="s">
        <v>120</v>
      </c>
      <c r="H127" s="180">
        <v>994</v>
      </c>
      <c r="I127" s="181"/>
      <c r="J127" s="182">
        <f>ROUND(I127*H127,2)</f>
        <v>0</v>
      </c>
      <c r="K127" s="178" t="s">
        <v>121</v>
      </c>
      <c r="L127" s="44"/>
      <c r="M127" s="183" t="s">
        <v>19</v>
      </c>
      <c r="N127" s="184" t="s">
        <v>43</v>
      </c>
      <c r="O127" s="84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7" t="s">
        <v>122</v>
      </c>
      <c r="AT127" s="187" t="s">
        <v>117</v>
      </c>
      <c r="AU127" s="187" t="s">
        <v>34</v>
      </c>
      <c r="AY127" s="17" t="s">
        <v>123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7" t="s">
        <v>79</v>
      </c>
      <c r="BK127" s="188">
        <f>ROUND(I127*H127,2)</f>
        <v>0</v>
      </c>
      <c r="BL127" s="17" t="s">
        <v>122</v>
      </c>
      <c r="BM127" s="187" t="s">
        <v>203</v>
      </c>
    </row>
    <row r="128" s="11" customFormat="1">
      <c r="A128" s="11"/>
      <c r="B128" s="200"/>
      <c r="C128" s="201"/>
      <c r="D128" s="191" t="s">
        <v>124</v>
      </c>
      <c r="E128" s="202" t="s">
        <v>19</v>
      </c>
      <c r="F128" s="203" t="s">
        <v>204</v>
      </c>
      <c r="G128" s="201"/>
      <c r="H128" s="204">
        <v>994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10" t="s">
        <v>124</v>
      </c>
      <c r="AU128" s="210" t="s">
        <v>34</v>
      </c>
      <c r="AV128" s="11" t="s">
        <v>81</v>
      </c>
      <c r="AW128" s="11" t="s">
        <v>33</v>
      </c>
      <c r="AX128" s="11" t="s">
        <v>34</v>
      </c>
      <c r="AY128" s="210" t="s">
        <v>123</v>
      </c>
    </row>
    <row r="129" s="12" customFormat="1">
      <c r="A129" s="12"/>
      <c r="B129" s="211"/>
      <c r="C129" s="212"/>
      <c r="D129" s="191" t="s">
        <v>124</v>
      </c>
      <c r="E129" s="213" t="s">
        <v>19</v>
      </c>
      <c r="F129" s="214" t="s">
        <v>127</v>
      </c>
      <c r="G129" s="212"/>
      <c r="H129" s="215">
        <v>994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1" t="s">
        <v>124</v>
      </c>
      <c r="AU129" s="221" t="s">
        <v>34</v>
      </c>
      <c r="AV129" s="12" t="s">
        <v>122</v>
      </c>
      <c r="AW129" s="12" t="s">
        <v>33</v>
      </c>
      <c r="AX129" s="12" t="s">
        <v>79</v>
      </c>
      <c r="AY129" s="221" t="s">
        <v>123</v>
      </c>
    </row>
    <row r="130" s="2" customFormat="1" ht="37.8" customHeight="1">
      <c r="A130" s="38"/>
      <c r="B130" s="39"/>
      <c r="C130" s="176" t="s">
        <v>205</v>
      </c>
      <c r="D130" s="176" t="s">
        <v>117</v>
      </c>
      <c r="E130" s="177" t="s">
        <v>206</v>
      </c>
      <c r="F130" s="178" t="s">
        <v>207</v>
      </c>
      <c r="G130" s="179" t="s">
        <v>120</v>
      </c>
      <c r="H130" s="180">
        <v>994</v>
      </c>
      <c r="I130" s="181"/>
      <c r="J130" s="182">
        <f>ROUND(I130*H130,2)</f>
        <v>0</v>
      </c>
      <c r="K130" s="178" t="s">
        <v>121</v>
      </c>
      <c r="L130" s="44"/>
      <c r="M130" s="183" t="s">
        <v>19</v>
      </c>
      <c r="N130" s="184" t="s">
        <v>43</v>
      </c>
      <c r="O130" s="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7" t="s">
        <v>122</v>
      </c>
      <c r="AT130" s="187" t="s">
        <v>117</v>
      </c>
      <c r="AU130" s="187" t="s">
        <v>34</v>
      </c>
      <c r="AY130" s="17" t="s">
        <v>123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79</v>
      </c>
      <c r="BK130" s="188">
        <f>ROUND(I130*H130,2)</f>
        <v>0</v>
      </c>
      <c r="BL130" s="17" t="s">
        <v>122</v>
      </c>
      <c r="BM130" s="187" t="s">
        <v>208</v>
      </c>
    </row>
    <row r="131" s="11" customFormat="1">
      <c r="A131" s="11"/>
      <c r="B131" s="200"/>
      <c r="C131" s="201"/>
      <c r="D131" s="191" t="s">
        <v>124</v>
      </c>
      <c r="E131" s="202" t="s">
        <v>19</v>
      </c>
      <c r="F131" s="203" t="s">
        <v>204</v>
      </c>
      <c r="G131" s="201"/>
      <c r="H131" s="204">
        <v>994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T131" s="210" t="s">
        <v>124</v>
      </c>
      <c r="AU131" s="210" t="s">
        <v>34</v>
      </c>
      <c r="AV131" s="11" t="s">
        <v>81</v>
      </c>
      <c r="AW131" s="11" t="s">
        <v>33</v>
      </c>
      <c r="AX131" s="11" t="s">
        <v>34</v>
      </c>
      <c r="AY131" s="210" t="s">
        <v>123</v>
      </c>
    </row>
    <row r="132" s="12" customFormat="1">
      <c r="A132" s="12"/>
      <c r="B132" s="211"/>
      <c r="C132" s="212"/>
      <c r="D132" s="191" t="s">
        <v>124</v>
      </c>
      <c r="E132" s="213" t="s">
        <v>19</v>
      </c>
      <c r="F132" s="214" t="s">
        <v>127</v>
      </c>
      <c r="G132" s="212"/>
      <c r="H132" s="215">
        <v>994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1" t="s">
        <v>124</v>
      </c>
      <c r="AU132" s="221" t="s">
        <v>34</v>
      </c>
      <c r="AV132" s="12" t="s">
        <v>122</v>
      </c>
      <c r="AW132" s="12" t="s">
        <v>33</v>
      </c>
      <c r="AX132" s="12" t="s">
        <v>79</v>
      </c>
      <c r="AY132" s="221" t="s">
        <v>123</v>
      </c>
    </row>
    <row r="133" s="2" customFormat="1" ht="55.5" customHeight="1">
      <c r="A133" s="38"/>
      <c r="B133" s="39"/>
      <c r="C133" s="176" t="s">
        <v>165</v>
      </c>
      <c r="D133" s="176" t="s">
        <v>117</v>
      </c>
      <c r="E133" s="177" t="s">
        <v>209</v>
      </c>
      <c r="F133" s="178" t="s">
        <v>210</v>
      </c>
      <c r="G133" s="179" t="s">
        <v>140</v>
      </c>
      <c r="H133" s="180">
        <v>255.15000000000001</v>
      </c>
      <c r="I133" s="181"/>
      <c r="J133" s="182">
        <f>ROUND(I133*H133,2)</f>
        <v>0</v>
      </c>
      <c r="K133" s="178" t="s">
        <v>121</v>
      </c>
      <c r="L133" s="44"/>
      <c r="M133" s="183" t="s">
        <v>19</v>
      </c>
      <c r="N133" s="184" t="s">
        <v>43</v>
      </c>
      <c r="O133" s="8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7" t="s">
        <v>122</v>
      </c>
      <c r="AT133" s="187" t="s">
        <v>117</v>
      </c>
      <c r="AU133" s="187" t="s">
        <v>34</v>
      </c>
      <c r="AY133" s="17" t="s">
        <v>123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79</v>
      </c>
      <c r="BK133" s="188">
        <f>ROUND(I133*H133,2)</f>
        <v>0</v>
      </c>
      <c r="BL133" s="17" t="s">
        <v>122</v>
      </c>
      <c r="BM133" s="187" t="s">
        <v>182</v>
      </c>
    </row>
    <row r="134" s="10" customFormat="1">
      <c r="A134" s="10"/>
      <c r="B134" s="189"/>
      <c r="C134" s="190"/>
      <c r="D134" s="191" t="s">
        <v>124</v>
      </c>
      <c r="E134" s="192" t="s">
        <v>19</v>
      </c>
      <c r="F134" s="193" t="s">
        <v>211</v>
      </c>
      <c r="G134" s="190"/>
      <c r="H134" s="192" t="s">
        <v>19</v>
      </c>
      <c r="I134" s="194"/>
      <c r="J134" s="190"/>
      <c r="K134" s="190"/>
      <c r="L134" s="195"/>
      <c r="M134" s="196"/>
      <c r="N134" s="197"/>
      <c r="O134" s="197"/>
      <c r="P134" s="197"/>
      <c r="Q134" s="197"/>
      <c r="R134" s="197"/>
      <c r="S134" s="197"/>
      <c r="T134" s="198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199" t="s">
        <v>124</v>
      </c>
      <c r="AU134" s="199" t="s">
        <v>34</v>
      </c>
      <c r="AV134" s="10" t="s">
        <v>79</v>
      </c>
      <c r="AW134" s="10" t="s">
        <v>33</v>
      </c>
      <c r="AX134" s="10" t="s">
        <v>34</v>
      </c>
      <c r="AY134" s="199" t="s">
        <v>123</v>
      </c>
    </row>
    <row r="135" s="11" customFormat="1">
      <c r="A135" s="11"/>
      <c r="B135" s="200"/>
      <c r="C135" s="201"/>
      <c r="D135" s="191" t="s">
        <v>124</v>
      </c>
      <c r="E135" s="202" t="s">
        <v>19</v>
      </c>
      <c r="F135" s="203" t="s">
        <v>212</v>
      </c>
      <c r="G135" s="201"/>
      <c r="H135" s="204">
        <v>255.15000000000001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10" t="s">
        <v>124</v>
      </c>
      <c r="AU135" s="210" t="s">
        <v>34</v>
      </c>
      <c r="AV135" s="11" t="s">
        <v>81</v>
      </c>
      <c r="AW135" s="11" t="s">
        <v>33</v>
      </c>
      <c r="AX135" s="11" t="s">
        <v>34</v>
      </c>
      <c r="AY135" s="210" t="s">
        <v>123</v>
      </c>
    </row>
    <row r="136" s="12" customFormat="1">
      <c r="A136" s="12"/>
      <c r="B136" s="211"/>
      <c r="C136" s="212"/>
      <c r="D136" s="191" t="s">
        <v>124</v>
      </c>
      <c r="E136" s="213" t="s">
        <v>19</v>
      </c>
      <c r="F136" s="214" t="s">
        <v>127</v>
      </c>
      <c r="G136" s="212"/>
      <c r="H136" s="215">
        <v>255.15000000000001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1" t="s">
        <v>124</v>
      </c>
      <c r="AU136" s="221" t="s">
        <v>34</v>
      </c>
      <c r="AV136" s="12" t="s">
        <v>122</v>
      </c>
      <c r="AW136" s="12" t="s">
        <v>33</v>
      </c>
      <c r="AX136" s="12" t="s">
        <v>79</v>
      </c>
      <c r="AY136" s="221" t="s">
        <v>123</v>
      </c>
    </row>
    <row r="137" s="2" customFormat="1" ht="21.75" customHeight="1">
      <c r="A137" s="38"/>
      <c r="B137" s="39"/>
      <c r="C137" s="176" t="s">
        <v>213</v>
      </c>
      <c r="D137" s="176" t="s">
        <v>117</v>
      </c>
      <c r="E137" s="177" t="s">
        <v>214</v>
      </c>
      <c r="F137" s="178" t="s">
        <v>215</v>
      </c>
      <c r="G137" s="179" t="s">
        <v>140</v>
      </c>
      <c r="H137" s="180">
        <v>255.15000000000001</v>
      </c>
      <c r="I137" s="181"/>
      <c r="J137" s="182">
        <f>ROUND(I137*H137,2)</f>
        <v>0</v>
      </c>
      <c r="K137" s="178" t="s">
        <v>121</v>
      </c>
      <c r="L137" s="44"/>
      <c r="M137" s="183" t="s">
        <v>19</v>
      </c>
      <c r="N137" s="184" t="s">
        <v>43</v>
      </c>
      <c r="O137" s="8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7" t="s">
        <v>122</v>
      </c>
      <c r="AT137" s="187" t="s">
        <v>117</v>
      </c>
      <c r="AU137" s="187" t="s">
        <v>34</v>
      </c>
      <c r="AY137" s="17" t="s">
        <v>123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79</v>
      </c>
      <c r="BK137" s="188">
        <f>ROUND(I137*H137,2)</f>
        <v>0</v>
      </c>
      <c r="BL137" s="17" t="s">
        <v>122</v>
      </c>
      <c r="BM137" s="187" t="s">
        <v>216</v>
      </c>
    </row>
    <row r="138" s="10" customFormat="1">
      <c r="A138" s="10"/>
      <c r="B138" s="189"/>
      <c r="C138" s="190"/>
      <c r="D138" s="191" t="s">
        <v>124</v>
      </c>
      <c r="E138" s="192" t="s">
        <v>19</v>
      </c>
      <c r="F138" s="193" t="s">
        <v>217</v>
      </c>
      <c r="G138" s="190"/>
      <c r="H138" s="192" t="s">
        <v>19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199" t="s">
        <v>124</v>
      </c>
      <c r="AU138" s="199" t="s">
        <v>34</v>
      </c>
      <c r="AV138" s="10" t="s">
        <v>79</v>
      </c>
      <c r="AW138" s="10" t="s">
        <v>33</v>
      </c>
      <c r="AX138" s="10" t="s">
        <v>34</v>
      </c>
      <c r="AY138" s="199" t="s">
        <v>123</v>
      </c>
    </row>
    <row r="139" s="11" customFormat="1">
      <c r="A139" s="11"/>
      <c r="B139" s="200"/>
      <c r="C139" s="201"/>
      <c r="D139" s="191" t="s">
        <v>124</v>
      </c>
      <c r="E139" s="202" t="s">
        <v>19</v>
      </c>
      <c r="F139" s="203" t="s">
        <v>212</v>
      </c>
      <c r="G139" s="201"/>
      <c r="H139" s="204">
        <v>255.15000000000001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T139" s="210" t="s">
        <v>124</v>
      </c>
      <c r="AU139" s="210" t="s">
        <v>34</v>
      </c>
      <c r="AV139" s="11" t="s">
        <v>81</v>
      </c>
      <c r="AW139" s="11" t="s">
        <v>33</v>
      </c>
      <c r="AX139" s="11" t="s">
        <v>34</v>
      </c>
      <c r="AY139" s="210" t="s">
        <v>123</v>
      </c>
    </row>
    <row r="140" s="12" customFormat="1">
      <c r="A140" s="12"/>
      <c r="B140" s="211"/>
      <c r="C140" s="212"/>
      <c r="D140" s="191" t="s">
        <v>124</v>
      </c>
      <c r="E140" s="213" t="s">
        <v>19</v>
      </c>
      <c r="F140" s="214" t="s">
        <v>127</v>
      </c>
      <c r="G140" s="212"/>
      <c r="H140" s="215">
        <v>255.15000000000001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1" t="s">
        <v>124</v>
      </c>
      <c r="AU140" s="221" t="s">
        <v>34</v>
      </c>
      <c r="AV140" s="12" t="s">
        <v>122</v>
      </c>
      <c r="AW140" s="12" t="s">
        <v>33</v>
      </c>
      <c r="AX140" s="12" t="s">
        <v>79</v>
      </c>
      <c r="AY140" s="221" t="s">
        <v>123</v>
      </c>
    </row>
    <row r="141" s="2" customFormat="1" ht="55.5" customHeight="1">
      <c r="A141" s="38"/>
      <c r="B141" s="39"/>
      <c r="C141" s="176" t="s">
        <v>218</v>
      </c>
      <c r="D141" s="176" t="s">
        <v>117</v>
      </c>
      <c r="E141" s="177" t="s">
        <v>219</v>
      </c>
      <c r="F141" s="178" t="s">
        <v>220</v>
      </c>
      <c r="G141" s="179" t="s">
        <v>140</v>
      </c>
      <c r="H141" s="180">
        <v>1203.395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122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122</v>
      </c>
      <c r="BM141" s="187" t="s">
        <v>221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222</v>
      </c>
      <c r="G142" s="201"/>
      <c r="H142" s="204">
        <v>1203.395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79</v>
      </c>
      <c r="AY142" s="210" t="s">
        <v>123</v>
      </c>
    </row>
    <row r="143" s="2" customFormat="1" ht="16.5" customHeight="1">
      <c r="A143" s="38"/>
      <c r="B143" s="39"/>
      <c r="C143" s="176" t="s">
        <v>223</v>
      </c>
      <c r="D143" s="176" t="s">
        <v>117</v>
      </c>
      <c r="E143" s="177" t="s">
        <v>224</v>
      </c>
      <c r="F143" s="178" t="s">
        <v>225</v>
      </c>
      <c r="G143" s="179" t="s">
        <v>140</v>
      </c>
      <c r="H143" s="180">
        <v>1203.395</v>
      </c>
      <c r="I143" s="181"/>
      <c r="J143" s="182">
        <f>ROUND(I143*H143,2)</f>
        <v>0</v>
      </c>
      <c r="K143" s="178" t="s">
        <v>121</v>
      </c>
      <c r="L143" s="44"/>
      <c r="M143" s="183" t="s">
        <v>19</v>
      </c>
      <c r="N143" s="184" t="s">
        <v>43</v>
      </c>
      <c r="O143" s="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7" t="s">
        <v>122</v>
      </c>
      <c r="AT143" s="187" t="s">
        <v>117</v>
      </c>
      <c r="AU143" s="187" t="s">
        <v>34</v>
      </c>
      <c r="AY143" s="17" t="s">
        <v>123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79</v>
      </c>
      <c r="BK143" s="188">
        <f>ROUND(I143*H143,2)</f>
        <v>0</v>
      </c>
      <c r="BL143" s="17" t="s">
        <v>122</v>
      </c>
      <c r="BM143" s="187" t="s">
        <v>226</v>
      </c>
    </row>
    <row r="144" s="11" customFormat="1">
      <c r="A144" s="11"/>
      <c r="B144" s="200"/>
      <c r="C144" s="201"/>
      <c r="D144" s="191" t="s">
        <v>124</v>
      </c>
      <c r="E144" s="202" t="s">
        <v>19</v>
      </c>
      <c r="F144" s="203" t="s">
        <v>227</v>
      </c>
      <c r="G144" s="201"/>
      <c r="H144" s="204">
        <v>1203.395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10" t="s">
        <v>124</v>
      </c>
      <c r="AU144" s="210" t="s">
        <v>34</v>
      </c>
      <c r="AV144" s="11" t="s">
        <v>81</v>
      </c>
      <c r="AW144" s="11" t="s">
        <v>33</v>
      </c>
      <c r="AX144" s="11" t="s">
        <v>79</v>
      </c>
      <c r="AY144" s="210" t="s">
        <v>123</v>
      </c>
    </row>
    <row r="145" s="2" customFormat="1" ht="21.75" customHeight="1">
      <c r="A145" s="38"/>
      <c r="B145" s="39"/>
      <c r="C145" s="176" t="s">
        <v>228</v>
      </c>
      <c r="D145" s="176" t="s">
        <v>117</v>
      </c>
      <c r="E145" s="177" t="s">
        <v>229</v>
      </c>
      <c r="F145" s="178" t="s">
        <v>230</v>
      </c>
      <c r="G145" s="179" t="s">
        <v>140</v>
      </c>
      <c r="H145" s="180">
        <v>0.34499999999999997</v>
      </c>
      <c r="I145" s="181"/>
      <c r="J145" s="182">
        <f>ROUND(I145*H145,2)</f>
        <v>0</v>
      </c>
      <c r="K145" s="178" t="s">
        <v>121</v>
      </c>
      <c r="L145" s="44"/>
      <c r="M145" s="183" t="s">
        <v>19</v>
      </c>
      <c r="N145" s="184" t="s">
        <v>43</v>
      </c>
      <c r="O145" s="8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7" t="s">
        <v>122</v>
      </c>
      <c r="AT145" s="187" t="s">
        <v>117</v>
      </c>
      <c r="AU145" s="187" t="s">
        <v>34</v>
      </c>
      <c r="AY145" s="17" t="s">
        <v>123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79</v>
      </c>
      <c r="BK145" s="188">
        <f>ROUND(I145*H145,2)</f>
        <v>0</v>
      </c>
      <c r="BL145" s="17" t="s">
        <v>122</v>
      </c>
      <c r="BM145" s="187" t="s">
        <v>231</v>
      </c>
    </row>
    <row r="146" s="11" customFormat="1">
      <c r="A146" s="11"/>
      <c r="B146" s="200"/>
      <c r="C146" s="201"/>
      <c r="D146" s="191" t="s">
        <v>124</v>
      </c>
      <c r="E146" s="202" t="s">
        <v>19</v>
      </c>
      <c r="F146" s="203" t="s">
        <v>232</v>
      </c>
      <c r="G146" s="201"/>
      <c r="H146" s="204">
        <v>0.34499999999999997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10" t="s">
        <v>124</v>
      </c>
      <c r="AU146" s="210" t="s">
        <v>34</v>
      </c>
      <c r="AV146" s="11" t="s">
        <v>81</v>
      </c>
      <c r="AW146" s="11" t="s">
        <v>33</v>
      </c>
      <c r="AX146" s="11" t="s">
        <v>34</v>
      </c>
      <c r="AY146" s="210" t="s">
        <v>123</v>
      </c>
    </row>
    <row r="147" s="12" customFormat="1">
      <c r="A147" s="12"/>
      <c r="B147" s="211"/>
      <c r="C147" s="212"/>
      <c r="D147" s="191" t="s">
        <v>124</v>
      </c>
      <c r="E147" s="213" t="s">
        <v>19</v>
      </c>
      <c r="F147" s="214" t="s">
        <v>127</v>
      </c>
      <c r="G147" s="212"/>
      <c r="H147" s="215">
        <v>0.34499999999999997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1" t="s">
        <v>124</v>
      </c>
      <c r="AU147" s="221" t="s">
        <v>34</v>
      </c>
      <c r="AV147" s="12" t="s">
        <v>122</v>
      </c>
      <c r="AW147" s="12" t="s">
        <v>33</v>
      </c>
      <c r="AX147" s="12" t="s">
        <v>79</v>
      </c>
      <c r="AY147" s="221" t="s">
        <v>123</v>
      </c>
    </row>
    <row r="148" s="2" customFormat="1" ht="62.7" customHeight="1">
      <c r="A148" s="38"/>
      <c r="B148" s="39"/>
      <c r="C148" s="176" t="s">
        <v>7</v>
      </c>
      <c r="D148" s="176" t="s">
        <v>117</v>
      </c>
      <c r="E148" s="177" t="s">
        <v>233</v>
      </c>
      <c r="F148" s="178" t="s">
        <v>234</v>
      </c>
      <c r="G148" s="179" t="s">
        <v>130</v>
      </c>
      <c r="H148" s="180">
        <v>1</v>
      </c>
      <c r="I148" s="181"/>
      <c r="J148" s="182">
        <f>ROUND(I148*H148,2)</f>
        <v>0</v>
      </c>
      <c r="K148" s="178" t="s">
        <v>121</v>
      </c>
      <c r="L148" s="44"/>
      <c r="M148" s="183" t="s">
        <v>19</v>
      </c>
      <c r="N148" s="184" t="s">
        <v>43</v>
      </c>
      <c r="O148" s="8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7" t="s">
        <v>122</v>
      </c>
      <c r="AT148" s="187" t="s">
        <v>117</v>
      </c>
      <c r="AU148" s="187" t="s">
        <v>34</v>
      </c>
      <c r="AY148" s="17" t="s">
        <v>123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79</v>
      </c>
      <c r="BK148" s="188">
        <f>ROUND(I148*H148,2)</f>
        <v>0</v>
      </c>
      <c r="BL148" s="17" t="s">
        <v>122</v>
      </c>
      <c r="BM148" s="187" t="s">
        <v>235</v>
      </c>
    </row>
    <row r="149" s="11" customFormat="1">
      <c r="A149" s="11"/>
      <c r="B149" s="200"/>
      <c r="C149" s="201"/>
      <c r="D149" s="191" t="s">
        <v>124</v>
      </c>
      <c r="E149" s="202" t="s">
        <v>19</v>
      </c>
      <c r="F149" s="203" t="s">
        <v>236</v>
      </c>
      <c r="G149" s="201"/>
      <c r="H149" s="204">
        <v>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T149" s="210" t="s">
        <v>124</v>
      </c>
      <c r="AU149" s="210" t="s">
        <v>34</v>
      </c>
      <c r="AV149" s="11" t="s">
        <v>81</v>
      </c>
      <c r="AW149" s="11" t="s">
        <v>33</v>
      </c>
      <c r="AX149" s="11" t="s">
        <v>34</v>
      </c>
      <c r="AY149" s="210" t="s">
        <v>123</v>
      </c>
    </row>
    <row r="150" s="12" customFormat="1">
      <c r="A150" s="12"/>
      <c r="B150" s="211"/>
      <c r="C150" s="212"/>
      <c r="D150" s="191" t="s">
        <v>124</v>
      </c>
      <c r="E150" s="213" t="s">
        <v>19</v>
      </c>
      <c r="F150" s="214" t="s">
        <v>127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1" t="s">
        <v>124</v>
      </c>
      <c r="AU150" s="221" t="s">
        <v>34</v>
      </c>
      <c r="AV150" s="12" t="s">
        <v>122</v>
      </c>
      <c r="AW150" s="12" t="s">
        <v>33</v>
      </c>
      <c r="AX150" s="12" t="s">
        <v>79</v>
      </c>
      <c r="AY150" s="221" t="s">
        <v>123</v>
      </c>
    </row>
    <row r="151" s="2" customFormat="1" ht="16.5" customHeight="1">
      <c r="A151" s="38"/>
      <c r="B151" s="39"/>
      <c r="C151" s="176" t="s">
        <v>169</v>
      </c>
      <c r="D151" s="176" t="s">
        <v>117</v>
      </c>
      <c r="E151" s="177" t="s">
        <v>237</v>
      </c>
      <c r="F151" s="178" t="s">
        <v>238</v>
      </c>
      <c r="G151" s="179" t="s">
        <v>140</v>
      </c>
      <c r="H151" s="180">
        <v>0.34499999999999997</v>
      </c>
      <c r="I151" s="181"/>
      <c r="J151" s="182">
        <f>ROUND(I151*H151,2)</f>
        <v>0</v>
      </c>
      <c r="K151" s="178" t="s">
        <v>121</v>
      </c>
      <c r="L151" s="44"/>
      <c r="M151" s="183" t="s">
        <v>19</v>
      </c>
      <c r="N151" s="184" t="s">
        <v>43</v>
      </c>
      <c r="O151" s="8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7" t="s">
        <v>122</v>
      </c>
      <c r="AT151" s="187" t="s">
        <v>117</v>
      </c>
      <c r="AU151" s="187" t="s">
        <v>34</v>
      </c>
      <c r="AY151" s="17" t="s">
        <v>123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7" t="s">
        <v>79</v>
      </c>
      <c r="BK151" s="188">
        <f>ROUND(I151*H151,2)</f>
        <v>0</v>
      </c>
      <c r="BL151" s="17" t="s">
        <v>122</v>
      </c>
      <c r="BM151" s="187" t="s">
        <v>239</v>
      </c>
    </row>
    <row r="152" s="2" customFormat="1" ht="16.5" customHeight="1">
      <c r="A152" s="38"/>
      <c r="B152" s="39"/>
      <c r="C152" s="222" t="s">
        <v>240</v>
      </c>
      <c r="D152" s="222" t="s">
        <v>241</v>
      </c>
      <c r="E152" s="223" t="s">
        <v>242</v>
      </c>
      <c r="F152" s="224" t="s">
        <v>243</v>
      </c>
      <c r="G152" s="225" t="s">
        <v>140</v>
      </c>
      <c r="H152" s="226">
        <v>1254.5340000000001</v>
      </c>
      <c r="I152" s="227"/>
      <c r="J152" s="228">
        <f>ROUND(I152*H152,2)</f>
        <v>0</v>
      </c>
      <c r="K152" s="224" t="s">
        <v>121</v>
      </c>
      <c r="L152" s="229"/>
      <c r="M152" s="230" t="s">
        <v>19</v>
      </c>
      <c r="N152" s="231" t="s">
        <v>43</v>
      </c>
      <c r="O152" s="8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7" t="s">
        <v>244</v>
      </c>
      <c r="AT152" s="187" t="s">
        <v>241</v>
      </c>
      <c r="AU152" s="187" t="s">
        <v>34</v>
      </c>
      <c r="AY152" s="17" t="s">
        <v>123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79</v>
      </c>
      <c r="BK152" s="188">
        <f>ROUND(I152*H152,2)</f>
        <v>0</v>
      </c>
      <c r="BL152" s="17" t="s">
        <v>245</v>
      </c>
      <c r="BM152" s="187" t="s">
        <v>246</v>
      </c>
    </row>
    <row r="153" s="11" customFormat="1">
      <c r="A153" s="11"/>
      <c r="B153" s="200"/>
      <c r="C153" s="201"/>
      <c r="D153" s="191" t="s">
        <v>124</v>
      </c>
      <c r="E153" s="202" t="s">
        <v>19</v>
      </c>
      <c r="F153" s="203" t="s">
        <v>247</v>
      </c>
      <c r="G153" s="201"/>
      <c r="H153" s="204">
        <v>1242.2139999999999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T153" s="210" t="s">
        <v>124</v>
      </c>
      <c r="AU153" s="210" t="s">
        <v>34</v>
      </c>
      <c r="AV153" s="11" t="s">
        <v>81</v>
      </c>
      <c r="AW153" s="11" t="s">
        <v>33</v>
      </c>
      <c r="AX153" s="11" t="s">
        <v>34</v>
      </c>
      <c r="AY153" s="210" t="s">
        <v>123</v>
      </c>
    </row>
    <row r="154" s="11" customFormat="1">
      <c r="A154" s="11"/>
      <c r="B154" s="200"/>
      <c r="C154" s="201"/>
      <c r="D154" s="191" t="s">
        <v>124</v>
      </c>
      <c r="E154" s="202" t="s">
        <v>19</v>
      </c>
      <c r="F154" s="203" t="s">
        <v>248</v>
      </c>
      <c r="G154" s="201"/>
      <c r="H154" s="204">
        <v>12.32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T154" s="210" t="s">
        <v>124</v>
      </c>
      <c r="AU154" s="210" t="s">
        <v>34</v>
      </c>
      <c r="AV154" s="11" t="s">
        <v>81</v>
      </c>
      <c r="AW154" s="11" t="s">
        <v>33</v>
      </c>
      <c r="AX154" s="11" t="s">
        <v>34</v>
      </c>
      <c r="AY154" s="210" t="s">
        <v>123</v>
      </c>
    </row>
    <row r="155" s="12" customFormat="1">
      <c r="A155" s="12"/>
      <c r="B155" s="211"/>
      <c r="C155" s="212"/>
      <c r="D155" s="191" t="s">
        <v>124</v>
      </c>
      <c r="E155" s="213" t="s">
        <v>19</v>
      </c>
      <c r="F155" s="214" t="s">
        <v>127</v>
      </c>
      <c r="G155" s="212"/>
      <c r="H155" s="215">
        <v>1254.5339999999999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1" t="s">
        <v>124</v>
      </c>
      <c r="AU155" s="221" t="s">
        <v>34</v>
      </c>
      <c r="AV155" s="12" t="s">
        <v>122</v>
      </c>
      <c r="AW155" s="12" t="s">
        <v>33</v>
      </c>
      <c r="AX155" s="12" t="s">
        <v>79</v>
      </c>
      <c r="AY155" s="221" t="s">
        <v>123</v>
      </c>
    </row>
    <row r="156" s="2" customFormat="1" ht="55.5" customHeight="1">
      <c r="A156" s="38"/>
      <c r="B156" s="39"/>
      <c r="C156" s="176" t="s">
        <v>249</v>
      </c>
      <c r="D156" s="176" t="s">
        <v>117</v>
      </c>
      <c r="E156" s="177" t="s">
        <v>209</v>
      </c>
      <c r="F156" s="178" t="s">
        <v>210</v>
      </c>
      <c r="G156" s="179" t="s">
        <v>140</v>
      </c>
      <c r="H156" s="180">
        <v>1254.5340000000001</v>
      </c>
      <c r="I156" s="181"/>
      <c r="J156" s="182">
        <f>ROUND(I156*H156,2)</f>
        <v>0</v>
      </c>
      <c r="K156" s="178" t="s">
        <v>121</v>
      </c>
      <c r="L156" s="44"/>
      <c r="M156" s="183" t="s">
        <v>19</v>
      </c>
      <c r="N156" s="184" t="s">
        <v>43</v>
      </c>
      <c r="O156" s="84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7" t="s">
        <v>122</v>
      </c>
      <c r="AT156" s="187" t="s">
        <v>117</v>
      </c>
      <c r="AU156" s="187" t="s">
        <v>34</v>
      </c>
      <c r="AY156" s="17" t="s">
        <v>123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79</v>
      </c>
      <c r="BK156" s="188">
        <f>ROUND(I156*H156,2)</f>
        <v>0</v>
      </c>
      <c r="BL156" s="17" t="s">
        <v>122</v>
      </c>
      <c r="BM156" s="187" t="s">
        <v>250</v>
      </c>
    </row>
    <row r="157" s="10" customFormat="1">
      <c r="A157" s="10"/>
      <c r="B157" s="189"/>
      <c r="C157" s="190"/>
      <c r="D157" s="191" t="s">
        <v>124</v>
      </c>
      <c r="E157" s="192" t="s">
        <v>19</v>
      </c>
      <c r="F157" s="193" t="s">
        <v>251</v>
      </c>
      <c r="G157" s="190"/>
      <c r="H157" s="192" t="s">
        <v>19</v>
      </c>
      <c r="I157" s="194"/>
      <c r="J157" s="190"/>
      <c r="K157" s="190"/>
      <c r="L157" s="195"/>
      <c r="M157" s="196"/>
      <c r="N157" s="197"/>
      <c r="O157" s="197"/>
      <c r="P157" s="197"/>
      <c r="Q157" s="197"/>
      <c r="R157" s="197"/>
      <c r="S157" s="197"/>
      <c r="T157" s="198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199" t="s">
        <v>124</v>
      </c>
      <c r="AU157" s="199" t="s">
        <v>34</v>
      </c>
      <c r="AV157" s="10" t="s">
        <v>79</v>
      </c>
      <c r="AW157" s="10" t="s">
        <v>33</v>
      </c>
      <c r="AX157" s="10" t="s">
        <v>34</v>
      </c>
      <c r="AY157" s="199" t="s">
        <v>123</v>
      </c>
    </row>
    <row r="158" s="11" customFormat="1">
      <c r="A158" s="11"/>
      <c r="B158" s="200"/>
      <c r="C158" s="201"/>
      <c r="D158" s="191" t="s">
        <v>124</v>
      </c>
      <c r="E158" s="202" t="s">
        <v>19</v>
      </c>
      <c r="F158" s="203" t="s">
        <v>247</v>
      </c>
      <c r="G158" s="201"/>
      <c r="H158" s="204">
        <v>1242.2139999999999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T158" s="210" t="s">
        <v>124</v>
      </c>
      <c r="AU158" s="210" t="s">
        <v>34</v>
      </c>
      <c r="AV158" s="11" t="s">
        <v>81</v>
      </c>
      <c r="AW158" s="11" t="s">
        <v>33</v>
      </c>
      <c r="AX158" s="11" t="s">
        <v>34</v>
      </c>
      <c r="AY158" s="210" t="s">
        <v>123</v>
      </c>
    </row>
    <row r="159" s="11" customFormat="1">
      <c r="A159" s="11"/>
      <c r="B159" s="200"/>
      <c r="C159" s="201"/>
      <c r="D159" s="191" t="s">
        <v>124</v>
      </c>
      <c r="E159" s="202" t="s">
        <v>19</v>
      </c>
      <c r="F159" s="203" t="s">
        <v>248</v>
      </c>
      <c r="G159" s="201"/>
      <c r="H159" s="204">
        <v>12.32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10" t="s">
        <v>124</v>
      </c>
      <c r="AU159" s="210" t="s">
        <v>34</v>
      </c>
      <c r="AV159" s="11" t="s">
        <v>81</v>
      </c>
      <c r="AW159" s="11" t="s">
        <v>33</v>
      </c>
      <c r="AX159" s="11" t="s">
        <v>34</v>
      </c>
      <c r="AY159" s="210" t="s">
        <v>123</v>
      </c>
    </row>
    <row r="160" s="12" customFormat="1">
      <c r="A160" s="12"/>
      <c r="B160" s="211"/>
      <c r="C160" s="212"/>
      <c r="D160" s="191" t="s">
        <v>124</v>
      </c>
      <c r="E160" s="213" t="s">
        <v>19</v>
      </c>
      <c r="F160" s="214" t="s">
        <v>127</v>
      </c>
      <c r="G160" s="212"/>
      <c r="H160" s="215">
        <v>1254.5339999999999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1" t="s">
        <v>124</v>
      </c>
      <c r="AU160" s="221" t="s">
        <v>34</v>
      </c>
      <c r="AV160" s="12" t="s">
        <v>122</v>
      </c>
      <c r="AW160" s="12" t="s">
        <v>33</v>
      </c>
      <c r="AX160" s="12" t="s">
        <v>79</v>
      </c>
      <c r="AY160" s="221" t="s">
        <v>123</v>
      </c>
    </row>
    <row r="161" s="2" customFormat="1" ht="21.75" customHeight="1">
      <c r="A161" s="38"/>
      <c r="B161" s="39"/>
      <c r="C161" s="222" t="s">
        <v>252</v>
      </c>
      <c r="D161" s="222" t="s">
        <v>241</v>
      </c>
      <c r="E161" s="223" t="s">
        <v>253</v>
      </c>
      <c r="F161" s="224" t="s">
        <v>254</v>
      </c>
      <c r="G161" s="225" t="s">
        <v>130</v>
      </c>
      <c r="H161" s="226">
        <v>1344</v>
      </c>
      <c r="I161" s="227"/>
      <c r="J161" s="228">
        <f>ROUND(I161*H161,2)</f>
        <v>0</v>
      </c>
      <c r="K161" s="224" t="s">
        <v>121</v>
      </c>
      <c r="L161" s="229"/>
      <c r="M161" s="230" t="s">
        <v>19</v>
      </c>
      <c r="N161" s="231" t="s">
        <v>43</v>
      </c>
      <c r="O161" s="84"/>
      <c r="P161" s="185">
        <f>O161*H161</f>
        <v>0</v>
      </c>
      <c r="Q161" s="185">
        <v>0.00021000000000000001</v>
      </c>
      <c r="R161" s="185">
        <f>Q161*H161</f>
        <v>0.28223999999999999</v>
      </c>
      <c r="S161" s="185">
        <v>0</v>
      </c>
      <c r="T161" s="18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7" t="s">
        <v>244</v>
      </c>
      <c r="AT161" s="187" t="s">
        <v>241</v>
      </c>
      <c r="AU161" s="187" t="s">
        <v>34</v>
      </c>
      <c r="AY161" s="17" t="s">
        <v>123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79</v>
      </c>
      <c r="BK161" s="188">
        <f>ROUND(I161*H161,2)</f>
        <v>0</v>
      </c>
      <c r="BL161" s="17" t="s">
        <v>245</v>
      </c>
      <c r="BM161" s="187" t="s">
        <v>255</v>
      </c>
    </row>
    <row r="162" s="11" customFormat="1">
      <c r="A162" s="11"/>
      <c r="B162" s="200"/>
      <c r="C162" s="201"/>
      <c r="D162" s="191" t="s">
        <v>124</v>
      </c>
      <c r="E162" s="202" t="s">
        <v>19</v>
      </c>
      <c r="F162" s="203" t="s">
        <v>256</v>
      </c>
      <c r="G162" s="201"/>
      <c r="H162" s="204">
        <v>1344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T162" s="210" t="s">
        <v>124</v>
      </c>
      <c r="AU162" s="210" t="s">
        <v>34</v>
      </c>
      <c r="AV162" s="11" t="s">
        <v>81</v>
      </c>
      <c r="AW162" s="11" t="s">
        <v>33</v>
      </c>
      <c r="AX162" s="11" t="s">
        <v>34</v>
      </c>
      <c r="AY162" s="210" t="s">
        <v>123</v>
      </c>
    </row>
    <row r="163" s="12" customFormat="1">
      <c r="A163" s="12"/>
      <c r="B163" s="211"/>
      <c r="C163" s="212"/>
      <c r="D163" s="191" t="s">
        <v>124</v>
      </c>
      <c r="E163" s="213" t="s">
        <v>19</v>
      </c>
      <c r="F163" s="214" t="s">
        <v>127</v>
      </c>
      <c r="G163" s="212"/>
      <c r="H163" s="215">
        <v>1344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21" t="s">
        <v>124</v>
      </c>
      <c r="AU163" s="221" t="s">
        <v>34</v>
      </c>
      <c r="AV163" s="12" t="s">
        <v>122</v>
      </c>
      <c r="AW163" s="12" t="s">
        <v>33</v>
      </c>
      <c r="AX163" s="12" t="s">
        <v>79</v>
      </c>
      <c r="AY163" s="221" t="s">
        <v>123</v>
      </c>
    </row>
    <row r="164" s="2" customFormat="1" ht="16.5" customHeight="1">
      <c r="A164" s="38"/>
      <c r="B164" s="39"/>
      <c r="C164" s="222" t="s">
        <v>257</v>
      </c>
      <c r="D164" s="222" t="s">
        <v>241</v>
      </c>
      <c r="E164" s="223" t="s">
        <v>258</v>
      </c>
      <c r="F164" s="224" t="s">
        <v>259</v>
      </c>
      <c r="G164" s="225" t="s">
        <v>120</v>
      </c>
      <c r="H164" s="226">
        <v>20</v>
      </c>
      <c r="I164" s="227"/>
      <c r="J164" s="228">
        <f>ROUND(I164*H164,2)</f>
        <v>0</v>
      </c>
      <c r="K164" s="224" t="s">
        <v>121</v>
      </c>
      <c r="L164" s="229"/>
      <c r="M164" s="230" t="s">
        <v>19</v>
      </c>
      <c r="N164" s="231" t="s">
        <v>43</v>
      </c>
      <c r="O164" s="8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7" t="s">
        <v>244</v>
      </c>
      <c r="AT164" s="187" t="s">
        <v>241</v>
      </c>
      <c r="AU164" s="187" t="s">
        <v>34</v>
      </c>
      <c r="AY164" s="17" t="s">
        <v>123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79</v>
      </c>
      <c r="BK164" s="188">
        <f>ROUND(I164*H164,2)</f>
        <v>0</v>
      </c>
      <c r="BL164" s="17" t="s">
        <v>245</v>
      </c>
      <c r="BM164" s="187" t="s">
        <v>260</v>
      </c>
    </row>
    <row r="165" s="11" customFormat="1">
      <c r="A165" s="11"/>
      <c r="B165" s="200"/>
      <c r="C165" s="201"/>
      <c r="D165" s="191" t="s">
        <v>124</v>
      </c>
      <c r="E165" s="202" t="s">
        <v>19</v>
      </c>
      <c r="F165" s="203" t="s">
        <v>261</v>
      </c>
      <c r="G165" s="201"/>
      <c r="H165" s="204">
        <v>20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T165" s="210" t="s">
        <v>124</v>
      </c>
      <c r="AU165" s="210" t="s">
        <v>34</v>
      </c>
      <c r="AV165" s="11" t="s">
        <v>81</v>
      </c>
      <c r="AW165" s="11" t="s">
        <v>33</v>
      </c>
      <c r="AX165" s="11" t="s">
        <v>34</v>
      </c>
      <c r="AY165" s="210" t="s">
        <v>123</v>
      </c>
    </row>
    <row r="166" s="12" customFormat="1">
      <c r="A166" s="12"/>
      <c r="B166" s="211"/>
      <c r="C166" s="212"/>
      <c r="D166" s="191" t="s">
        <v>124</v>
      </c>
      <c r="E166" s="213" t="s">
        <v>19</v>
      </c>
      <c r="F166" s="214" t="s">
        <v>127</v>
      </c>
      <c r="G166" s="212"/>
      <c r="H166" s="215">
        <v>20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1" t="s">
        <v>124</v>
      </c>
      <c r="AU166" s="221" t="s">
        <v>34</v>
      </c>
      <c r="AV166" s="12" t="s">
        <v>122</v>
      </c>
      <c r="AW166" s="12" t="s">
        <v>33</v>
      </c>
      <c r="AX166" s="12" t="s">
        <v>79</v>
      </c>
      <c r="AY166" s="221" t="s">
        <v>123</v>
      </c>
    </row>
    <row r="167" s="2" customFormat="1" ht="16.5" customHeight="1">
      <c r="A167" s="38"/>
      <c r="B167" s="39"/>
      <c r="C167" s="222" t="s">
        <v>262</v>
      </c>
      <c r="D167" s="222" t="s">
        <v>241</v>
      </c>
      <c r="E167" s="223" t="s">
        <v>263</v>
      </c>
      <c r="F167" s="224" t="s">
        <v>264</v>
      </c>
      <c r="G167" s="225" t="s">
        <v>120</v>
      </c>
      <c r="H167" s="226">
        <v>20</v>
      </c>
      <c r="I167" s="227"/>
      <c r="J167" s="228">
        <f>ROUND(I167*H167,2)</f>
        <v>0</v>
      </c>
      <c r="K167" s="224" t="s">
        <v>121</v>
      </c>
      <c r="L167" s="229"/>
      <c r="M167" s="230" t="s">
        <v>19</v>
      </c>
      <c r="N167" s="231" t="s">
        <v>43</v>
      </c>
      <c r="O167" s="8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7" t="s">
        <v>244</v>
      </c>
      <c r="AT167" s="187" t="s">
        <v>241</v>
      </c>
      <c r="AU167" s="187" t="s">
        <v>34</v>
      </c>
      <c r="AY167" s="17" t="s">
        <v>123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79</v>
      </c>
      <c r="BK167" s="188">
        <f>ROUND(I167*H167,2)</f>
        <v>0</v>
      </c>
      <c r="BL167" s="17" t="s">
        <v>245</v>
      </c>
      <c r="BM167" s="187" t="s">
        <v>245</v>
      </c>
    </row>
    <row r="168" s="11" customFormat="1">
      <c r="A168" s="11"/>
      <c r="B168" s="200"/>
      <c r="C168" s="201"/>
      <c r="D168" s="191" t="s">
        <v>124</v>
      </c>
      <c r="E168" s="202" t="s">
        <v>19</v>
      </c>
      <c r="F168" s="203" t="s">
        <v>261</v>
      </c>
      <c r="G168" s="201"/>
      <c r="H168" s="204">
        <v>20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T168" s="210" t="s">
        <v>124</v>
      </c>
      <c r="AU168" s="210" t="s">
        <v>34</v>
      </c>
      <c r="AV168" s="11" t="s">
        <v>81</v>
      </c>
      <c r="AW168" s="11" t="s">
        <v>33</v>
      </c>
      <c r="AX168" s="11" t="s">
        <v>34</v>
      </c>
      <c r="AY168" s="210" t="s">
        <v>123</v>
      </c>
    </row>
    <row r="169" s="12" customFormat="1">
      <c r="A169" s="12"/>
      <c r="B169" s="211"/>
      <c r="C169" s="212"/>
      <c r="D169" s="191" t="s">
        <v>124</v>
      </c>
      <c r="E169" s="213" t="s">
        <v>19</v>
      </c>
      <c r="F169" s="214" t="s">
        <v>127</v>
      </c>
      <c r="G169" s="212"/>
      <c r="H169" s="215">
        <v>20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1" t="s">
        <v>124</v>
      </c>
      <c r="AU169" s="221" t="s">
        <v>34</v>
      </c>
      <c r="AV169" s="12" t="s">
        <v>122</v>
      </c>
      <c r="AW169" s="12" t="s">
        <v>33</v>
      </c>
      <c r="AX169" s="12" t="s">
        <v>79</v>
      </c>
      <c r="AY169" s="221" t="s">
        <v>123</v>
      </c>
    </row>
    <row r="170" s="2" customFormat="1" ht="66.75" customHeight="1">
      <c r="A170" s="38"/>
      <c r="B170" s="39"/>
      <c r="C170" s="176" t="s">
        <v>192</v>
      </c>
      <c r="D170" s="176" t="s">
        <v>117</v>
      </c>
      <c r="E170" s="177" t="s">
        <v>265</v>
      </c>
      <c r="F170" s="178" t="s">
        <v>266</v>
      </c>
      <c r="G170" s="179" t="s">
        <v>140</v>
      </c>
      <c r="H170" s="180">
        <v>5.6790000000000003</v>
      </c>
      <c r="I170" s="181"/>
      <c r="J170" s="182">
        <f>ROUND(I170*H170,2)</f>
        <v>0</v>
      </c>
      <c r="K170" s="178" t="s">
        <v>121</v>
      </c>
      <c r="L170" s="44"/>
      <c r="M170" s="183" t="s">
        <v>19</v>
      </c>
      <c r="N170" s="184" t="s">
        <v>43</v>
      </c>
      <c r="O170" s="8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7" t="s">
        <v>122</v>
      </c>
      <c r="AT170" s="187" t="s">
        <v>117</v>
      </c>
      <c r="AU170" s="187" t="s">
        <v>34</v>
      </c>
      <c r="AY170" s="17" t="s">
        <v>123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79</v>
      </c>
      <c r="BK170" s="188">
        <f>ROUND(I170*H170,2)</f>
        <v>0</v>
      </c>
      <c r="BL170" s="17" t="s">
        <v>122</v>
      </c>
      <c r="BM170" s="187" t="s">
        <v>267</v>
      </c>
    </row>
    <row r="171" s="11" customFormat="1">
      <c r="A171" s="11"/>
      <c r="B171" s="200"/>
      <c r="C171" s="201"/>
      <c r="D171" s="191" t="s">
        <v>124</v>
      </c>
      <c r="E171" s="202" t="s">
        <v>19</v>
      </c>
      <c r="F171" s="203" t="s">
        <v>268</v>
      </c>
      <c r="G171" s="201"/>
      <c r="H171" s="204">
        <v>5.6790000000000003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T171" s="210" t="s">
        <v>124</v>
      </c>
      <c r="AU171" s="210" t="s">
        <v>34</v>
      </c>
      <c r="AV171" s="11" t="s">
        <v>81</v>
      </c>
      <c r="AW171" s="11" t="s">
        <v>33</v>
      </c>
      <c r="AX171" s="11" t="s">
        <v>34</v>
      </c>
      <c r="AY171" s="210" t="s">
        <v>123</v>
      </c>
    </row>
    <row r="172" s="12" customFormat="1">
      <c r="A172" s="12"/>
      <c r="B172" s="211"/>
      <c r="C172" s="212"/>
      <c r="D172" s="191" t="s">
        <v>124</v>
      </c>
      <c r="E172" s="213" t="s">
        <v>19</v>
      </c>
      <c r="F172" s="214" t="s">
        <v>127</v>
      </c>
      <c r="G172" s="212"/>
      <c r="H172" s="215">
        <v>5.6790000000000003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1" t="s">
        <v>124</v>
      </c>
      <c r="AU172" s="221" t="s">
        <v>34</v>
      </c>
      <c r="AV172" s="12" t="s">
        <v>122</v>
      </c>
      <c r="AW172" s="12" t="s">
        <v>33</v>
      </c>
      <c r="AX172" s="12" t="s">
        <v>79</v>
      </c>
      <c r="AY172" s="221" t="s">
        <v>123</v>
      </c>
    </row>
    <row r="173" s="2" customFormat="1" ht="21.75" customHeight="1">
      <c r="A173" s="38"/>
      <c r="B173" s="39"/>
      <c r="C173" s="176" t="s">
        <v>269</v>
      </c>
      <c r="D173" s="176" t="s">
        <v>117</v>
      </c>
      <c r="E173" s="177" t="s">
        <v>270</v>
      </c>
      <c r="F173" s="178" t="s">
        <v>271</v>
      </c>
      <c r="G173" s="179" t="s">
        <v>130</v>
      </c>
      <c r="H173" s="180">
        <v>2</v>
      </c>
      <c r="I173" s="181"/>
      <c r="J173" s="182">
        <f>ROUND(I173*H173,2)</f>
        <v>0</v>
      </c>
      <c r="K173" s="178" t="s">
        <v>121</v>
      </c>
      <c r="L173" s="44"/>
      <c r="M173" s="183" t="s">
        <v>19</v>
      </c>
      <c r="N173" s="184" t="s">
        <v>43</v>
      </c>
      <c r="O173" s="8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7" t="s">
        <v>122</v>
      </c>
      <c r="AT173" s="187" t="s">
        <v>117</v>
      </c>
      <c r="AU173" s="187" t="s">
        <v>34</v>
      </c>
      <c r="AY173" s="17" t="s">
        <v>123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7" t="s">
        <v>79</v>
      </c>
      <c r="BK173" s="188">
        <f>ROUND(I173*H173,2)</f>
        <v>0</v>
      </c>
      <c r="BL173" s="17" t="s">
        <v>122</v>
      </c>
      <c r="BM173" s="187" t="s">
        <v>272</v>
      </c>
    </row>
    <row r="174" s="11" customFormat="1">
      <c r="A174" s="11"/>
      <c r="B174" s="200"/>
      <c r="C174" s="201"/>
      <c r="D174" s="191" t="s">
        <v>124</v>
      </c>
      <c r="E174" s="202" t="s">
        <v>19</v>
      </c>
      <c r="F174" s="203" t="s">
        <v>81</v>
      </c>
      <c r="G174" s="201"/>
      <c r="H174" s="204">
        <v>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10" t="s">
        <v>124</v>
      </c>
      <c r="AU174" s="210" t="s">
        <v>34</v>
      </c>
      <c r="AV174" s="11" t="s">
        <v>81</v>
      </c>
      <c r="AW174" s="11" t="s">
        <v>33</v>
      </c>
      <c r="AX174" s="11" t="s">
        <v>34</v>
      </c>
      <c r="AY174" s="210" t="s">
        <v>123</v>
      </c>
    </row>
    <row r="175" s="12" customFormat="1">
      <c r="A175" s="12"/>
      <c r="B175" s="211"/>
      <c r="C175" s="212"/>
      <c r="D175" s="191" t="s">
        <v>124</v>
      </c>
      <c r="E175" s="213" t="s">
        <v>19</v>
      </c>
      <c r="F175" s="214" t="s">
        <v>127</v>
      </c>
      <c r="G175" s="212"/>
      <c r="H175" s="215">
        <v>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1" t="s">
        <v>124</v>
      </c>
      <c r="AU175" s="221" t="s">
        <v>34</v>
      </c>
      <c r="AV175" s="12" t="s">
        <v>122</v>
      </c>
      <c r="AW175" s="12" t="s">
        <v>33</v>
      </c>
      <c r="AX175" s="12" t="s">
        <v>79</v>
      </c>
      <c r="AY175" s="221" t="s">
        <v>123</v>
      </c>
    </row>
    <row r="176" s="2" customFormat="1" ht="16.5" customHeight="1">
      <c r="A176" s="38"/>
      <c r="B176" s="39"/>
      <c r="C176" s="176" t="s">
        <v>196</v>
      </c>
      <c r="D176" s="176" t="s">
        <v>117</v>
      </c>
      <c r="E176" s="177" t="s">
        <v>273</v>
      </c>
      <c r="F176" s="178" t="s">
        <v>274</v>
      </c>
      <c r="G176" s="179" t="s">
        <v>130</v>
      </c>
      <c r="H176" s="180">
        <v>2</v>
      </c>
      <c r="I176" s="181"/>
      <c r="J176" s="182">
        <f>ROUND(I176*H176,2)</f>
        <v>0</v>
      </c>
      <c r="K176" s="178" t="s">
        <v>121</v>
      </c>
      <c r="L176" s="44"/>
      <c r="M176" s="183" t="s">
        <v>19</v>
      </c>
      <c r="N176" s="184" t="s">
        <v>43</v>
      </c>
      <c r="O176" s="84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7" t="s">
        <v>122</v>
      </c>
      <c r="AT176" s="187" t="s">
        <v>117</v>
      </c>
      <c r="AU176" s="187" t="s">
        <v>34</v>
      </c>
      <c r="AY176" s="17" t="s">
        <v>123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79</v>
      </c>
      <c r="BK176" s="188">
        <f>ROUND(I176*H176,2)</f>
        <v>0</v>
      </c>
      <c r="BL176" s="17" t="s">
        <v>122</v>
      </c>
      <c r="BM176" s="187" t="s">
        <v>275</v>
      </c>
    </row>
    <row r="177" s="11" customFormat="1">
      <c r="A177" s="11"/>
      <c r="B177" s="200"/>
      <c r="C177" s="201"/>
      <c r="D177" s="191" t="s">
        <v>124</v>
      </c>
      <c r="E177" s="202" t="s">
        <v>19</v>
      </c>
      <c r="F177" s="203" t="s">
        <v>81</v>
      </c>
      <c r="G177" s="201"/>
      <c r="H177" s="204">
        <v>2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T177" s="210" t="s">
        <v>124</v>
      </c>
      <c r="AU177" s="210" t="s">
        <v>34</v>
      </c>
      <c r="AV177" s="11" t="s">
        <v>81</v>
      </c>
      <c r="AW177" s="11" t="s">
        <v>33</v>
      </c>
      <c r="AX177" s="11" t="s">
        <v>34</v>
      </c>
      <c r="AY177" s="210" t="s">
        <v>123</v>
      </c>
    </row>
    <row r="178" s="12" customFormat="1">
      <c r="A178" s="12"/>
      <c r="B178" s="211"/>
      <c r="C178" s="212"/>
      <c r="D178" s="191" t="s">
        <v>124</v>
      </c>
      <c r="E178" s="213" t="s">
        <v>19</v>
      </c>
      <c r="F178" s="214" t="s">
        <v>127</v>
      </c>
      <c r="G178" s="212"/>
      <c r="H178" s="215">
        <v>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21" t="s">
        <v>124</v>
      </c>
      <c r="AU178" s="221" t="s">
        <v>34</v>
      </c>
      <c r="AV178" s="12" t="s">
        <v>122</v>
      </c>
      <c r="AW178" s="12" t="s">
        <v>33</v>
      </c>
      <c r="AX178" s="12" t="s">
        <v>79</v>
      </c>
      <c r="AY178" s="221" t="s">
        <v>123</v>
      </c>
    </row>
    <row r="179" s="2" customFormat="1" ht="16.5" customHeight="1">
      <c r="A179" s="38"/>
      <c r="B179" s="39"/>
      <c r="C179" s="176" t="s">
        <v>276</v>
      </c>
      <c r="D179" s="176" t="s">
        <v>117</v>
      </c>
      <c r="E179" s="177" t="s">
        <v>277</v>
      </c>
      <c r="F179" s="178" t="s">
        <v>278</v>
      </c>
      <c r="G179" s="179" t="s">
        <v>130</v>
      </c>
      <c r="H179" s="180">
        <v>1</v>
      </c>
      <c r="I179" s="181"/>
      <c r="J179" s="182">
        <f>ROUND(I179*H179,2)</f>
        <v>0</v>
      </c>
      <c r="K179" s="178" t="s">
        <v>121</v>
      </c>
      <c r="L179" s="44"/>
      <c r="M179" s="183" t="s">
        <v>19</v>
      </c>
      <c r="N179" s="184" t="s">
        <v>43</v>
      </c>
      <c r="O179" s="8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7" t="s">
        <v>122</v>
      </c>
      <c r="AT179" s="187" t="s">
        <v>117</v>
      </c>
      <c r="AU179" s="187" t="s">
        <v>34</v>
      </c>
      <c r="AY179" s="17" t="s">
        <v>123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7" t="s">
        <v>79</v>
      </c>
      <c r="BK179" s="188">
        <f>ROUND(I179*H179,2)</f>
        <v>0</v>
      </c>
      <c r="BL179" s="17" t="s">
        <v>122</v>
      </c>
      <c r="BM179" s="187" t="s">
        <v>279</v>
      </c>
    </row>
    <row r="180" s="11" customFormat="1">
      <c r="A180" s="11"/>
      <c r="B180" s="200"/>
      <c r="C180" s="201"/>
      <c r="D180" s="191" t="s">
        <v>124</v>
      </c>
      <c r="E180" s="202" t="s">
        <v>19</v>
      </c>
      <c r="F180" s="203" t="s">
        <v>79</v>
      </c>
      <c r="G180" s="201"/>
      <c r="H180" s="204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T180" s="210" t="s">
        <v>124</v>
      </c>
      <c r="AU180" s="210" t="s">
        <v>34</v>
      </c>
      <c r="AV180" s="11" t="s">
        <v>81</v>
      </c>
      <c r="AW180" s="11" t="s">
        <v>33</v>
      </c>
      <c r="AX180" s="11" t="s">
        <v>34</v>
      </c>
      <c r="AY180" s="210" t="s">
        <v>123</v>
      </c>
    </row>
    <row r="181" s="12" customFormat="1">
      <c r="A181" s="12"/>
      <c r="B181" s="211"/>
      <c r="C181" s="212"/>
      <c r="D181" s="191" t="s">
        <v>124</v>
      </c>
      <c r="E181" s="213" t="s">
        <v>19</v>
      </c>
      <c r="F181" s="214" t="s">
        <v>127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1" t="s">
        <v>124</v>
      </c>
      <c r="AU181" s="221" t="s">
        <v>34</v>
      </c>
      <c r="AV181" s="12" t="s">
        <v>122</v>
      </c>
      <c r="AW181" s="12" t="s">
        <v>33</v>
      </c>
      <c r="AX181" s="12" t="s">
        <v>79</v>
      </c>
      <c r="AY181" s="221" t="s">
        <v>123</v>
      </c>
    </row>
    <row r="182" s="2" customFormat="1" ht="24.15" customHeight="1">
      <c r="A182" s="38"/>
      <c r="B182" s="39"/>
      <c r="C182" s="176" t="s">
        <v>200</v>
      </c>
      <c r="D182" s="176" t="s">
        <v>117</v>
      </c>
      <c r="E182" s="177" t="s">
        <v>280</v>
      </c>
      <c r="F182" s="178" t="s">
        <v>281</v>
      </c>
      <c r="G182" s="179" t="s">
        <v>140</v>
      </c>
      <c r="H182" s="180">
        <v>59.781999999999996</v>
      </c>
      <c r="I182" s="181"/>
      <c r="J182" s="182">
        <f>ROUND(I182*H182,2)</f>
        <v>0</v>
      </c>
      <c r="K182" s="178" t="s">
        <v>121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122</v>
      </c>
      <c r="AT182" s="187" t="s">
        <v>117</v>
      </c>
      <c r="AU182" s="187" t="s">
        <v>34</v>
      </c>
      <c r="AY182" s="17" t="s">
        <v>123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79</v>
      </c>
      <c r="BK182" s="188">
        <f>ROUND(I182*H182,2)</f>
        <v>0</v>
      </c>
      <c r="BL182" s="17" t="s">
        <v>122</v>
      </c>
      <c r="BM182" s="187" t="s">
        <v>282</v>
      </c>
    </row>
    <row r="183" s="11" customFormat="1">
      <c r="A183" s="11"/>
      <c r="B183" s="200"/>
      <c r="C183" s="201"/>
      <c r="D183" s="191" t="s">
        <v>124</v>
      </c>
      <c r="E183" s="202" t="s">
        <v>19</v>
      </c>
      <c r="F183" s="203" t="s">
        <v>283</v>
      </c>
      <c r="G183" s="201"/>
      <c r="H183" s="204">
        <v>59.781999999999996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T183" s="210" t="s">
        <v>124</v>
      </c>
      <c r="AU183" s="210" t="s">
        <v>34</v>
      </c>
      <c r="AV183" s="11" t="s">
        <v>81</v>
      </c>
      <c r="AW183" s="11" t="s">
        <v>33</v>
      </c>
      <c r="AX183" s="11" t="s">
        <v>34</v>
      </c>
      <c r="AY183" s="210" t="s">
        <v>123</v>
      </c>
    </row>
    <row r="184" s="12" customFormat="1">
      <c r="A184" s="12"/>
      <c r="B184" s="211"/>
      <c r="C184" s="212"/>
      <c r="D184" s="191" t="s">
        <v>124</v>
      </c>
      <c r="E184" s="213" t="s">
        <v>19</v>
      </c>
      <c r="F184" s="214" t="s">
        <v>127</v>
      </c>
      <c r="G184" s="212"/>
      <c r="H184" s="215">
        <v>59.781999999999996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21" t="s">
        <v>124</v>
      </c>
      <c r="AU184" s="221" t="s">
        <v>34</v>
      </c>
      <c r="AV184" s="12" t="s">
        <v>122</v>
      </c>
      <c r="AW184" s="12" t="s">
        <v>33</v>
      </c>
      <c r="AX184" s="12" t="s">
        <v>79</v>
      </c>
      <c r="AY184" s="221" t="s">
        <v>123</v>
      </c>
    </row>
    <row r="185" s="2" customFormat="1" ht="66.75" customHeight="1">
      <c r="A185" s="38"/>
      <c r="B185" s="39"/>
      <c r="C185" s="176" t="s">
        <v>284</v>
      </c>
      <c r="D185" s="176" t="s">
        <v>117</v>
      </c>
      <c r="E185" s="177" t="s">
        <v>285</v>
      </c>
      <c r="F185" s="178" t="s">
        <v>286</v>
      </c>
      <c r="G185" s="179" t="s">
        <v>140</v>
      </c>
      <c r="H185" s="180">
        <v>59.781999999999996</v>
      </c>
      <c r="I185" s="181"/>
      <c r="J185" s="182">
        <f>ROUND(I185*H185,2)</f>
        <v>0</v>
      </c>
      <c r="K185" s="178" t="s">
        <v>121</v>
      </c>
      <c r="L185" s="44"/>
      <c r="M185" s="183" t="s">
        <v>19</v>
      </c>
      <c r="N185" s="184" t="s">
        <v>43</v>
      </c>
      <c r="O185" s="84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7" t="s">
        <v>122</v>
      </c>
      <c r="AT185" s="187" t="s">
        <v>117</v>
      </c>
      <c r="AU185" s="187" t="s">
        <v>34</v>
      </c>
      <c r="AY185" s="17" t="s">
        <v>123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79</v>
      </c>
      <c r="BK185" s="188">
        <f>ROUND(I185*H185,2)</f>
        <v>0</v>
      </c>
      <c r="BL185" s="17" t="s">
        <v>122</v>
      </c>
      <c r="BM185" s="187" t="s">
        <v>287</v>
      </c>
    </row>
    <row r="186" s="11" customFormat="1">
      <c r="A186" s="11"/>
      <c r="B186" s="200"/>
      <c r="C186" s="201"/>
      <c r="D186" s="191" t="s">
        <v>124</v>
      </c>
      <c r="E186" s="202" t="s">
        <v>19</v>
      </c>
      <c r="F186" s="203" t="s">
        <v>288</v>
      </c>
      <c r="G186" s="201"/>
      <c r="H186" s="204">
        <v>59.781999999999996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T186" s="210" t="s">
        <v>124</v>
      </c>
      <c r="AU186" s="210" t="s">
        <v>34</v>
      </c>
      <c r="AV186" s="11" t="s">
        <v>81</v>
      </c>
      <c r="AW186" s="11" t="s">
        <v>33</v>
      </c>
      <c r="AX186" s="11" t="s">
        <v>34</v>
      </c>
      <c r="AY186" s="210" t="s">
        <v>123</v>
      </c>
    </row>
    <row r="187" s="12" customFormat="1">
      <c r="A187" s="12"/>
      <c r="B187" s="211"/>
      <c r="C187" s="212"/>
      <c r="D187" s="191" t="s">
        <v>124</v>
      </c>
      <c r="E187" s="213" t="s">
        <v>19</v>
      </c>
      <c r="F187" s="214" t="s">
        <v>127</v>
      </c>
      <c r="G187" s="212"/>
      <c r="H187" s="215">
        <v>59.781999999999996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1" t="s">
        <v>124</v>
      </c>
      <c r="AU187" s="221" t="s">
        <v>34</v>
      </c>
      <c r="AV187" s="12" t="s">
        <v>122</v>
      </c>
      <c r="AW187" s="12" t="s">
        <v>33</v>
      </c>
      <c r="AX187" s="12" t="s">
        <v>79</v>
      </c>
      <c r="AY187" s="221" t="s">
        <v>123</v>
      </c>
    </row>
    <row r="188" s="2" customFormat="1" ht="24.15" customHeight="1">
      <c r="A188" s="38"/>
      <c r="B188" s="39"/>
      <c r="C188" s="176" t="s">
        <v>203</v>
      </c>
      <c r="D188" s="176" t="s">
        <v>117</v>
      </c>
      <c r="E188" s="177" t="s">
        <v>280</v>
      </c>
      <c r="F188" s="178" t="s">
        <v>281</v>
      </c>
      <c r="G188" s="179" t="s">
        <v>140</v>
      </c>
      <c r="H188" s="180">
        <v>201.22399999999999</v>
      </c>
      <c r="I188" s="181"/>
      <c r="J188" s="182">
        <f>ROUND(I188*H188,2)</f>
        <v>0</v>
      </c>
      <c r="K188" s="178" t="s">
        <v>121</v>
      </c>
      <c r="L188" s="44"/>
      <c r="M188" s="183" t="s">
        <v>19</v>
      </c>
      <c r="N188" s="184" t="s">
        <v>43</v>
      </c>
      <c r="O188" s="84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7" t="s">
        <v>122</v>
      </c>
      <c r="AT188" s="187" t="s">
        <v>117</v>
      </c>
      <c r="AU188" s="187" t="s">
        <v>34</v>
      </c>
      <c r="AY188" s="17" t="s">
        <v>123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79</v>
      </c>
      <c r="BK188" s="188">
        <f>ROUND(I188*H188,2)</f>
        <v>0</v>
      </c>
      <c r="BL188" s="17" t="s">
        <v>122</v>
      </c>
      <c r="BM188" s="187" t="s">
        <v>289</v>
      </c>
    </row>
    <row r="189" s="11" customFormat="1">
      <c r="A189" s="11"/>
      <c r="B189" s="200"/>
      <c r="C189" s="201"/>
      <c r="D189" s="191" t="s">
        <v>124</v>
      </c>
      <c r="E189" s="202" t="s">
        <v>19</v>
      </c>
      <c r="F189" s="203" t="s">
        <v>290</v>
      </c>
      <c r="G189" s="201"/>
      <c r="H189" s="204">
        <v>198.24000000000001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10" t="s">
        <v>124</v>
      </c>
      <c r="AU189" s="210" t="s">
        <v>34</v>
      </c>
      <c r="AV189" s="11" t="s">
        <v>81</v>
      </c>
      <c r="AW189" s="11" t="s">
        <v>33</v>
      </c>
      <c r="AX189" s="11" t="s">
        <v>34</v>
      </c>
      <c r="AY189" s="210" t="s">
        <v>123</v>
      </c>
    </row>
    <row r="190" s="11" customFormat="1">
      <c r="A190" s="11"/>
      <c r="B190" s="200"/>
      <c r="C190" s="201"/>
      <c r="D190" s="191" t="s">
        <v>124</v>
      </c>
      <c r="E190" s="202" t="s">
        <v>19</v>
      </c>
      <c r="F190" s="203" t="s">
        <v>291</v>
      </c>
      <c r="G190" s="201"/>
      <c r="H190" s="204">
        <v>2.984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T190" s="210" t="s">
        <v>124</v>
      </c>
      <c r="AU190" s="210" t="s">
        <v>34</v>
      </c>
      <c r="AV190" s="11" t="s">
        <v>81</v>
      </c>
      <c r="AW190" s="11" t="s">
        <v>33</v>
      </c>
      <c r="AX190" s="11" t="s">
        <v>34</v>
      </c>
      <c r="AY190" s="210" t="s">
        <v>123</v>
      </c>
    </row>
    <row r="191" s="12" customFormat="1">
      <c r="A191" s="12"/>
      <c r="B191" s="211"/>
      <c r="C191" s="212"/>
      <c r="D191" s="191" t="s">
        <v>124</v>
      </c>
      <c r="E191" s="213" t="s">
        <v>19</v>
      </c>
      <c r="F191" s="214" t="s">
        <v>127</v>
      </c>
      <c r="G191" s="212"/>
      <c r="H191" s="215">
        <v>201.22399999999999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1" t="s">
        <v>124</v>
      </c>
      <c r="AU191" s="221" t="s">
        <v>34</v>
      </c>
      <c r="AV191" s="12" t="s">
        <v>122</v>
      </c>
      <c r="AW191" s="12" t="s">
        <v>33</v>
      </c>
      <c r="AX191" s="12" t="s">
        <v>79</v>
      </c>
      <c r="AY191" s="221" t="s">
        <v>123</v>
      </c>
    </row>
    <row r="192" s="2" customFormat="1" ht="66.75" customHeight="1">
      <c r="A192" s="38"/>
      <c r="B192" s="39"/>
      <c r="C192" s="176" t="s">
        <v>292</v>
      </c>
      <c r="D192" s="176" t="s">
        <v>117</v>
      </c>
      <c r="E192" s="177" t="s">
        <v>285</v>
      </c>
      <c r="F192" s="178" t="s">
        <v>286</v>
      </c>
      <c r="G192" s="179" t="s">
        <v>140</v>
      </c>
      <c r="H192" s="180">
        <v>198.24000000000001</v>
      </c>
      <c r="I192" s="181"/>
      <c r="J192" s="182">
        <f>ROUND(I192*H192,2)</f>
        <v>0</v>
      </c>
      <c r="K192" s="178" t="s">
        <v>121</v>
      </c>
      <c r="L192" s="44"/>
      <c r="M192" s="183" t="s">
        <v>19</v>
      </c>
      <c r="N192" s="184" t="s">
        <v>43</v>
      </c>
      <c r="O192" s="8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7" t="s">
        <v>122</v>
      </c>
      <c r="AT192" s="187" t="s">
        <v>117</v>
      </c>
      <c r="AU192" s="187" t="s">
        <v>34</v>
      </c>
      <c r="AY192" s="17" t="s">
        <v>123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79</v>
      </c>
      <c r="BK192" s="188">
        <f>ROUND(I192*H192,2)</f>
        <v>0</v>
      </c>
      <c r="BL192" s="17" t="s">
        <v>122</v>
      </c>
      <c r="BM192" s="187" t="s">
        <v>293</v>
      </c>
    </row>
    <row r="193" s="11" customFormat="1">
      <c r="A193" s="11"/>
      <c r="B193" s="200"/>
      <c r="C193" s="201"/>
      <c r="D193" s="191" t="s">
        <v>124</v>
      </c>
      <c r="E193" s="202" t="s">
        <v>19</v>
      </c>
      <c r="F193" s="203" t="s">
        <v>294</v>
      </c>
      <c r="G193" s="201"/>
      <c r="H193" s="204">
        <v>198.24000000000001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10" t="s">
        <v>124</v>
      </c>
      <c r="AU193" s="210" t="s">
        <v>34</v>
      </c>
      <c r="AV193" s="11" t="s">
        <v>81</v>
      </c>
      <c r="AW193" s="11" t="s">
        <v>33</v>
      </c>
      <c r="AX193" s="11" t="s">
        <v>34</v>
      </c>
      <c r="AY193" s="210" t="s">
        <v>123</v>
      </c>
    </row>
    <row r="194" s="12" customFormat="1">
      <c r="A194" s="12"/>
      <c r="B194" s="211"/>
      <c r="C194" s="212"/>
      <c r="D194" s="191" t="s">
        <v>124</v>
      </c>
      <c r="E194" s="213" t="s">
        <v>19</v>
      </c>
      <c r="F194" s="214" t="s">
        <v>127</v>
      </c>
      <c r="G194" s="212"/>
      <c r="H194" s="215">
        <v>198.24000000000001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21" t="s">
        <v>124</v>
      </c>
      <c r="AU194" s="221" t="s">
        <v>34</v>
      </c>
      <c r="AV194" s="12" t="s">
        <v>122</v>
      </c>
      <c r="AW194" s="12" t="s">
        <v>33</v>
      </c>
      <c r="AX194" s="12" t="s">
        <v>79</v>
      </c>
      <c r="AY194" s="221" t="s">
        <v>123</v>
      </c>
    </row>
    <row r="195" s="2" customFormat="1" ht="66.75" customHeight="1">
      <c r="A195" s="38"/>
      <c r="B195" s="39"/>
      <c r="C195" s="176" t="s">
        <v>208</v>
      </c>
      <c r="D195" s="176" t="s">
        <v>117</v>
      </c>
      <c r="E195" s="177" t="s">
        <v>295</v>
      </c>
      <c r="F195" s="178" t="s">
        <v>296</v>
      </c>
      <c r="G195" s="179" t="s">
        <v>140</v>
      </c>
      <c r="H195" s="180">
        <v>2.984</v>
      </c>
      <c r="I195" s="181"/>
      <c r="J195" s="182">
        <f>ROUND(I195*H195,2)</f>
        <v>0</v>
      </c>
      <c r="K195" s="178" t="s">
        <v>121</v>
      </c>
      <c r="L195" s="44"/>
      <c r="M195" s="183" t="s">
        <v>19</v>
      </c>
      <c r="N195" s="184" t="s">
        <v>43</v>
      </c>
      <c r="O195" s="84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7" t="s">
        <v>297</v>
      </c>
      <c r="AT195" s="187" t="s">
        <v>117</v>
      </c>
      <c r="AU195" s="187" t="s">
        <v>34</v>
      </c>
      <c r="AY195" s="17" t="s">
        <v>123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79</v>
      </c>
      <c r="BK195" s="188">
        <f>ROUND(I195*H195,2)</f>
        <v>0</v>
      </c>
      <c r="BL195" s="17" t="s">
        <v>297</v>
      </c>
      <c r="BM195" s="187" t="s">
        <v>298</v>
      </c>
    </row>
    <row r="196" s="11" customFormat="1">
      <c r="A196" s="11"/>
      <c r="B196" s="200"/>
      <c r="C196" s="201"/>
      <c r="D196" s="191" t="s">
        <v>124</v>
      </c>
      <c r="E196" s="202" t="s">
        <v>19</v>
      </c>
      <c r="F196" s="203" t="s">
        <v>299</v>
      </c>
      <c r="G196" s="201"/>
      <c r="H196" s="204">
        <v>2.984</v>
      </c>
      <c r="I196" s="205"/>
      <c r="J196" s="201"/>
      <c r="K196" s="201"/>
      <c r="L196" s="206"/>
      <c r="M196" s="232"/>
      <c r="N196" s="233"/>
      <c r="O196" s="233"/>
      <c r="P196" s="233"/>
      <c r="Q196" s="233"/>
      <c r="R196" s="233"/>
      <c r="S196" s="233"/>
      <c r="T196" s="234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T196" s="210" t="s">
        <v>124</v>
      </c>
      <c r="AU196" s="210" t="s">
        <v>34</v>
      </c>
      <c r="AV196" s="11" t="s">
        <v>81</v>
      </c>
      <c r="AW196" s="11" t="s">
        <v>33</v>
      </c>
      <c r="AX196" s="11" t="s">
        <v>79</v>
      </c>
      <c r="AY196" s="210" t="s">
        <v>123</v>
      </c>
    </row>
    <row r="197" s="2" customFormat="1" ht="6.96" customHeight="1">
      <c r="A197" s="38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Wj8ouDBOtqLkc5Coa41vniA28hg1Xy7PpfLwRjzjeTDOgnr4YSPlUE7zbTOEthuVYnXOvznv6c+xxHJUjo14Qg==" hashValue="b+GXBrMt1Gc1EPo2wS3+DPfg7EwnXte7UwjFGKxSElnn9fmkWKDeRWgNjB62f/pybvscoNX17p9xmGjq+7jz9g==" algorithmName="SHA-512" password="CC35"/>
  <autoFilter ref="C78:K196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ROUND((SUM(BE79:BE195)),  15)</f>
        <v>0</v>
      </c>
      <c r="G33" s="38"/>
      <c r="H33" s="38"/>
      <c r="I33" s="148">
        <v>0.20999999999999999</v>
      </c>
      <c r="J33" s="147">
        <f>ROUND(((SUM(BE79:BE195))*I33),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ROUND((SUM(BF79:BF195)),  15)</f>
        <v>0</v>
      </c>
      <c r="G34" s="38"/>
      <c r="H34" s="38"/>
      <c r="I34" s="148">
        <v>0.14999999999999999</v>
      </c>
      <c r="J34" s="147">
        <f>ROUND(((SUM(BF79:BF195))*I34),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ROUND((SUM(BG79:BG195)),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ROUND((SUM(BH79:BH195)),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ROUND((SUM(BI79:BI195)),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02 - Oprava koleje č. 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02 - Oprava koleje č. 2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SUM(P80:P195)</f>
        <v>0</v>
      </c>
      <c r="Q79" s="96"/>
      <c r="R79" s="173">
        <f>SUM(R80:R195)</f>
        <v>0.28392000000000001</v>
      </c>
      <c r="S79" s="96"/>
      <c r="T79" s="174">
        <f>SUM(T80:T195)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SUM(BK80:BK195)</f>
        <v>0</v>
      </c>
    </row>
    <row r="80" s="2" customFormat="1" ht="21.75" customHeight="1">
      <c r="A80" s="38"/>
      <c r="B80" s="39"/>
      <c r="C80" s="176" t="s">
        <v>79</v>
      </c>
      <c r="D80" s="176" t="s">
        <v>117</v>
      </c>
      <c r="E80" s="177" t="s">
        <v>118</v>
      </c>
      <c r="F80" s="178" t="s">
        <v>119</v>
      </c>
      <c r="G80" s="179" t="s">
        <v>120</v>
      </c>
      <c r="H80" s="180">
        <v>85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1" customFormat="1">
      <c r="A81" s="11"/>
      <c r="B81" s="200"/>
      <c r="C81" s="201"/>
      <c r="D81" s="191" t="s">
        <v>124</v>
      </c>
      <c r="E81" s="202" t="s">
        <v>19</v>
      </c>
      <c r="F81" s="203" t="s">
        <v>301</v>
      </c>
      <c r="G81" s="201"/>
      <c r="H81" s="204">
        <v>85</v>
      </c>
      <c r="I81" s="205"/>
      <c r="J81" s="201"/>
      <c r="K81" s="201"/>
      <c r="L81" s="206"/>
      <c r="M81" s="207"/>
      <c r="N81" s="208"/>
      <c r="O81" s="208"/>
      <c r="P81" s="208"/>
      <c r="Q81" s="208"/>
      <c r="R81" s="208"/>
      <c r="S81" s="208"/>
      <c r="T81" s="209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T81" s="210" t="s">
        <v>124</v>
      </c>
      <c r="AU81" s="210" t="s">
        <v>34</v>
      </c>
      <c r="AV81" s="11" t="s">
        <v>81</v>
      </c>
      <c r="AW81" s="11" t="s">
        <v>33</v>
      </c>
      <c r="AX81" s="11" t="s">
        <v>34</v>
      </c>
      <c r="AY81" s="210" t="s">
        <v>123</v>
      </c>
    </row>
    <row r="82" s="12" customFormat="1">
      <c r="A82" s="12"/>
      <c r="B82" s="211"/>
      <c r="C82" s="212"/>
      <c r="D82" s="191" t="s">
        <v>124</v>
      </c>
      <c r="E82" s="213" t="s">
        <v>19</v>
      </c>
      <c r="F82" s="214" t="s">
        <v>127</v>
      </c>
      <c r="G82" s="212"/>
      <c r="H82" s="215">
        <v>85</v>
      </c>
      <c r="I82" s="216"/>
      <c r="J82" s="212"/>
      <c r="K82" s="212"/>
      <c r="L82" s="217"/>
      <c r="M82" s="218"/>
      <c r="N82" s="219"/>
      <c r="O82" s="219"/>
      <c r="P82" s="219"/>
      <c r="Q82" s="219"/>
      <c r="R82" s="219"/>
      <c r="S82" s="219"/>
      <c r="T82" s="220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T82" s="221" t="s">
        <v>124</v>
      </c>
      <c r="AU82" s="221" t="s">
        <v>34</v>
      </c>
      <c r="AV82" s="12" t="s">
        <v>122</v>
      </c>
      <c r="AW82" s="12" t="s">
        <v>33</v>
      </c>
      <c r="AX82" s="12" t="s">
        <v>79</v>
      </c>
      <c r="AY82" s="221" t="s">
        <v>123</v>
      </c>
    </row>
    <row r="83" s="2" customFormat="1" ht="16.5" customHeight="1">
      <c r="A83" s="38"/>
      <c r="B83" s="39"/>
      <c r="C83" s="176" t="s">
        <v>81</v>
      </c>
      <c r="D83" s="176" t="s">
        <v>117</v>
      </c>
      <c r="E83" s="177" t="s">
        <v>128</v>
      </c>
      <c r="F83" s="178" t="s">
        <v>129</v>
      </c>
      <c r="G83" s="179" t="s">
        <v>130</v>
      </c>
      <c r="H83" s="180">
        <v>50</v>
      </c>
      <c r="I83" s="181"/>
      <c r="J83" s="182">
        <f>ROUND(I83*H83,2)</f>
        <v>0</v>
      </c>
      <c r="K83" s="178" t="s">
        <v>121</v>
      </c>
      <c r="L83" s="44"/>
      <c r="M83" s="183" t="s">
        <v>19</v>
      </c>
      <c r="N83" s="184" t="s">
        <v>43</v>
      </c>
      <c r="O83" s="8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7" t="s">
        <v>122</v>
      </c>
      <c r="AT83" s="187" t="s">
        <v>117</v>
      </c>
      <c r="AU83" s="187" t="s">
        <v>34</v>
      </c>
      <c r="AY83" s="17" t="s">
        <v>123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7" t="s">
        <v>79</v>
      </c>
      <c r="BK83" s="188">
        <f>ROUND(I83*H83,2)</f>
        <v>0</v>
      </c>
      <c r="BL83" s="17" t="s">
        <v>122</v>
      </c>
      <c r="BM83" s="187" t="s">
        <v>122</v>
      </c>
    </row>
    <row r="84" s="11" customFormat="1">
      <c r="A84" s="11"/>
      <c r="B84" s="200"/>
      <c r="C84" s="201"/>
      <c r="D84" s="191" t="s">
        <v>124</v>
      </c>
      <c r="E84" s="202" t="s">
        <v>19</v>
      </c>
      <c r="F84" s="203" t="s">
        <v>302</v>
      </c>
      <c r="G84" s="201"/>
      <c r="H84" s="204">
        <v>50</v>
      </c>
      <c r="I84" s="205"/>
      <c r="J84" s="201"/>
      <c r="K84" s="201"/>
      <c r="L84" s="206"/>
      <c r="M84" s="207"/>
      <c r="N84" s="208"/>
      <c r="O84" s="208"/>
      <c r="P84" s="208"/>
      <c r="Q84" s="208"/>
      <c r="R84" s="208"/>
      <c r="S84" s="208"/>
      <c r="T84" s="209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T84" s="210" t="s">
        <v>124</v>
      </c>
      <c r="AU84" s="210" t="s">
        <v>34</v>
      </c>
      <c r="AV84" s="11" t="s">
        <v>81</v>
      </c>
      <c r="AW84" s="11" t="s">
        <v>33</v>
      </c>
      <c r="AX84" s="11" t="s">
        <v>34</v>
      </c>
      <c r="AY84" s="210" t="s">
        <v>123</v>
      </c>
    </row>
    <row r="85" s="12" customFormat="1">
      <c r="A85" s="12"/>
      <c r="B85" s="211"/>
      <c r="C85" s="212"/>
      <c r="D85" s="191" t="s">
        <v>124</v>
      </c>
      <c r="E85" s="213" t="s">
        <v>19</v>
      </c>
      <c r="F85" s="214" t="s">
        <v>127</v>
      </c>
      <c r="G85" s="212"/>
      <c r="H85" s="215">
        <v>50</v>
      </c>
      <c r="I85" s="216"/>
      <c r="J85" s="212"/>
      <c r="K85" s="212"/>
      <c r="L85" s="217"/>
      <c r="M85" s="218"/>
      <c r="N85" s="219"/>
      <c r="O85" s="219"/>
      <c r="P85" s="219"/>
      <c r="Q85" s="219"/>
      <c r="R85" s="219"/>
      <c r="S85" s="219"/>
      <c r="T85" s="220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21" t="s">
        <v>124</v>
      </c>
      <c r="AU85" s="221" t="s">
        <v>34</v>
      </c>
      <c r="AV85" s="12" t="s">
        <v>122</v>
      </c>
      <c r="AW85" s="12" t="s">
        <v>33</v>
      </c>
      <c r="AX85" s="12" t="s">
        <v>79</v>
      </c>
      <c r="AY85" s="221" t="s">
        <v>123</v>
      </c>
    </row>
    <row r="86" s="2" customFormat="1" ht="24.15" customHeight="1">
      <c r="A86" s="38"/>
      <c r="B86" s="39"/>
      <c r="C86" s="176" t="s">
        <v>132</v>
      </c>
      <c r="D86" s="176" t="s">
        <v>117</v>
      </c>
      <c r="E86" s="177" t="s">
        <v>303</v>
      </c>
      <c r="F86" s="178" t="s">
        <v>304</v>
      </c>
      <c r="G86" s="179" t="s">
        <v>135</v>
      </c>
      <c r="H86" s="180">
        <v>0.45100000000000001</v>
      </c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122</v>
      </c>
      <c r="AT86" s="187" t="s">
        <v>117</v>
      </c>
      <c r="AU86" s="187" t="s">
        <v>34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136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305</v>
      </c>
      <c r="G87" s="201"/>
      <c r="H87" s="204">
        <v>0.45100000000000001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34</v>
      </c>
      <c r="AV87" s="11" t="s">
        <v>81</v>
      </c>
      <c r="AW87" s="11" t="s">
        <v>33</v>
      </c>
      <c r="AX87" s="11" t="s">
        <v>34</v>
      </c>
      <c r="AY87" s="210" t="s">
        <v>123</v>
      </c>
    </row>
    <row r="88" s="12" customFormat="1">
      <c r="A88" s="12"/>
      <c r="B88" s="211"/>
      <c r="C88" s="212"/>
      <c r="D88" s="191" t="s">
        <v>124</v>
      </c>
      <c r="E88" s="213" t="s">
        <v>19</v>
      </c>
      <c r="F88" s="214" t="s">
        <v>127</v>
      </c>
      <c r="G88" s="212"/>
      <c r="H88" s="215">
        <v>0.45100000000000001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1" t="s">
        <v>124</v>
      </c>
      <c r="AU88" s="221" t="s">
        <v>34</v>
      </c>
      <c r="AV88" s="12" t="s">
        <v>122</v>
      </c>
      <c r="AW88" s="12" t="s">
        <v>33</v>
      </c>
      <c r="AX88" s="12" t="s">
        <v>79</v>
      </c>
      <c r="AY88" s="221" t="s">
        <v>123</v>
      </c>
    </row>
    <row r="89" s="2" customFormat="1" ht="66.75" customHeight="1">
      <c r="A89" s="38"/>
      <c r="B89" s="39"/>
      <c r="C89" s="176" t="s">
        <v>143</v>
      </c>
      <c r="D89" s="176" t="s">
        <v>117</v>
      </c>
      <c r="E89" s="177" t="s">
        <v>138</v>
      </c>
      <c r="F89" s="178" t="s">
        <v>139</v>
      </c>
      <c r="G89" s="179" t="s">
        <v>140</v>
      </c>
      <c r="H89" s="180">
        <v>135.108</v>
      </c>
      <c r="I89" s="181"/>
      <c r="J89" s="182">
        <f>ROUND(I89*H89,2)</f>
        <v>0</v>
      </c>
      <c r="K89" s="178" t="s">
        <v>121</v>
      </c>
      <c r="L89" s="44"/>
      <c r="M89" s="183" t="s">
        <v>19</v>
      </c>
      <c r="N89" s="184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122</v>
      </c>
      <c r="AT89" s="187" t="s">
        <v>117</v>
      </c>
      <c r="AU89" s="187" t="s">
        <v>34</v>
      </c>
      <c r="AY89" s="17" t="s">
        <v>123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79</v>
      </c>
      <c r="BK89" s="188">
        <f>ROUND(I89*H89,2)</f>
        <v>0</v>
      </c>
      <c r="BL89" s="17" t="s">
        <v>122</v>
      </c>
      <c r="BM89" s="187" t="s">
        <v>146</v>
      </c>
    </row>
    <row r="90" s="11" customFormat="1">
      <c r="A90" s="11"/>
      <c r="B90" s="200"/>
      <c r="C90" s="201"/>
      <c r="D90" s="191" t="s">
        <v>124</v>
      </c>
      <c r="E90" s="202" t="s">
        <v>19</v>
      </c>
      <c r="F90" s="203" t="s">
        <v>306</v>
      </c>
      <c r="G90" s="201"/>
      <c r="H90" s="204">
        <v>135.108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10" t="s">
        <v>124</v>
      </c>
      <c r="AU90" s="210" t="s">
        <v>34</v>
      </c>
      <c r="AV90" s="11" t="s">
        <v>81</v>
      </c>
      <c r="AW90" s="11" t="s">
        <v>33</v>
      </c>
      <c r="AX90" s="11" t="s">
        <v>34</v>
      </c>
      <c r="AY90" s="210" t="s">
        <v>123</v>
      </c>
    </row>
    <row r="91" s="12" customFormat="1">
      <c r="A91" s="12"/>
      <c r="B91" s="211"/>
      <c r="C91" s="212"/>
      <c r="D91" s="191" t="s">
        <v>124</v>
      </c>
      <c r="E91" s="213" t="s">
        <v>19</v>
      </c>
      <c r="F91" s="214" t="s">
        <v>127</v>
      </c>
      <c r="G91" s="212"/>
      <c r="H91" s="215">
        <v>135.108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1" t="s">
        <v>124</v>
      </c>
      <c r="AU91" s="221" t="s">
        <v>34</v>
      </c>
      <c r="AV91" s="12" t="s">
        <v>122</v>
      </c>
      <c r="AW91" s="12" t="s">
        <v>33</v>
      </c>
      <c r="AX91" s="12" t="s">
        <v>79</v>
      </c>
      <c r="AY91" s="221" t="s">
        <v>123</v>
      </c>
    </row>
    <row r="92" s="2" customFormat="1" ht="16.5" customHeight="1">
      <c r="A92" s="38"/>
      <c r="B92" s="39"/>
      <c r="C92" s="176" t="s">
        <v>136</v>
      </c>
      <c r="D92" s="176" t="s">
        <v>117</v>
      </c>
      <c r="E92" s="177" t="s">
        <v>144</v>
      </c>
      <c r="F92" s="178" t="s">
        <v>145</v>
      </c>
      <c r="G92" s="179" t="s">
        <v>140</v>
      </c>
      <c r="H92" s="180">
        <v>19.952999999999999</v>
      </c>
      <c r="I92" s="181"/>
      <c r="J92" s="182">
        <f>ROUND(I92*H92,2)</f>
        <v>0</v>
      </c>
      <c r="K92" s="178" t="s">
        <v>121</v>
      </c>
      <c r="L92" s="44"/>
      <c r="M92" s="183" t="s">
        <v>19</v>
      </c>
      <c r="N92" s="184" t="s">
        <v>43</v>
      </c>
      <c r="O92" s="8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122</v>
      </c>
      <c r="AT92" s="187" t="s">
        <v>117</v>
      </c>
      <c r="AU92" s="187" t="s">
        <v>34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150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307</v>
      </c>
      <c r="G93" s="201"/>
      <c r="H93" s="204">
        <v>19.952999999999999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34</v>
      </c>
      <c r="AV93" s="11" t="s">
        <v>81</v>
      </c>
      <c r="AW93" s="11" t="s">
        <v>33</v>
      </c>
      <c r="AX93" s="11" t="s">
        <v>34</v>
      </c>
      <c r="AY93" s="210" t="s">
        <v>123</v>
      </c>
    </row>
    <row r="94" s="12" customFormat="1">
      <c r="A94" s="12"/>
      <c r="B94" s="211"/>
      <c r="C94" s="212"/>
      <c r="D94" s="191" t="s">
        <v>124</v>
      </c>
      <c r="E94" s="213" t="s">
        <v>19</v>
      </c>
      <c r="F94" s="214" t="s">
        <v>127</v>
      </c>
      <c r="G94" s="212"/>
      <c r="H94" s="215">
        <v>19.952999999999999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1" t="s">
        <v>124</v>
      </c>
      <c r="AU94" s="221" t="s">
        <v>34</v>
      </c>
      <c r="AV94" s="12" t="s">
        <v>122</v>
      </c>
      <c r="AW94" s="12" t="s">
        <v>33</v>
      </c>
      <c r="AX94" s="12" t="s">
        <v>79</v>
      </c>
      <c r="AY94" s="221" t="s">
        <v>123</v>
      </c>
    </row>
    <row r="95" s="2" customFormat="1" ht="16.5" customHeight="1">
      <c r="A95" s="38"/>
      <c r="B95" s="39"/>
      <c r="C95" s="176" t="s">
        <v>152</v>
      </c>
      <c r="D95" s="176" t="s">
        <v>117</v>
      </c>
      <c r="E95" s="177" t="s">
        <v>153</v>
      </c>
      <c r="F95" s="178" t="s">
        <v>154</v>
      </c>
      <c r="G95" s="179" t="s">
        <v>140</v>
      </c>
      <c r="H95" s="180">
        <v>48.503</v>
      </c>
      <c r="I95" s="181"/>
      <c r="J95" s="182">
        <f>ROUND(I95*H95,2)</f>
        <v>0</v>
      </c>
      <c r="K95" s="178" t="s">
        <v>121</v>
      </c>
      <c r="L95" s="44"/>
      <c r="M95" s="183" t="s">
        <v>19</v>
      </c>
      <c r="N95" s="184" t="s">
        <v>43</v>
      </c>
      <c r="O95" s="84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7" t="s">
        <v>122</v>
      </c>
      <c r="AT95" s="187" t="s">
        <v>117</v>
      </c>
      <c r="AU95" s="187" t="s">
        <v>34</v>
      </c>
      <c r="AY95" s="17" t="s">
        <v>123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7" t="s">
        <v>79</v>
      </c>
      <c r="BK95" s="188">
        <f>ROUND(I95*H95,2)</f>
        <v>0</v>
      </c>
      <c r="BL95" s="17" t="s">
        <v>122</v>
      </c>
      <c r="BM95" s="187" t="s">
        <v>159</v>
      </c>
    </row>
    <row r="96" s="11" customFormat="1">
      <c r="A96" s="11"/>
      <c r="B96" s="200"/>
      <c r="C96" s="201"/>
      <c r="D96" s="191" t="s">
        <v>124</v>
      </c>
      <c r="E96" s="202" t="s">
        <v>19</v>
      </c>
      <c r="F96" s="203" t="s">
        <v>308</v>
      </c>
      <c r="G96" s="201"/>
      <c r="H96" s="204">
        <v>48.503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10" t="s">
        <v>124</v>
      </c>
      <c r="AU96" s="210" t="s">
        <v>34</v>
      </c>
      <c r="AV96" s="11" t="s">
        <v>81</v>
      </c>
      <c r="AW96" s="11" t="s">
        <v>33</v>
      </c>
      <c r="AX96" s="11" t="s">
        <v>34</v>
      </c>
      <c r="AY96" s="210" t="s">
        <v>123</v>
      </c>
    </row>
    <row r="97" s="12" customFormat="1">
      <c r="A97" s="12"/>
      <c r="B97" s="211"/>
      <c r="C97" s="212"/>
      <c r="D97" s="191" t="s">
        <v>124</v>
      </c>
      <c r="E97" s="213" t="s">
        <v>19</v>
      </c>
      <c r="F97" s="214" t="s">
        <v>127</v>
      </c>
      <c r="G97" s="212"/>
      <c r="H97" s="215">
        <v>48.503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1" t="s">
        <v>124</v>
      </c>
      <c r="AU97" s="221" t="s">
        <v>34</v>
      </c>
      <c r="AV97" s="12" t="s">
        <v>122</v>
      </c>
      <c r="AW97" s="12" t="s">
        <v>33</v>
      </c>
      <c r="AX97" s="12" t="s">
        <v>79</v>
      </c>
      <c r="AY97" s="221" t="s">
        <v>123</v>
      </c>
    </row>
    <row r="98" s="2" customFormat="1" ht="24.15" customHeight="1">
      <c r="A98" s="38"/>
      <c r="B98" s="39"/>
      <c r="C98" s="176" t="s">
        <v>141</v>
      </c>
      <c r="D98" s="176" t="s">
        <v>117</v>
      </c>
      <c r="E98" s="177" t="s">
        <v>157</v>
      </c>
      <c r="F98" s="178" t="s">
        <v>158</v>
      </c>
      <c r="G98" s="179" t="s">
        <v>135</v>
      </c>
      <c r="H98" s="180">
        <v>0.45100000000000001</v>
      </c>
      <c r="I98" s="181"/>
      <c r="J98" s="182">
        <f>ROUND(I98*H98,2)</f>
        <v>0</v>
      </c>
      <c r="K98" s="178" t="s">
        <v>121</v>
      </c>
      <c r="L98" s="44"/>
      <c r="M98" s="183" t="s">
        <v>19</v>
      </c>
      <c r="N98" s="184" t="s">
        <v>43</v>
      </c>
      <c r="O98" s="84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7" t="s">
        <v>122</v>
      </c>
      <c r="AT98" s="187" t="s">
        <v>117</v>
      </c>
      <c r="AU98" s="187" t="s">
        <v>34</v>
      </c>
      <c r="AY98" s="17" t="s">
        <v>123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79</v>
      </c>
      <c r="BK98" s="188">
        <f>ROUND(I98*H98,2)</f>
        <v>0</v>
      </c>
      <c r="BL98" s="17" t="s">
        <v>122</v>
      </c>
      <c r="BM98" s="187" t="s">
        <v>165</v>
      </c>
    </row>
    <row r="99" s="11" customFormat="1">
      <c r="A99" s="11"/>
      <c r="B99" s="200"/>
      <c r="C99" s="201"/>
      <c r="D99" s="191" t="s">
        <v>124</v>
      </c>
      <c r="E99" s="202" t="s">
        <v>19</v>
      </c>
      <c r="F99" s="203" t="s">
        <v>309</v>
      </c>
      <c r="G99" s="201"/>
      <c r="H99" s="204">
        <v>0.45100000000000001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10" t="s">
        <v>124</v>
      </c>
      <c r="AU99" s="210" t="s">
        <v>34</v>
      </c>
      <c r="AV99" s="11" t="s">
        <v>81</v>
      </c>
      <c r="AW99" s="11" t="s">
        <v>33</v>
      </c>
      <c r="AX99" s="11" t="s">
        <v>34</v>
      </c>
      <c r="AY99" s="210" t="s">
        <v>123</v>
      </c>
    </row>
    <row r="100" s="12" customFormat="1">
      <c r="A100" s="12"/>
      <c r="B100" s="211"/>
      <c r="C100" s="212"/>
      <c r="D100" s="191" t="s">
        <v>124</v>
      </c>
      <c r="E100" s="213" t="s">
        <v>19</v>
      </c>
      <c r="F100" s="214" t="s">
        <v>127</v>
      </c>
      <c r="G100" s="212"/>
      <c r="H100" s="215">
        <v>0.45100000000000001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1" t="s">
        <v>124</v>
      </c>
      <c r="AU100" s="221" t="s">
        <v>34</v>
      </c>
      <c r="AV100" s="12" t="s">
        <v>122</v>
      </c>
      <c r="AW100" s="12" t="s">
        <v>33</v>
      </c>
      <c r="AX100" s="12" t="s">
        <v>79</v>
      </c>
      <c r="AY100" s="221" t="s">
        <v>123</v>
      </c>
    </row>
    <row r="101" s="2" customFormat="1" ht="24.15" customHeight="1">
      <c r="A101" s="38"/>
      <c r="B101" s="39"/>
      <c r="C101" s="176" t="s">
        <v>161</v>
      </c>
      <c r="D101" s="176" t="s">
        <v>117</v>
      </c>
      <c r="E101" s="177" t="s">
        <v>162</v>
      </c>
      <c r="F101" s="178" t="s">
        <v>163</v>
      </c>
      <c r="G101" s="179" t="s">
        <v>164</v>
      </c>
      <c r="H101" s="180">
        <v>405</v>
      </c>
      <c r="I101" s="181"/>
      <c r="J101" s="182">
        <f>ROUND(I101*H101,2)</f>
        <v>0</v>
      </c>
      <c r="K101" s="178" t="s">
        <v>121</v>
      </c>
      <c r="L101" s="44"/>
      <c r="M101" s="183" t="s">
        <v>19</v>
      </c>
      <c r="N101" s="184" t="s">
        <v>43</v>
      </c>
      <c r="O101" s="84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7" t="s">
        <v>122</v>
      </c>
      <c r="AT101" s="187" t="s">
        <v>117</v>
      </c>
      <c r="AU101" s="187" t="s">
        <v>34</v>
      </c>
      <c r="AY101" s="17" t="s">
        <v>123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7" t="s">
        <v>79</v>
      </c>
      <c r="BK101" s="188">
        <f>ROUND(I101*H101,2)</f>
        <v>0</v>
      </c>
      <c r="BL101" s="17" t="s">
        <v>122</v>
      </c>
      <c r="BM101" s="187" t="s">
        <v>228</v>
      </c>
    </row>
    <row r="102" s="11" customFormat="1">
      <c r="A102" s="11"/>
      <c r="B102" s="200"/>
      <c r="C102" s="201"/>
      <c r="D102" s="191" t="s">
        <v>124</v>
      </c>
      <c r="E102" s="202" t="s">
        <v>19</v>
      </c>
      <c r="F102" s="203" t="s">
        <v>310</v>
      </c>
      <c r="G102" s="201"/>
      <c r="H102" s="204">
        <v>405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10" t="s">
        <v>124</v>
      </c>
      <c r="AU102" s="210" t="s">
        <v>34</v>
      </c>
      <c r="AV102" s="11" t="s">
        <v>81</v>
      </c>
      <c r="AW102" s="11" t="s">
        <v>33</v>
      </c>
      <c r="AX102" s="11" t="s">
        <v>34</v>
      </c>
      <c r="AY102" s="210" t="s">
        <v>123</v>
      </c>
    </row>
    <row r="103" s="12" customFormat="1">
      <c r="A103" s="12"/>
      <c r="B103" s="211"/>
      <c r="C103" s="212"/>
      <c r="D103" s="191" t="s">
        <v>124</v>
      </c>
      <c r="E103" s="213" t="s">
        <v>19</v>
      </c>
      <c r="F103" s="214" t="s">
        <v>127</v>
      </c>
      <c r="G103" s="212"/>
      <c r="H103" s="215">
        <v>405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1" t="s">
        <v>124</v>
      </c>
      <c r="AU103" s="221" t="s">
        <v>34</v>
      </c>
      <c r="AV103" s="12" t="s">
        <v>122</v>
      </c>
      <c r="AW103" s="12" t="s">
        <v>33</v>
      </c>
      <c r="AX103" s="12" t="s">
        <v>79</v>
      </c>
      <c r="AY103" s="221" t="s">
        <v>123</v>
      </c>
    </row>
    <row r="104" s="2" customFormat="1" ht="24.15" customHeight="1">
      <c r="A104" s="38"/>
      <c r="B104" s="39"/>
      <c r="C104" s="176" t="s">
        <v>146</v>
      </c>
      <c r="D104" s="176" t="s">
        <v>117</v>
      </c>
      <c r="E104" s="177" t="s">
        <v>167</v>
      </c>
      <c r="F104" s="178" t="s">
        <v>168</v>
      </c>
      <c r="G104" s="179" t="s">
        <v>135</v>
      </c>
      <c r="H104" s="180">
        <v>0.45100000000000001</v>
      </c>
      <c r="I104" s="181"/>
      <c r="J104" s="182">
        <f>ROUND(I104*H104,2)</f>
        <v>0</v>
      </c>
      <c r="K104" s="178" t="s">
        <v>121</v>
      </c>
      <c r="L104" s="44"/>
      <c r="M104" s="183" t="s">
        <v>19</v>
      </c>
      <c r="N104" s="184" t="s">
        <v>43</v>
      </c>
      <c r="O104" s="84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7" t="s">
        <v>122</v>
      </c>
      <c r="AT104" s="187" t="s">
        <v>117</v>
      </c>
      <c r="AU104" s="187" t="s">
        <v>34</v>
      </c>
      <c r="AY104" s="17" t="s">
        <v>123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7" t="s">
        <v>79</v>
      </c>
      <c r="BK104" s="188">
        <f>ROUND(I104*H104,2)</f>
        <v>0</v>
      </c>
      <c r="BL104" s="17" t="s">
        <v>122</v>
      </c>
      <c r="BM104" s="187" t="s">
        <v>174</v>
      </c>
    </row>
    <row r="105" s="11" customFormat="1">
      <c r="A105" s="11"/>
      <c r="B105" s="200"/>
      <c r="C105" s="201"/>
      <c r="D105" s="191" t="s">
        <v>124</v>
      </c>
      <c r="E105" s="202" t="s">
        <v>19</v>
      </c>
      <c r="F105" s="203" t="s">
        <v>309</v>
      </c>
      <c r="G105" s="201"/>
      <c r="H105" s="204">
        <v>0.45100000000000001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10" t="s">
        <v>124</v>
      </c>
      <c r="AU105" s="210" t="s">
        <v>34</v>
      </c>
      <c r="AV105" s="11" t="s">
        <v>81</v>
      </c>
      <c r="AW105" s="11" t="s">
        <v>33</v>
      </c>
      <c r="AX105" s="11" t="s">
        <v>34</v>
      </c>
      <c r="AY105" s="210" t="s">
        <v>123</v>
      </c>
    </row>
    <row r="106" s="10" customFormat="1">
      <c r="A106" s="10"/>
      <c r="B106" s="189"/>
      <c r="C106" s="190"/>
      <c r="D106" s="191" t="s">
        <v>124</v>
      </c>
      <c r="E106" s="192" t="s">
        <v>19</v>
      </c>
      <c r="F106" s="193" t="s">
        <v>170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199" t="s">
        <v>124</v>
      </c>
      <c r="AU106" s="199" t="s">
        <v>34</v>
      </c>
      <c r="AV106" s="10" t="s">
        <v>79</v>
      </c>
      <c r="AW106" s="10" t="s">
        <v>33</v>
      </c>
      <c r="AX106" s="10" t="s">
        <v>34</v>
      </c>
      <c r="AY106" s="199" t="s">
        <v>123</v>
      </c>
    </row>
    <row r="107" s="12" customFormat="1">
      <c r="A107" s="12"/>
      <c r="B107" s="211"/>
      <c r="C107" s="212"/>
      <c r="D107" s="191" t="s">
        <v>124</v>
      </c>
      <c r="E107" s="213" t="s">
        <v>19</v>
      </c>
      <c r="F107" s="214" t="s">
        <v>127</v>
      </c>
      <c r="G107" s="212"/>
      <c r="H107" s="215">
        <v>0.45100000000000001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1" t="s">
        <v>124</v>
      </c>
      <c r="AU107" s="221" t="s">
        <v>34</v>
      </c>
      <c r="AV107" s="12" t="s">
        <v>122</v>
      </c>
      <c r="AW107" s="12" t="s">
        <v>33</v>
      </c>
      <c r="AX107" s="12" t="s">
        <v>79</v>
      </c>
      <c r="AY107" s="221" t="s">
        <v>123</v>
      </c>
    </row>
    <row r="108" s="2" customFormat="1" ht="24.15" customHeight="1">
      <c r="A108" s="38"/>
      <c r="B108" s="39"/>
      <c r="C108" s="176" t="s">
        <v>171</v>
      </c>
      <c r="D108" s="176" t="s">
        <v>117</v>
      </c>
      <c r="E108" s="177" t="s">
        <v>172</v>
      </c>
      <c r="F108" s="178" t="s">
        <v>173</v>
      </c>
      <c r="G108" s="179" t="s">
        <v>120</v>
      </c>
      <c r="H108" s="180">
        <v>20</v>
      </c>
      <c r="I108" s="181"/>
      <c r="J108" s="182">
        <f>ROUND(I108*H108,2)</f>
        <v>0</v>
      </c>
      <c r="K108" s="178" t="s">
        <v>121</v>
      </c>
      <c r="L108" s="44"/>
      <c r="M108" s="183" t="s">
        <v>19</v>
      </c>
      <c r="N108" s="184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122</v>
      </c>
      <c r="AT108" s="187" t="s">
        <v>117</v>
      </c>
      <c r="AU108" s="187" t="s">
        <v>34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311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312</v>
      </c>
      <c r="G109" s="201"/>
      <c r="H109" s="204">
        <v>20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34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0" customFormat="1">
      <c r="A110" s="10"/>
      <c r="B110" s="189"/>
      <c r="C110" s="190"/>
      <c r="D110" s="191" t="s">
        <v>124</v>
      </c>
      <c r="E110" s="192" t="s">
        <v>19</v>
      </c>
      <c r="F110" s="193" t="s">
        <v>176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199" t="s">
        <v>124</v>
      </c>
      <c r="AU110" s="199" t="s">
        <v>34</v>
      </c>
      <c r="AV110" s="10" t="s">
        <v>79</v>
      </c>
      <c r="AW110" s="10" t="s">
        <v>33</v>
      </c>
      <c r="AX110" s="10" t="s">
        <v>34</v>
      </c>
      <c r="AY110" s="199" t="s">
        <v>123</v>
      </c>
    </row>
    <row r="111" s="12" customFormat="1">
      <c r="A111" s="12"/>
      <c r="B111" s="211"/>
      <c r="C111" s="212"/>
      <c r="D111" s="191" t="s">
        <v>124</v>
      </c>
      <c r="E111" s="213" t="s">
        <v>19</v>
      </c>
      <c r="F111" s="214" t="s">
        <v>127</v>
      </c>
      <c r="G111" s="212"/>
      <c r="H111" s="215">
        <v>20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1" t="s">
        <v>124</v>
      </c>
      <c r="AU111" s="221" t="s">
        <v>34</v>
      </c>
      <c r="AV111" s="12" t="s">
        <v>122</v>
      </c>
      <c r="AW111" s="12" t="s">
        <v>33</v>
      </c>
      <c r="AX111" s="12" t="s">
        <v>79</v>
      </c>
      <c r="AY111" s="221" t="s">
        <v>123</v>
      </c>
    </row>
    <row r="112" s="2" customFormat="1" ht="24.15" customHeight="1">
      <c r="A112" s="38"/>
      <c r="B112" s="39"/>
      <c r="C112" s="176" t="s">
        <v>313</v>
      </c>
      <c r="D112" s="176" t="s">
        <v>117</v>
      </c>
      <c r="E112" s="177" t="s">
        <v>178</v>
      </c>
      <c r="F112" s="178" t="s">
        <v>314</v>
      </c>
      <c r="G112" s="179" t="s">
        <v>120</v>
      </c>
      <c r="H112" s="180">
        <v>102</v>
      </c>
      <c r="I112" s="181"/>
      <c r="J112" s="182">
        <f>ROUND(I112*H112,2)</f>
        <v>0</v>
      </c>
      <c r="K112" s="178" t="s">
        <v>121</v>
      </c>
      <c r="L112" s="44"/>
      <c r="M112" s="183" t="s">
        <v>19</v>
      </c>
      <c r="N112" s="184" t="s">
        <v>43</v>
      </c>
      <c r="O112" s="84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7" t="s">
        <v>122</v>
      </c>
      <c r="AT112" s="187" t="s">
        <v>117</v>
      </c>
      <c r="AU112" s="187" t="s">
        <v>34</v>
      </c>
      <c r="AY112" s="17" t="s">
        <v>123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79</v>
      </c>
      <c r="BK112" s="188">
        <f>ROUND(I112*H112,2)</f>
        <v>0</v>
      </c>
      <c r="BL112" s="17" t="s">
        <v>122</v>
      </c>
      <c r="BM112" s="187" t="s">
        <v>315</v>
      </c>
    </row>
    <row r="113" s="11" customFormat="1">
      <c r="A113" s="11"/>
      <c r="B113" s="200"/>
      <c r="C113" s="201"/>
      <c r="D113" s="191" t="s">
        <v>124</v>
      </c>
      <c r="E113" s="202" t="s">
        <v>19</v>
      </c>
      <c r="F113" s="203" t="s">
        <v>316</v>
      </c>
      <c r="G113" s="201"/>
      <c r="H113" s="204">
        <v>102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10" t="s">
        <v>124</v>
      </c>
      <c r="AU113" s="210" t="s">
        <v>34</v>
      </c>
      <c r="AV113" s="11" t="s">
        <v>81</v>
      </c>
      <c r="AW113" s="11" t="s">
        <v>33</v>
      </c>
      <c r="AX113" s="11" t="s">
        <v>79</v>
      </c>
      <c r="AY113" s="210" t="s">
        <v>123</v>
      </c>
    </row>
    <row r="114" s="2" customFormat="1" ht="21.75" customHeight="1">
      <c r="A114" s="38"/>
      <c r="B114" s="39"/>
      <c r="C114" s="176" t="s">
        <v>317</v>
      </c>
      <c r="D114" s="176" t="s">
        <v>117</v>
      </c>
      <c r="E114" s="177" t="s">
        <v>183</v>
      </c>
      <c r="F114" s="178" t="s">
        <v>184</v>
      </c>
      <c r="G114" s="179" t="s">
        <v>185</v>
      </c>
      <c r="H114" s="180">
        <v>8.9250000000000007</v>
      </c>
      <c r="I114" s="181"/>
      <c r="J114" s="182">
        <f>ROUND(I114*H114,2)</f>
        <v>0</v>
      </c>
      <c r="K114" s="178" t="s">
        <v>121</v>
      </c>
      <c r="L114" s="44"/>
      <c r="M114" s="183" t="s">
        <v>19</v>
      </c>
      <c r="N114" s="184" t="s">
        <v>43</v>
      </c>
      <c r="O114" s="84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7" t="s">
        <v>122</v>
      </c>
      <c r="AT114" s="187" t="s">
        <v>117</v>
      </c>
      <c r="AU114" s="187" t="s">
        <v>34</v>
      </c>
      <c r="AY114" s="17" t="s">
        <v>123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7" t="s">
        <v>79</v>
      </c>
      <c r="BK114" s="188">
        <f>ROUND(I114*H114,2)</f>
        <v>0</v>
      </c>
      <c r="BL114" s="17" t="s">
        <v>122</v>
      </c>
      <c r="BM114" s="187" t="s">
        <v>318</v>
      </c>
    </row>
    <row r="115" s="11" customFormat="1">
      <c r="A115" s="11"/>
      <c r="B115" s="200"/>
      <c r="C115" s="201"/>
      <c r="D115" s="191" t="s">
        <v>124</v>
      </c>
      <c r="E115" s="202" t="s">
        <v>19</v>
      </c>
      <c r="F115" s="203" t="s">
        <v>319</v>
      </c>
      <c r="G115" s="201"/>
      <c r="H115" s="204">
        <v>8.9250000000000007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10" t="s">
        <v>124</v>
      </c>
      <c r="AU115" s="210" t="s">
        <v>34</v>
      </c>
      <c r="AV115" s="11" t="s">
        <v>81</v>
      </c>
      <c r="AW115" s="11" t="s">
        <v>33</v>
      </c>
      <c r="AX115" s="11" t="s">
        <v>79</v>
      </c>
      <c r="AY115" s="210" t="s">
        <v>123</v>
      </c>
    </row>
    <row r="116" s="2" customFormat="1" ht="24.15" customHeight="1">
      <c r="A116" s="38"/>
      <c r="B116" s="39"/>
      <c r="C116" s="176" t="s">
        <v>188</v>
      </c>
      <c r="D116" s="176" t="s">
        <v>117</v>
      </c>
      <c r="E116" s="177" t="s">
        <v>189</v>
      </c>
      <c r="F116" s="178" t="s">
        <v>190</v>
      </c>
      <c r="G116" s="179" t="s">
        <v>191</v>
      </c>
      <c r="H116" s="180">
        <v>4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196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320</v>
      </c>
      <c r="G117" s="201"/>
      <c r="H117" s="204">
        <v>4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34</v>
      </c>
      <c r="AY117" s="210" t="s">
        <v>123</v>
      </c>
    </row>
    <row r="118" s="12" customFormat="1">
      <c r="A118" s="12"/>
      <c r="B118" s="211"/>
      <c r="C118" s="212"/>
      <c r="D118" s="191" t="s">
        <v>124</v>
      </c>
      <c r="E118" s="213" t="s">
        <v>19</v>
      </c>
      <c r="F118" s="214" t="s">
        <v>127</v>
      </c>
      <c r="G118" s="212"/>
      <c r="H118" s="215">
        <v>4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1" t="s">
        <v>124</v>
      </c>
      <c r="AU118" s="221" t="s">
        <v>34</v>
      </c>
      <c r="AV118" s="12" t="s">
        <v>122</v>
      </c>
      <c r="AW118" s="12" t="s">
        <v>33</v>
      </c>
      <c r="AX118" s="12" t="s">
        <v>79</v>
      </c>
      <c r="AY118" s="221" t="s">
        <v>123</v>
      </c>
    </row>
    <row r="119" s="2" customFormat="1" ht="24.15" customHeight="1">
      <c r="A119" s="38"/>
      <c r="B119" s="39"/>
      <c r="C119" s="176" t="s">
        <v>155</v>
      </c>
      <c r="D119" s="176" t="s">
        <v>117</v>
      </c>
      <c r="E119" s="177" t="s">
        <v>194</v>
      </c>
      <c r="F119" s="178" t="s">
        <v>195</v>
      </c>
      <c r="G119" s="179" t="s">
        <v>191</v>
      </c>
      <c r="H119" s="180">
        <v>44</v>
      </c>
      <c r="I119" s="181"/>
      <c r="J119" s="182">
        <f>ROUND(I119*H119,2)</f>
        <v>0</v>
      </c>
      <c r="K119" s="178" t="s">
        <v>121</v>
      </c>
      <c r="L119" s="44"/>
      <c r="M119" s="183" t="s">
        <v>19</v>
      </c>
      <c r="N119" s="184" t="s">
        <v>43</v>
      </c>
      <c r="O119" s="8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7" t="s">
        <v>122</v>
      </c>
      <c r="AT119" s="187" t="s">
        <v>117</v>
      </c>
      <c r="AU119" s="187" t="s">
        <v>34</v>
      </c>
      <c r="AY119" s="17" t="s">
        <v>123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79</v>
      </c>
      <c r="BK119" s="188">
        <f>ROUND(I119*H119,2)</f>
        <v>0</v>
      </c>
      <c r="BL119" s="17" t="s">
        <v>122</v>
      </c>
      <c r="BM119" s="187" t="s">
        <v>200</v>
      </c>
    </row>
    <row r="120" s="11" customFormat="1">
      <c r="A120" s="11"/>
      <c r="B120" s="200"/>
      <c r="C120" s="201"/>
      <c r="D120" s="191" t="s">
        <v>124</v>
      </c>
      <c r="E120" s="202" t="s">
        <v>19</v>
      </c>
      <c r="F120" s="203" t="s">
        <v>321</v>
      </c>
      <c r="G120" s="201"/>
      <c r="H120" s="204">
        <v>44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10" t="s">
        <v>124</v>
      </c>
      <c r="AU120" s="210" t="s">
        <v>34</v>
      </c>
      <c r="AV120" s="11" t="s">
        <v>81</v>
      </c>
      <c r="AW120" s="11" t="s">
        <v>33</v>
      </c>
      <c r="AX120" s="11" t="s">
        <v>34</v>
      </c>
      <c r="AY120" s="210" t="s">
        <v>123</v>
      </c>
    </row>
    <row r="121" s="12" customFormat="1">
      <c r="A121" s="12"/>
      <c r="B121" s="211"/>
      <c r="C121" s="212"/>
      <c r="D121" s="191" t="s">
        <v>124</v>
      </c>
      <c r="E121" s="213" t="s">
        <v>19</v>
      </c>
      <c r="F121" s="214" t="s">
        <v>127</v>
      </c>
      <c r="G121" s="212"/>
      <c r="H121" s="215">
        <v>44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1" t="s">
        <v>124</v>
      </c>
      <c r="AU121" s="221" t="s">
        <v>34</v>
      </c>
      <c r="AV121" s="12" t="s">
        <v>122</v>
      </c>
      <c r="AW121" s="12" t="s">
        <v>33</v>
      </c>
      <c r="AX121" s="12" t="s">
        <v>79</v>
      </c>
      <c r="AY121" s="221" t="s">
        <v>123</v>
      </c>
    </row>
    <row r="122" s="2" customFormat="1" ht="24.15" customHeight="1">
      <c r="A122" s="38"/>
      <c r="B122" s="39"/>
      <c r="C122" s="176" t="s">
        <v>8</v>
      </c>
      <c r="D122" s="176" t="s">
        <v>117</v>
      </c>
      <c r="E122" s="177" t="s">
        <v>198</v>
      </c>
      <c r="F122" s="178" t="s">
        <v>199</v>
      </c>
      <c r="G122" s="179" t="s">
        <v>191</v>
      </c>
      <c r="H122" s="180">
        <v>4</v>
      </c>
      <c r="I122" s="181"/>
      <c r="J122" s="182">
        <f>ROUND(I122*H122,2)</f>
        <v>0</v>
      </c>
      <c r="K122" s="178" t="s">
        <v>121</v>
      </c>
      <c r="L122" s="44"/>
      <c r="M122" s="183" t="s">
        <v>19</v>
      </c>
      <c r="N122" s="184" t="s">
        <v>43</v>
      </c>
      <c r="O122" s="8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7" t="s">
        <v>122</v>
      </c>
      <c r="AT122" s="187" t="s">
        <v>117</v>
      </c>
      <c r="AU122" s="187" t="s">
        <v>34</v>
      </c>
      <c r="AY122" s="17" t="s">
        <v>123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7" t="s">
        <v>79</v>
      </c>
      <c r="BK122" s="188">
        <f>ROUND(I122*H122,2)</f>
        <v>0</v>
      </c>
      <c r="BL122" s="17" t="s">
        <v>122</v>
      </c>
      <c r="BM122" s="187" t="s">
        <v>203</v>
      </c>
    </row>
    <row r="123" s="2" customFormat="1" ht="37.8" customHeight="1">
      <c r="A123" s="38"/>
      <c r="B123" s="39"/>
      <c r="C123" s="176" t="s">
        <v>159</v>
      </c>
      <c r="D123" s="176" t="s">
        <v>117</v>
      </c>
      <c r="E123" s="177" t="s">
        <v>201</v>
      </c>
      <c r="F123" s="178" t="s">
        <v>202</v>
      </c>
      <c r="G123" s="179" t="s">
        <v>120</v>
      </c>
      <c r="H123" s="180">
        <v>1020</v>
      </c>
      <c r="I123" s="181"/>
      <c r="J123" s="182">
        <f>ROUND(I123*H123,2)</f>
        <v>0</v>
      </c>
      <c r="K123" s="178" t="s">
        <v>121</v>
      </c>
      <c r="L123" s="44"/>
      <c r="M123" s="183" t="s">
        <v>19</v>
      </c>
      <c r="N123" s="184" t="s">
        <v>43</v>
      </c>
      <c r="O123" s="8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7" t="s">
        <v>122</v>
      </c>
      <c r="AT123" s="187" t="s">
        <v>117</v>
      </c>
      <c r="AU123" s="187" t="s">
        <v>34</v>
      </c>
      <c r="AY123" s="17" t="s">
        <v>123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79</v>
      </c>
      <c r="BK123" s="188">
        <f>ROUND(I123*H123,2)</f>
        <v>0</v>
      </c>
      <c r="BL123" s="17" t="s">
        <v>122</v>
      </c>
      <c r="BM123" s="187" t="s">
        <v>208</v>
      </c>
    </row>
    <row r="124" s="11" customFormat="1">
      <c r="A124" s="11"/>
      <c r="B124" s="200"/>
      <c r="C124" s="201"/>
      <c r="D124" s="191" t="s">
        <v>124</v>
      </c>
      <c r="E124" s="202" t="s">
        <v>19</v>
      </c>
      <c r="F124" s="203" t="s">
        <v>322</v>
      </c>
      <c r="G124" s="201"/>
      <c r="H124" s="204">
        <v>1020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T124" s="210" t="s">
        <v>124</v>
      </c>
      <c r="AU124" s="210" t="s">
        <v>34</v>
      </c>
      <c r="AV124" s="11" t="s">
        <v>81</v>
      </c>
      <c r="AW124" s="11" t="s">
        <v>33</v>
      </c>
      <c r="AX124" s="11" t="s">
        <v>34</v>
      </c>
      <c r="AY124" s="210" t="s">
        <v>123</v>
      </c>
    </row>
    <row r="125" s="12" customFormat="1">
      <c r="A125" s="12"/>
      <c r="B125" s="211"/>
      <c r="C125" s="212"/>
      <c r="D125" s="191" t="s">
        <v>124</v>
      </c>
      <c r="E125" s="213" t="s">
        <v>19</v>
      </c>
      <c r="F125" s="214" t="s">
        <v>127</v>
      </c>
      <c r="G125" s="212"/>
      <c r="H125" s="215">
        <v>1020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1" t="s">
        <v>124</v>
      </c>
      <c r="AU125" s="221" t="s">
        <v>34</v>
      </c>
      <c r="AV125" s="12" t="s">
        <v>122</v>
      </c>
      <c r="AW125" s="12" t="s">
        <v>33</v>
      </c>
      <c r="AX125" s="12" t="s">
        <v>79</v>
      </c>
      <c r="AY125" s="221" t="s">
        <v>123</v>
      </c>
    </row>
    <row r="126" s="2" customFormat="1" ht="37.8" customHeight="1">
      <c r="A126" s="38"/>
      <c r="B126" s="39"/>
      <c r="C126" s="176" t="s">
        <v>205</v>
      </c>
      <c r="D126" s="176" t="s">
        <v>117</v>
      </c>
      <c r="E126" s="177" t="s">
        <v>206</v>
      </c>
      <c r="F126" s="178" t="s">
        <v>207</v>
      </c>
      <c r="G126" s="179" t="s">
        <v>120</v>
      </c>
      <c r="H126" s="180">
        <v>1020</v>
      </c>
      <c r="I126" s="181"/>
      <c r="J126" s="182">
        <f>ROUND(I126*H126,2)</f>
        <v>0</v>
      </c>
      <c r="K126" s="178" t="s">
        <v>121</v>
      </c>
      <c r="L126" s="44"/>
      <c r="M126" s="183" t="s">
        <v>19</v>
      </c>
      <c r="N126" s="184" t="s">
        <v>43</v>
      </c>
      <c r="O126" s="84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7" t="s">
        <v>122</v>
      </c>
      <c r="AT126" s="187" t="s">
        <v>117</v>
      </c>
      <c r="AU126" s="187" t="s">
        <v>34</v>
      </c>
      <c r="AY126" s="17" t="s">
        <v>123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79</v>
      </c>
      <c r="BK126" s="188">
        <f>ROUND(I126*H126,2)</f>
        <v>0</v>
      </c>
      <c r="BL126" s="17" t="s">
        <v>122</v>
      </c>
      <c r="BM126" s="187" t="s">
        <v>218</v>
      </c>
    </row>
    <row r="127" s="11" customFormat="1">
      <c r="A127" s="11"/>
      <c r="B127" s="200"/>
      <c r="C127" s="201"/>
      <c r="D127" s="191" t="s">
        <v>124</v>
      </c>
      <c r="E127" s="202" t="s">
        <v>19</v>
      </c>
      <c r="F127" s="203" t="s">
        <v>322</v>
      </c>
      <c r="G127" s="201"/>
      <c r="H127" s="204">
        <v>1020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10" t="s">
        <v>124</v>
      </c>
      <c r="AU127" s="210" t="s">
        <v>34</v>
      </c>
      <c r="AV127" s="11" t="s">
        <v>81</v>
      </c>
      <c r="AW127" s="11" t="s">
        <v>33</v>
      </c>
      <c r="AX127" s="11" t="s">
        <v>34</v>
      </c>
      <c r="AY127" s="210" t="s">
        <v>123</v>
      </c>
    </row>
    <row r="128" s="12" customFormat="1">
      <c r="A128" s="12"/>
      <c r="B128" s="211"/>
      <c r="C128" s="212"/>
      <c r="D128" s="191" t="s">
        <v>124</v>
      </c>
      <c r="E128" s="213" t="s">
        <v>19</v>
      </c>
      <c r="F128" s="214" t="s">
        <v>127</v>
      </c>
      <c r="G128" s="212"/>
      <c r="H128" s="215">
        <v>1020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1" t="s">
        <v>124</v>
      </c>
      <c r="AU128" s="221" t="s">
        <v>34</v>
      </c>
      <c r="AV128" s="12" t="s">
        <v>122</v>
      </c>
      <c r="AW128" s="12" t="s">
        <v>33</v>
      </c>
      <c r="AX128" s="12" t="s">
        <v>79</v>
      </c>
      <c r="AY128" s="221" t="s">
        <v>123</v>
      </c>
    </row>
    <row r="129" s="2" customFormat="1" ht="55.5" customHeight="1">
      <c r="A129" s="38"/>
      <c r="B129" s="39"/>
      <c r="C129" s="176" t="s">
        <v>165</v>
      </c>
      <c r="D129" s="176" t="s">
        <v>117</v>
      </c>
      <c r="E129" s="177" t="s">
        <v>209</v>
      </c>
      <c r="F129" s="178" t="s">
        <v>210</v>
      </c>
      <c r="G129" s="179" t="s">
        <v>140</v>
      </c>
      <c r="H129" s="180">
        <v>194.40000000000001</v>
      </c>
      <c r="I129" s="181"/>
      <c r="J129" s="182">
        <f>ROUND(I129*H129,2)</f>
        <v>0</v>
      </c>
      <c r="K129" s="178" t="s">
        <v>121</v>
      </c>
      <c r="L129" s="44"/>
      <c r="M129" s="183" t="s">
        <v>19</v>
      </c>
      <c r="N129" s="184" t="s">
        <v>43</v>
      </c>
      <c r="O129" s="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7" t="s">
        <v>122</v>
      </c>
      <c r="AT129" s="187" t="s">
        <v>117</v>
      </c>
      <c r="AU129" s="187" t="s">
        <v>34</v>
      </c>
      <c r="AY129" s="17" t="s">
        <v>123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79</v>
      </c>
      <c r="BK129" s="188">
        <f>ROUND(I129*H129,2)</f>
        <v>0</v>
      </c>
      <c r="BL129" s="17" t="s">
        <v>122</v>
      </c>
      <c r="BM129" s="187" t="s">
        <v>216</v>
      </c>
    </row>
    <row r="130" s="11" customFormat="1">
      <c r="A130" s="11"/>
      <c r="B130" s="200"/>
      <c r="C130" s="201"/>
      <c r="D130" s="191" t="s">
        <v>124</v>
      </c>
      <c r="E130" s="202" t="s">
        <v>19</v>
      </c>
      <c r="F130" s="203" t="s">
        <v>323</v>
      </c>
      <c r="G130" s="201"/>
      <c r="H130" s="204">
        <v>194.40000000000001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T130" s="210" t="s">
        <v>124</v>
      </c>
      <c r="AU130" s="210" t="s">
        <v>34</v>
      </c>
      <c r="AV130" s="11" t="s">
        <v>81</v>
      </c>
      <c r="AW130" s="11" t="s">
        <v>33</v>
      </c>
      <c r="AX130" s="11" t="s">
        <v>34</v>
      </c>
      <c r="AY130" s="210" t="s">
        <v>123</v>
      </c>
    </row>
    <row r="131" s="12" customFormat="1">
      <c r="A131" s="12"/>
      <c r="B131" s="211"/>
      <c r="C131" s="212"/>
      <c r="D131" s="191" t="s">
        <v>124</v>
      </c>
      <c r="E131" s="213" t="s">
        <v>19</v>
      </c>
      <c r="F131" s="214" t="s">
        <v>127</v>
      </c>
      <c r="G131" s="212"/>
      <c r="H131" s="215">
        <v>194.40000000000001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1" t="s">
        <v>124</v>
      </c>
      <c r="AU131" s="221" t="s">
        <v>34</v>
      </c>
      <c r="AV131" s="12" t="s">
        <v>122</v>
      </c>
      <c r="AW131" s="12" t="s">
        <v>33</v>
      </c>
      <c r="AX131" s="12" t="s">
        <v>79</v>
      </c>
      <c r="AY131" s="221" t="s">
        <v>123</v>
      </c>
    </row>
    <row r="132" s="2" customFormat="1" ht="21.75" customHeight="1">
      <c r="A132" s="38"/>
      <c r="B132" s="39"/>
      <c r="C132" s="176" t="s">
        <v>213</v>
      </c>
      <c r="D132" s="176" t="s">
        <v>117</v>
      </c>
      <c r="E132" s="177" t="s">
        <v>214</v>
      </c>
      <c r="F132" s="178" t="s">
        <v>215</v>
      </c>
      <c r="G132" s="179" t="s">
        <v>140</v>
      </c>
      <c r="H132" s="180">
        <v>194.40000000000001</v>
      </c>
      <c r="I132" s="181"/>
      <c r="J132" s="182">
        <f>ROUND(I132*H132,2)</f>
        <v>0</v>
      </c>
      <c r="K132" s="178" t="s">
        <v>121</v>
      </c>
      <c r="L132" s="44"/>
      <c r="M132" s="183" t="s">
        <v>19</v>
      </c>
      <c r="N132" s="184" t="s">
        <v>43</v>
      </c>
      <c r="O132" s="84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7" t="s">
        <v>122</v>
      </c>
      <c r="AT132" s="187" t="s">
        <v>117</v>
      </c>
      <c r="AU132" s="187" t="s">
        <v>34</v>
      </c>
      <c r="AY132" s="17" t="s">
        <v>123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7" t="s">
        <v>79</v>
      </c>
      <c r="BK132" s="188">
        <f>ROUND(I132*H132,2)</f>
        <v>0</v>
      </c>
      <c r="BL132" s="17" t="s">
        <v>122</v>
      </c>
      <c r="BM132" s="187" t="s">
        <v>231</v>
      </c>
    </row>
    <row r="133" s="10" customFormat="1">
      <c r="A133" s="10"/>
      <c r="B133" s="189"/>
      <c r="C133" s="190"/>
      <c r="D133" s="191" t="s">
        <v>124</v>
      </c>
      <c r="E133" s="192" t="s">
        <v>19</v>
      </c>
      <c r="F133" s="193" t="s">
        <v>217</v>
      </c>
      <c r="G133" s="190"/>
      <c r="H133" s="192" t="s">
        <v>19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199" t="s">
        <v>124</v>
      </c>
      <c r="AU133" s="199" t="s">
        <v>34</v>
      </c>
      <c r="AV133" s="10" t="s">
        <v>79</v>
      </c>
      <c r="AW133" s="10" t="s">
        <v>33</v>
      </c>
      <c r="AX133" s="10" t="s">
        <v>34</v>
      </c>
      <c r="AY133" s="199" t="s">
        <v>123</v>
      </c>
    </row>
    <row r="134" s="11" customFormat="1">
      <c r="A134" s="11"/>
      <c r="B134" s="200"/>
      <c r="C134" s="201"/>
      <c r="D134" s="191" t="s">
        <v>124</v>
      </c>
      <c r="E134" s="202" t="s">
        <v>19</v>
      </c>
      <c r="F134" s="203" t="s">
        <v>323</v>
      </c>
      <c r="G134" s="201"/>
      <c r="H134" s="204">
        <v>194.40000000000001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10" t="s">
        <v>124</v>
      </c>
      <c r="AU134" s="210" t="s">
        <v>34</v>
      </c>
      <c r="AV134" s="11" t="s">
        <v>81</v>
      </c>
      <c r="AW134" s="11" t="s">
        <v>33</v>
      </c>
      <c r="AX134" s="11" t="s">
        <v>34</v>
      </c>
      <c r="AY134" s="210" t="s">
        <v>123</v>
      </c>
    </row>
    <row r="135" s="12" customFormat="1">
      <c r="A135" s="12"/>
      <c r="B135" s="211"/>
      <c r="C135" s="212"/>
      <c r="D135" s="191" t="s">
        <v>124</v>
      </c>
      <c r="E135" s="213" t="s">
        <v>19</v>
      </c>
      <c r="F135" s="214" t="s">
        <v>127</v>
      </c>
      <c r="G135" s="212"/>
      <c r="H135" s="215">
        <v>194.40000000000001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21" t="s">
        <v>124</v>
      </c>
      <c r="AU135" s="221" t="s">
        <v>34</v>
      </c>
      <c r="AV135" s="12" t="s">
        <v>122</v>
      </c>
      <c r="AW135" s="12" t="s">
        <v>33</v>
      </c>
      <c r="AX135" s="12" t="s">
        <v>79</v>
      </c>
      <c r="AY135" s="221" t="s">
        <v>123</v>
      </c>
    </row>
    <row r="136" s="2" customFormat="1" ht="128.55" customHeight="1">
      <c r="A136" s="38"/>
      <c r="B136" s="39"/>
      <c r="C136" s="176" t="s">
        <v>324</v>
      </c>
      <c r="D136" s="176" t="s">
        <v>117</v>
      </c>
      <c r="E136" s="177" t="s">
        <v>219</v>
      </c>
      <c r="F136" s="178" t="s">
        <v>325</v>
      </c>
      <c r="G136" s="179" t="s">
        <v>140</v>
      </c>
      <c r="H136" s="180">
        <v>1211.454</v>
      </c>
      <c r="I136" s="181"/>
      <c r="J136" s="182">
        <f>ROUND(I136*H136,2)</f>
        <v>0</v>
      </c>
      <c r="K136" s="178" t="s">
        <v>121</v>
      </c>
      <c r="L136" s="44"/>
      <c r="M136" s="183" t="s">
        <v>19</v>
      </c>
      <c r="N136" s="184" t="s">
        <v>43</v>
      </c>
      <c r="O136" s="8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7" t="s">
        <v>297</v>
      </c>
      <c r="AT136" s="187" t="s">
        <v>117</v>
      </c>
      <c r="AU136" s="187" t="s">
        <v>34</v>
      </c>
      <c r="AY136" s="17" t="s">
        <v>123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79</v>
      </c>
      <c r="BK136" s="188">
        <f>ROUND(I136*H136,2)</f>
        <v>0</v>
      </c>
      <c r="BL136" s="17" t="s">
        <v>297</v>
      </c>
      <c r="BM136" s="187" t="s">
        <v>326</v>
      </c>
    </row>
    <row r="137" s="11" customFormat="1">
      <c r="A137" s="11"/>
      <c r="B137" s="200"/>
      <c r="C137" s="201"/>
      <c r="D137" s="191" t="s">
        <v>124</v>
      </c>
      <c r="E137" s="202" t="s">
        <v>19</v>
      </c>
      <c r="F137" s="203" t="s">
        <v>327</v>
      </c>
      <c r="G137" s="201"/>
      <c r="H137" s="204">
        <v>1211.454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T137" s="210" t="s">
        <v>124</v>
      </c>
      <c r="AU137" s="210" t="s">
        <v>34</v>
      </c>
      <c r="AV137" s="11" t="s">
        <v>81</v>
      </c>
      <c r="AW137" s="11" t="s">
        <v>33</v>
      </c>
      <c r="AX137" s="11" t="s">
        <v>34</v>
      </c>
      <c r="AY137" s="210" t="s">
        <v>123</v>
      </c>
    </row>
    <row r="138" s="12" customFormat="1">
      <c r="A138" s="12"/>
      <c r="B138" s="211"/>
      <c r="C138" s="212"/>
      <c r="D138" s="191" t="s">
        <v>124</v>
      </c>
      <c r="E138" s="213" t="s">
        <v>19</v>
      </c>
      <c r="F138" s="214" t="s">
        <v>127</v>
      </c>
      <c r="G138" s="212"/>
      <c r="H138" s="215">
        <v>1211.454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1" t="s">
        <v>124</v>
      </c>
      <c r="AU138" s="221" t="s">
        <v>34</v>
      </c>
      <c r="AV138" s="12" t="s">
        <v>122</v>
      </c>
      <c r="AW138" s="12" t="s">
        <v>33</v>
      </c>
      <c r="AX138" s="12" t="s">
        <v>79</v>
      </c>
      <c r="AY138" s="221" t="s">
        <v>123</v>
      </c>
    </row>
    <row r="139" s="2" customFormat="1" ht="89.25" customHeight="1">
      <c r="A139" s="38"/>
      <c r="B139" s="39"/>
      <c r="C139" s="176" t="s">
        <v>246</v>
      </c>
      <c r="D139" s="176" t="s">
        <v>117</v>
      </c>
      <c r="E139" s="177" t="s">
        <v>224</v>
      </c>
      <c r="F139" s="178" t="s">
        <v>328</v>
      </c>
      <c r="G139" s="179" t="s">
        <v>140</v>
      </c>
      <c r="H139" s="180">
        <v>1211.454</v>
      </c>
      <c r="I139" s="181"/>
      <c r="J139" s="182">
        <f>ROUND(I139*H139,2)</f>
        <v>0</v>
      </c>
      <c r="K139" s="178" t="s">
        <v>121</v>
      </c>
      <c r="L139" s="44"/>
      <c r="M139" s="183" t="s">
        <v>19</v>
      </c>
      <c r="N139" s="184" t="s">
        <v>43</v>
      </c>
      <c r="O139" s="84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7" t="s">
        <v>122</v>
      </c>
      <c r="AT139" s="187" t="s">
        <v>117</v>
      </c>
      <c r="AU139" s="187" t="s">
        <v>34</v>
      </c>
      <c r="AY139" s="17" t="s">
        <v>123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7" t="s">
        <v>79</v>
      </c>
      <c r="BK139" s="188">
        <f>ROUND(I139*H139,2)</f>
        <v>0</v>
      </c>
      <c r="BL139" s="17" t="s">
        <v>122</v>
      </c>
      <c r="BM139" s="187" t="s">
        <v>329</v>
      </c>
    </row>
    <row r="140" s="11" customFormat="1">
      <c r="A140" s="11"/>
      <c r="B140" s="200"/>
      <c r="C140" s="201"/>
      <c r="D140" s="191" t="s">
        <v>124</v>
      </c>
      <c r="E140" s="202" t="s">
        <v>19</v>
      </c>
      <c r="F140" s="203" t="s">
        <v>327</v>
      </c>
      <c r="G140" s="201"/>
      <c r="H140" s="204">
        <v>1211.454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T140" s="210" t="s">
        <v>124</v>
      </c>
      <c r="AU140" s="210" t="s">
        <v>34</v>
      </c>
      <c r="AV140" s="11" t="s">
        <v>81</v>
      </c>
      <c r="AW140" s="11" t="s">
        <v>33</v>
      </c>
      <c r="AX140" s="11" t="s">
        <v>79</v>
      </c>
      <c r="AY140" s="210" t="s">
        <v>123</v>
      </c>
    </row>
    <row r="141" s="2" customFormat="1" ht="24.15" customHeight="1">
      <c r="A141" s="38"/>
      <c r="B141" s="39"/>
      <c r="C141" s="176" t="s">
        <v>228</v>
      </c>
      <c r="D141" s="176" t="s">
        <v>117</v>
      </c>
      <c r="E141" s="177" t="s">
        <v>280</v>
      </c>
      <c r="F141" s="178" t="s">
        <v>281</v>
      </c>
      <c r="G141" s="179" t="s">
        <v>140</v>
      </c>
      <c r="H141" s="180">
        <v>61.289999999999999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122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122</v>
      </c>
      <c r="BM141" s="187" t="s">
        <v>235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330</v>
      </c>
      <c r="G142" s="201"/>
      <c r="H142" s="204">
        <v>61.289999999999999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34</v>
      </c>
      <c r="AY142" s="210" t="s">
        <v>123</v>
      </c>
    </row>
    <row r="143" s="10" customFormat="1">
      <c r="A143" s="10"/>
      <c r="B143" s="189"/>
      <c r="C143" s="190"/>
      <c r="D143" s="191" t="s">
        <v>124</v>
      </c>
      <c r="E143" s="192" t="s">
        <v>19</v>
      </c>
      <c r="F143" s="193" t="s">
        <v>331</v>
      </c>
      <c r="G143" s="190"/>
      <c r="H143" s="192" t="s">
        <v>19</v>
      </c>
      <c r="I143" s="194"/>
      <c r="J143" s="190"/>
      <c r="K143" s="190"/>
      <c r="L143" s="195"/>
      <c r="M143" s="196"/>
      <c r="N143" s="197"/>
      <c r="O143" s="197"/>
      <c r="P143" s="197"/>
      <c r="Q143" s="197"/>
      <c r="R143" s="197"/>
      <c r="S143" s="197"/>
      <c r="T143" s="198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199" t="s">
        <v>124</v>
      </c>
      <c r="AU143" s="199" t="s">
        <v>34</v>
      </c>
      <c r="AV143" s="10" t="s">
        <v>79</v>
      </c>
      <c r="AW143" s="10" t="s">
        <v>33</v>
      </c>
      <c r="AX143" s="10" t="s">
        <v>34</v>
      </c>
      <c r="AY143" s="199" t="s">
        <v>123</v>
      </c>
    </row>
    <row r="144" s="12" customFormat="1">
      <c r="A144" s="12"/>
      <c r="B144" s="211"/>
      <c r="C144" s="212"/>
      <c r="D144" s="191" t="s">
        <v>124</v>
      </c>
      <c r="E144" s="213" t="s">
        <v>19</v>
      </c>
      <c r="F144" s="214" t="s">
        <v>127</v>
      </c>
      <c r="G144" s="212"/>
      <c r="H144" s="215">
        <v>61.289999999999999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1" t="s">
        <v>124</v>
      </c>
      <c r="AU144" s="221" t="s">
        <v>34</v>
      </c>
      <c r="AV144" s="12" t="s">
        <v>122</v>
      </c>
      <c r="AW144" s="12" t="s">
        <v>33</v>
      </c>
      <c r="AX144" s="12" t="s">
        <v>79</v>
      </c>
      <c r="AY144" s="221" t="s">
        <v>123</v>
      </c>
    </row>
    <row r="145" s="2" customFormat="1" ht="66.75" customHeight="1">
      <c r="A145" s="38"/>
      <c r="B145" s="39"/>
      <c r="C145" s="176" t="s">
        <v>7</v>
      </c>
      <c r="D145" s="176" t="s">
        <v>117</v>
      </c>
      <c r="E145" s="177" t="s">
        <v>285</v>
      </c>
      <c r="F145" s="178" t="s">
        <v>286</v>
      </c>
      <c r="G145" s="179" t="s">
        <v>140</v>
      </c>
      <c r="H145" s="180">
        <v>61.289999999999999</v>
      </c>
      <c r="I145" s="181"/>
      <c r="J145" s="182">
        <f>ROUND(I145*H145,2)</f>
        <v>0</v>
      </c>
      <c r="K145" s="178" t="s">
        <v>121</v>
      </c>
      <c r="L145" s="44"/>
      <c r="M145" s="183" t="s">
        <v>19</v>
      </c>
      <c r="N145" s="184" t="s">
        <v>43</v>
      </c>
      <c r="O145" s="84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7" t="s">
        <v>122</v>
      </c>
      <c r="AT145" s="187" t="s">
        <v>117</v>
      </c>
      <c r="AU145" s="187" t="s">
        <v>34</v>
      </c>
      <c r="AY145" s="17" t="s">
        <v>123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79</v>
      </c>
      <c r="BK145" s="188">
        <f>ROUND(I145*H145,2)</f>
        <v>0</v>
      </c>
      <c r="BL145" s="17" t="s">
        <v>122</v>
      </c>
      <c r="BM145" s="187" t="s">
        <v>239</v>
      </c>
    </row>
    <row r="146" s="11" customFormat="1">
      <c r="A146" s="11"/>
      <c r="B146" s="200"/>
      <c r="C146" s="201"/>
      <c r="D146" s="191" t="s">
        <v>124</v>
      </c>
      <c r="E146" s="202" t="s">
        <v>19</v>
      </c>
      <c r="F146" s="203" t="s">
        <v>330</v>
      </c>
      <c r="G146" s="201"/>
      <c r="H146" s="204">
        <v>61.289999999999999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10" t="s">
        <v>124</v>
      </c>
      <c r="AU146" s="210" t="s">
        <v>34</v>
      </c>
      <c r="AV146" s="11" t="s">
        <v>81</v>
      </c>
      <c r="AW146" s="11" t="s">
        <v>33</v>
      </c>
      <c r="AX146" s="11" t="s">
        <v>34</v>
      </c>
      <c r="AY146" s="210" t="s">
        <v>123</v>
      </c>
    </row>
    <row r="147" s="12" customFormat="1">
      <c r="A147" s="12"/>
      <c r="B147" s="211"/>
      <c r="C147" s="212"/>
      <c r="D147" s="191" t="s">
        <v>124</v>
      </c>
      <c r="E147" s="213" t="s">
        <v>19</v>
      </c>
      <c r="F147" s="214" t="s">
        <v>127</v>
      </c>
      <c r="G147" s="212"/>
      <c r="H147" s="215">
        <v>61.289999999999999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1" t="s">
        <v>124</v>
      </c>
      <c r="AU147" s="221" t="s">
        <v>34</v>
      </c>
      <c r="AV147" s="12" t="s">
        <v>122</v>
      </c>
      <c r="AW147" s="12" t="s">
        <v>33</v>
      </c>
      <c r="AX147" s="12" t="s">
        <v>79</v>
      </c>
      <c r="AY147" s="221" t="s">
        <v>123</v>
      </c>
    </row>
    <row r="148" s="2" customFormat="1" ht="21.75" customHeight="1">
      <c r="A148" s="38"/>
      <c r="B148" s="39"/>
      <c r="C148" s="176" t="s">
        <v>169</v>
      </c>
      <c r="D148" s="176" t="s">
        <v>117</v>
      </c>
      <c r="E148" s="177" t="s">
        <v>332</v>
      </c>
      <c r="F148" s="178" t="s">
        <v>333</v>
      </c>
      <c r="G148" s="179" t="s">
        <v>140</v>
      </c>
      <c r="H148" s="180">
        <v>61.289999999999999</v>
      </c>
      <c r="I148" s="181"/>
      <c r="J148" s="182">
        <f>ROUND(I148*H148,2)</f>
        <v>0</v>
      </c>
      <c r="K148" s="178" t="s">
        <v>121</v>
      </c>
      <c r="L148" s="44"/>
      <c r="M148" s="183" t="s">
        <v>19</v>
      </c>
      <c r="N148" s="184" t="s">
        <v>43</v>
      </c>
      <c r="O148" s="8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7" t="s">
        <v>122</v>
      </c>
      <c r="AT148" s="187" t="s">
        <v>117</v>
      </c>
      <c r="AU148" s="187" t="s">
        <v>34</v>
      </c>
      <c r="AY148" s="17" t="s">
        <v>123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79</v>
      </c>
      <c r="BK148" s="188">
        <f>ROUND(I148*H148,2)</f>
        <v>0</v>
      </c>
      <c r="BL148" s="17" t="s">
        <v>122</v>
      </c>
      <c r="BM148" s="187" t="s">
        <v>246</v>
      </c>
    </row>
    <row r="149" s="2" customFormat="1" ht="21.75" customHeight="1">
      <c r="A149" s="38"/>
      <c r="B149" s="39"/>
      <c r="C149" s="176" t="s">
        <v>240</v>
      </c>
      <c r="D149" s="176" t="s">
        <v>117</v>
      </c>
      <c r="E149" s="177" t="s">
        <v>229</v>
      </c>
      <c r="F149" s="178" t="s">
        <v>230</v>
      </c>
      <c r="G149" s="179" t="s">
        <v>140</v>
      </c>
      <c r="H149" s="180">
        <v>1364.509</v>
      </c>
      <c r="I149" s="181"/>
      <c r="J149" s="182">
        <f>ROUND(I149*H149,2)</f>
        <v>0</v>
      </c>
      <c r="K149" s="178" t="s">
        <v>121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122</v>
      </c>
      <c r="AT149" s="187" t="s">
        <v>117</v>
      </c>
      <c r="AU149" s="187" t="s">
        <v>34</v>
      </c>
      <c r="AY149" s="17" t="s">
        <v>123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79</v>
      </c>
      <c r="BK149" s="188">
        <f>ROUND(I149*H149,2)</f>
        <v>0</v>
      </c>
      <c r="BL149" s="17" t="s">
        <v>122</v>
      </c>
      <c r="BM149" s="187" t="s">
        <v>317</v>
      </c>
    </row>
    <row r="150" s="11" customFormat="1">
      <c r="A150" s="11"/>
      <c r="B150" s="200"/>
      <c r="C150" s="201"/>
      <c r="D150" s="191" t="s">
        <v>124</v>
      </c>
      <c r="E150" s="202" t="s">
        <v>19</v>
      </c>
      <c r="F150" s="203" t="s">
        <v>334</v>
      </c>
      <c r="G150" s="201"/>
      <c r="H150" s="204">
        <v>0.34699999999999998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10" t="s">
        <v>124</v>
      </c>
      <c r="AU150" s="210" t="s">
        <v>34</v>
      </c>
      <c r="AV150" s="11" t="s">
        <v>81</v>
      </c>
      <c r="AW150" s="11" t="s">
        <v>33</v>
      </c>
      <c r="AX150" s="11" t="s">
        <v>34</v>
      </c>
      <c r="AY150" s="210" t="s">
        <v>123</v>
      </c>
    </row>
    <row r="151" s="11" customFormat="1">
      <c r="A151" s="11"/>
      <c r="B151" s="200"/>
      <c r="C151" s="201"/>
      <c r="D151" s="191" t="s">
        <v>124</v>
      </c>
      <c r="E151" s="202" t="s">
        <v>19</v>
      </c>
      <c r="F151" s="203" t="s">
        <v>335</v>
      </c>
      <c r="G151" s="201"/>
      <c r="H151" s="204">
        <v>152.708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10" t="s">
        <v>124</v>
      </c>
      <c r="AU151" s="210" t="s">
        <v>34</v>
      </c>
      <c r="AV151" s="11" t="s">
        <v>81</v>
      </c>
      <c r="AW151" s="11" t="s">
        <v>33</v>
      </c>
      <c r="AX151" s="11" t="s">
        <v>34</v>
      </c>
      <c r="AY151" s="210" t="s">
        <v>123</v>
      </c>
    </row>
    <row r="152" s="11" customFormat="1">
      <c r="A152" s="11"/>
      <c r="B152" s="200"/>
      <c r="C152" s="201"/>
      <c r="D152" s="191" t="s">
        <v>124</v>
      </c>
      <c r="E152" s="202" t="s">
        <v>19</v>
      </c>
      <c r="F152" s="203" t="s">
        <v>336</v>
      </c>
      <c r="G152" s="201"/>
      <c r="H152" s="204">
        <v>1211.454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T152" s="210" t="s">
        <v>124</v>
      </c>
      <c r="AU152" s="210" t="s">
        <v>34</v>
      </c>
      <c r="AV152" s="11" t="s">
        <v>81</v>
      </c>
      <c r="AW152" s="11" t="s">
        <v>33</v>
      </c>
      <c r="AX152" s="11" t="s">
        <v>34</v>
      </c>
      <c r="AY152" s="210" t="s">
        <v>123</v>
      </c>
    </row>
    <row r="153" s="12" customFormat="1">
      <c r="A153" s="12"/>
      <c r="B153" s="211"/>
      <c r="C153" s="212"/>
      <c r="D153" s="191" t="s">
        <v>124</v>
      </c>
      <c r="E153" s="213" t="s">
        <v>19</v>
      </c>
      <c r="F153" s="214" t="s">
        <v>127</v>
      </c>
      <c r="G153" s="212"/>
      <c r="H153" s="215">
        <v>1364.509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1" t="s">
        <v>124</v>
      </c>
      <c r="AU153" s="221" t="s">
        <v>34</v>
      </c>
      <c r="AV153" s="12" t="s">
        <v>122</v>
      </c>
      <c r="AW153" s="12" t="s">
        <v>33</v>
      </c>
      <c r="AX153" s="12" t="s">
        <v>79</v>
      </c>
      <c r="AY153" s="221" t="s">
        <v>123</v>
      </c>
    </row>
    <row r="154" s="2" customFormat="1" ht="62.7" customHeight="1">
      <c r="A154" s="38"/>
      <c r="B154" s="39"/>
      <c r="C154" s="176" t="s">
        <v>174</v>
      </c>
      <c r="D154" s="176" t="s">
        <v>117</v>
      </c>
      <c r="E154" s="177" t="s">
        <v>233</v>
      </c>
      <c r="F154" s="178" t="s">
        <v>234</v>
      </c>
      <c r="G154" s="179" t="s">
        <v>130</v>
      </c>
      <c r="H154" s="180">
        <v>1</v>
      </c>
      <c r="I154" s="181"/>
      <c r="J154" s="182">
        <f>ROUND(I154*H154,2)</f>
        <v>0</v>
      </c>
      <c r="K154" s="178" t="s">
        <v>121</v>
      </c>
      <c r="L154" s="44"/>
      <c r="M154" s="183" t="s">
        <v>19</v>
      </c>
      <c r="N154" s="184" t="s">
        <v>43</v>
      </c>
      <c r="O154" s="8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7" t="s">
        <v>122</v>
      </c>
      <c r="AT154" s="187" t="s">
        <v>117</v>
      </c>
      <c r="AU154" s="187" t="s">
        <v>34</v>
      </c>
      <c r="AY154" s="17" t="s">
        <v>123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79</v>
      </c>
      <c r="BK154" s="188">
        <f>ROUND(I154*H154,2)</f>
        <v>0</v>
      </c>
      <c r="BL154" s="17" t="s">
        <v>122</v>
      </c>
      <c r="BM154" s="187" t="s">
        <v>250</v>
      </c>
    </row>
    <row r="155" s="11" customFormat="1">
      <c r="A155" s="11"/>
      <c r="B155" s="200"/>
      <c r="C155" s="201"/>
      <c r="D155" s="191" t="s">
        <v>124</v>
      </c>
      <c r="E155" s="202" t="s">
        <v>19</v>
      </c>
      <c r="F155" s="203" t="s">
        <v>337</v>
      </c>
      <c r="G155" s="201"/>
      <c r="H155" s="204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10" t="s">
        <v>124</v>
      </c>
      <c r="AU155" s="210" t="s">
        <v>34</v>
      </c>
      <c r="AV155" s="11" t="s">
        <v>81</v>
      </c>
      <c r="AW155" s="11" t="s">
        <v>33</v>
      </c>
      <c r="AX155" s="11" t="s">
        <v>34</v>
      </c>
      <c r="AY155" s="210" t="s">
        <v>123</v>
      </c>
    </row>
    <row r="156" s="12" customFormat="1">
      <c r="A156" s="12"/>
      <c r="B156" s="211"/>
      <c r="C156" s="212"/>
      <c r="D156" s="191" t="s">
        <v>124</v>
      </c>
      <c r="E156" s="213" t="s">
        <v>19</v>
      </c>
      <c r="F156" s="214" t="s">
        <v>127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1" t="s">
        <v>124</v>
      </c>
      <c r="AU156" s="221" t="s">
        <v>34</v>
      </c>
      <c r="AV156" s="12" t="s">
        <v>122</v>
      </c>
      <c r="AW156" s="12" t="s">
        <v>33</v>
      </c>
      <c r="AX156" s="12" t="s">
        <v>79</v>
      </c>
      <c r="AY156" s="221" t="s">
        <v>123</v>
      </c>
    </row>
    <row r="157" s="2" customFormat="1" ht="16.5" customHeight="1">
      <c r="A157" s="38"/>
      <c r="B157" s="39"/>
      <c r="C157" s="176" t="s">
        <v>249</v>
      </c>
      <c r="D157" s="176" t="s">
        <v>117</v>
      </c>
      <c r="E157" s="177" t="s">
        <v>237</v>
      </c>
      <c r="F157" s="178" t="s">
        <v>238</v>
      </c>
      <c r="G157" s="179" t="s">
        <v>140</v>
      </c>
      <c r="H157" s="180">
        <v>0.34699999999999998</v>
      </c>
      <c r="I157" s="181"/>
      <c r="J157" s="182">
        <f>ROUND(I157*H157,2)</f>
        <v>0</v>
      </c>
      <c r="K157" s="178" t="s">
        <v>121</v>
      </c>
      <c r="L157" s="44"/>
      <c r="M157" s="183" t="s">
        <v>19</v>
      </c>
      <c r="N157" s="184" t="s">
        <v>43</v>
      </c>
      <c r="O157" s="84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7" t="s">
        <v>122</v>
      </c>
      <c r="AT157" s="187" t="s">
        <v>117</v>
      </c>
      <c r="AU157" s="187" t="s">
        <v>34</v>
      </c>
      <c r="AY157" s="17" t="s">
        <v>123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7" t="s">
        <v>79</v>
      </c>
      <c r="BK157" s="188">
        <f>ROUND(I157*H157,2)</f>
        <v>0</v>
      </c>
      <c r="BL157" s="17" t="s">
        <v>122</v>
      </c>
      <c r="BM157" s="187" t="s">
        <v>338</v>
      </c>
    </row>
    <row r="158" s="2" customFormat="1" ht="16.5" customHeight="1">
      <c r="A158" s="38"/>
      <c r="B158" s="39"/>
      <c r="C158" s="222" t="s">
        <v>311</v>
      </c>
      <c r="D158" s="222" t="s">
        <v>241</v>
      </c>
      <c r="E158" s="223" t="s">
        <v>242</v>
      </c>
      <c r="F158" s="224" t="s">
        <v>243</v>
      </c>
      <c r="G158" s="225" t="s">
        <v>140</v>
      </c>
      <c r="H158" s="226">
        <v>1264.8130000000001</v>
      </c>
      <c r="I158" s="227"/>
      <c r="J158" s="228">
        <f>ROUND(I158*H158,2)</f>
        <v>0</v>
      </c>
      <c r="K158" s="224" t="s">
        <v>121</v>
      </c>
      <c r="L158" s="229"/>
      <c r="M158" s="230" t="s">
        <v>19</v>
      </c>
      <c r="N158" s="231" t="s">
        <v>43</v>
      </c>
      <c r="O158" s="84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7" t="s">
        <v>244</v>
      </c>
      <c r="AT158" s="187" t="s">
        <v>241</v>
      </c>
      <c r="AU158" s="187" t="s">
        <v>34</v>
      </c>
      <c r="AY158" s="17" t="s">
        <v>123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79</v>
      </c>
      <c r="BK158" s="188">
        <f>ROUND(I158*H158,2)</f>
        <v>0</v>
      </c>
      <c r="BL158" s="17" t="s">
        <v>245</v>
      </c>
      <c r="BM158" s="187" t="s">
        <v>255</v>
      </c>
    </row>
    <row r="159" s="11" customFormat="1">
      <c r="A159" s="11"/>
      <c r="B159" s="200"/>
      <c r="C159" s="201"/>
      <c r="D159" s="191" t="s">
        <v>124</v>
      </c>
      <c r="E159" s="202" t="s">
        <v>19</v>
      </c>
      <c r="F159" s="203" t="s">
        <v>339</v>
      </c>
      <c r="G159" s="201"/>
      <c r="H159" s="204">
        <v>1250.5329999999999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10" t="s">
        <v>124</v>
      </c>
      <c r="AU159" s="210" t="s">
        <v>34</v>
      </c>
      <c r="AV159" s="11" t="s">
        <v>81</v>
      </c>
      <c r="AW159" s="11" t="s">
        <v>33</v>
      </c>
      <c r="AX159" s="11" t="s">
        <v>34</v>
      </c>
      <c r="AY159" s="210" t="s">
        <v>123</v>
      </c>
    </row>
    <row r="160" s="11" customFormat="1">
      <c r="A160" s="11"/>
      <c r="B160" s="200"/>
      <c r="C160" s="201"/>
      <c r="D160" s="191" t="s">
        <v>124</v>
      </c>
      <c r="E160" s="202" t="s">
        <v>19</v>
      </c>
      <c r="F160" s="203" t="s">
        <v>340</v>
      </c>
      <c r="G160" s="201"/>
      <c r="H160" s="204">
        <v>14.279999999999999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10" t="s">
        <v>124</v>
      </c>
      <c r="AU160" s="210" t="s">
        <v>34</v>
      </c>
      <c r="AV160" s="11" t="s">
        <v>81</v>
      </c>
      <c r="AW160" s="11" t="s">
        <v>33</v>
      </c>
      <c r="AX160" s="11" t="s">
        <v>34</v>
      </c>
      <c r="AY160" s="210" t="s">
        <v>123</v>
      </c>
    </row>
    <row r="161" s="12" customFormat="1">
      <c r="A161" s="12"/>
      <c r="B161" s="211"/>
      <c r="C161" s="212"/>
      <c r="D161" s="191" t="s">
        <v>124</v>
      </c>
      <c r="E161" s="213" t="s">
        <v>19</v>
      </c>
      <c r="F161" s="214" t="s">
        <v>127</v>
      </c>
      <c r="G161" s="212"/>
      <c r="H161" s="215">
        <v>1264.8129999999999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1" t="s">
        <v>124</v>
      </c>
      <c r="AU161" s="221" t="s">
        <v>34</v>
      </c>
      <c r="AV161" s="12" t="s">
        <v>122</v>
      </c>
      <c r="AW161" s="12" t="s">
        <v>33</v>
      </c>
      <c r="AX161" s="12" t="s">
        <v>79</v>
      </c>
      <c r="AY161" s="221" t="s">
        <v>123</v>
      </c>
    </row>
    <row r="162" s="2" customFormat="1" ht="55.5" customHeight="1">
      <c r="A162" s="38"/>
      <c r="B162" s="39"/>
      <c r="C162" s="176" t="s">
        <v>257</v>
      </c>
      <c r="D162" s="176" t="s">
        <v>117</v>
      </c>
      <c r="E162" s="177" t="s">
        <v>209</v>
      </c>
      <c r="F162" s="178" t="s">
        <v>210</v>
      </c>
      <c r="G162" s="179" t="s">
        <v>140</v>
      </c>
      <c r="H162" s="180">
        <v>1264.8130000000001</v>
      </c>
      <c r="I162" s="181"/>
      <c r="J162" s="182">
        <f>ROUND(I162*H162,2)</f>
        <v>0</v>
      </c>
      <c r="K162" s="178" t="s">
        <v>121</v>
      </c>
      <c r="L162" s="44"/>
      <c r="M162" s="183" t="s">
        <v>19</v>
      </c>
      <c r="N162" s="184" t="s">
        <v>43</v>
      </c>
      <c r="O162" s="8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7" t="s">
        <v>122</v>
      </c>
      <c r="AT162" s="187" t="s">
        <v>117</v>
      </c>
      <c r="AU162" s="187" t="s">
        <v>34</v>
      </c>
      <c r="AY162" s="17" t="s">
        <v>123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7" t="s">
        <v>79</v>
      </c>
      <c r="BK162" s="188">
        <f>ROUND(I162*H162,2)</f>
        <v>0</v>
      </c>
      <c r="BL162" s="17" t="s">
        <v>122</v>
      </c>
      <c r="BM162" s="187" t="s">
        <v>245</v>
      </c>
    </row>
    <row r="163" s="10" customFormat="1">
      <c r="A163" s="10"/>
      <c r="B163" s="189"/>
      <c r="C163" s="190"/>
      <c r="D163" s="191" t="s">
        <v>124</v>
      </c>
      <c r="E163" s="192" t="s">
        <v>19</v>
      </c>
      <c r="F163" s="193" t="s">
        <v>251</v>
      </c>
      <c r="G163" s="190"/>
      <c r="H163" s="192" t="s">
        <v>19</v>
      </c>
      <c r="I163" s="194"/>
      <c r="J163" s="190"/>
      <c r="K163" s="190"/>
      <c r="L163" s="195"/>
      <c r="M163" s="196"/>
      <c r="N163" s="197"/>
      <c r="O163" s="197"/>
      <c r="P163" s="197"/>
      <c r="Q163" s="197"/>
      <c r="R163" s="197"/>
      <c r="S163" s="197"/>
      <c r="T163" s="198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T163" s="199" t="s">
        <v>124</v>
      </c>
      <c r="AU163" s="199" t="s">
        <v>34</v>
      </c>
      <c r="AV163" s="10" t="s">
        <v>79</v>
      </c>
      <c r="AW163" s="10" t="s">
        <v>33</v>
      </c>
      <c r="AX163" s="10" t="s">
        <v>34</v>
      </c>
      <c r="AY163" s="199" t="s">
        <v>123</v>
      </c>
    </row>
    <row r="164" s="11" customFormat="1">
      <c r="A164" s="11"/>
      <c r="B164" s="200"/>
      <c r="C164" s="201"/>
      <c r="D164" s="191" t="s">
        <v>124</v>
      </c>
      <c r="E164" s="202" t="s">
        <v>19</v>
      </c>
      <c r="F164" s="203" t="s">
        <v>339</v>
      </c>
      <c r="G164" s="201"/>
      <c r="H164" s="204">
        <v>1250.5329999999999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T164" s="210" t="s">
        <v>124</v>
      </c>
      <c r="AU164" s="210" t="s">
        <v>34</v>
      </c>
      <c r="AV164" s="11" t="s">
        <v>81</v>
      </c>
      <c r="AW164" s="11" t="s">
        <v>33</v>
      </c>
      <c r="AX164" s="11" t="s">
        <v>34</v>
      </c>
      <c r="AY164" s="210" t="s">
        <v>123</v>
      </c>
    </row>
    <row r="165" s="11" customFormat="1">
      <c r="A165" s="11"/>
      <c r="B165" s="200"/>
      <c r="C165" s="201"/>
      <c r="D165" s="191" t="s">
        <v>124</v>
      </c>
      <c r="E165" s="202" t="s">
        <v>19</v>
      </c>
      <c r="F165" s="203" t="s">
        <v>340</v>
      </c>
      <c r="G165" s="201"/>
      <c r="H165" s="204">
        <v>14.279999999999999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T165" s="210" t="s">
        <v>124</v>
      </c>
      <c r="AU165" s="210" t="s">
        <v>34</v>
      </c>
      <c r="AV165" s="11" t="s">
        <v>81</v>
      </c>
      <c r="AW165" s="11" t="s">
        <v>33</v>
      </c>
      <c r="AX165" s="11" t="s">
        <v>34</v>
      </c>
      <c r="AY165" s="210" t="s">
        <v>123</v>
      </c>
    </row>
    <row r="166" s="12" customFormat="1">
      <c r="A166" s="12"/>
      <c r="B166" s="211"/>
      <c r="C166" s="212"/>
      <c r="D166" s="191" t="s">
        <v>124</v>
      </c>
      <c r="E166" s="213" t="s">
        <v>19</v>
      </c>
      <c r="F166" s="214" t="s">
        <v>127</v>
      </c>
      <c r="G166" s="212"/>
      <c r="H166" s="215">
        <v>1264.8129999999999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1" t="s">
        <v>124</v>
      </c>
      <c r="AU166" s="221" t="s">
        <v>34</v>
      </c>
      <c r="AV166" s="12" t="s">
        <v>122</v>
      </c>
      <c r="AW166" s="12" t="s">
        <v>33</v>
      </c>
      <c r="AX166" s="12" t="s">
        <v>79</v>
      </c>
      <c r="AY166" s="221" t="s">
        <v>123</v>
      </c>
    </row>
    <row r="167" s="2" customFormat="1" ht="21.75" customHeight="1">
      <c r="A167" s="38"/>
      <c r="B167" s="39"/>
      <c r="C167" s="222" t="s">
        <v>192</v>
      </c>
      <c r="D167" s="222" t="s">
        <v>241</v>
      </c>
      <c r="E167" s="223" t="s">
        <v>253</v>
      </c>
      <c r="F167" s="224" t="s">
        <v>254</v>
      </c>
      <c r="G167" s="225" t="s">
        <v>130</v>
      </c>
      <c r="H167" s="226">
        <v>1352</v>
      </c>
      <c r="I167" s="227"/>
      <c r="J167" s="228">
        <f>ROUND(I167*H167,2)</f>
        <v>0</v>
      </c>
      <c r="K167" s="224" t="s">
        <v>121</v>
      </c>
      <c r="L167" s="229"/>
      <c r="M167" s="230" t="s">
        <v>19</v>
      </c>
      <c r="N167" s="231" t="s">
        <v>43</v>
      </c>
      <c r="O167" s="84"/>
      <c r="P167" s="185">
        <f>O167*H167</f>
        <v>0</v>
      </c>
      <c r="Q167" s="185">
        <v>0.00021000000000000001</v>
      </c>
      <c r="R167" s="185">
        <f>Q167*H167</f>
        <v>0.28392000000000001</v>
      </c>
      <c r="S167" s="185">
        <v>0</v>
      </c>
      <c r="T167" s="18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7" t="s">
        <v>244</v>
      </c>
      <c r="AT167" s="187" t="s">
        <v>241</v>
      </c>
      <c r="AU167" s="187" t="s">
        <v>34</v>
      </c>
      <c r="AY167" s="17" t="s">
        <v>123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7" t="s">
        <v>79</v>
      </c>
      <c r="BK167" s="188">
        <f>ROUND(I167*H167,2)</f>
        <v>0</v>
      </c>
      <c r="BL167" s="17" t="s">
        <v>245</v>
      </c>
      <c r="BM167" s="187" t="s">
        <v>272</v>
      </c>
    </row>
    <row r="168" s="11" customFormat="1">
      <c r="A168" s="11"/>
      <c r="B168" s="200"/>
      <c r="C168" s="201"/>
      <c r="D168" s="191" t="s">
        <v>124</v>
      </c>
      <c r="E168" s="202" t="s">
        <v>19</v>
      </c>
      <c r="F168" s="203" t="s">
        <v>341</v>
      </c>
      <c r="G168" s="201"/>
      <c r="H168" s="204">
        <v>1352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T168" s="210" t="s">
        <v>124</v>
      </c>
      <c r="AU168" s="210" t="s">
        <v>34</v>
      </c>
      <c r="AV168" s="11" t="s">
        <v>81</v>
      </c>
      <c r="AW168" s="11" t="s">
        <v>33</v>
      </c>
      <c r="AX168" s="11" t="s">
        <v>34</v>
      </c>
      <c r="AY168" s="210" t="s">
        <v>123</v>
      </c>
    </row>
    <row r="169" s="12" customFormat="1">
      <c r="A169" s="12"/>
      <c r="B169" s="211"/>
      <c r="C169" s="212"/>
      <c r="D169" s="191" t="s">
        <v>124</v>
      </c>
      <c r="E169" s="213" t="s">
        <v>19</v>
      </c>
      <c r="F169" s="214" t="s">
        <v>127</v>
      </c>
      <c r="G169" s="212"/>
      <c r="H169" s="215">
        <v>1352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1" t="s">
        <v>124</v>
      </c>
      <c r="AU169" s="221" t="s">
        <v>34</v>
      </c>
      <c r="AV169" s="12" t="s">
        <v>122</v>
      </c>
      <c r="AW169" s="12" t="s">
        <v>33</v>
      </c>
      <c r="AX169" s="12" t="s">
        <v>79</v>
      </c>
      <c r="AY169" s="221" t="s">
        <v>123</v>
      </c>
    </row>
    <row r="170" s="2" customFormat="1" ht="16.5" customHeight="1">
      <c r="A170" s="38"/>
      <c r="B170" s="39"/>
      <c r="C170" s="222" t="s">
        <v>269</v>
      </c>
      <c r="D170" s="222" t="s">
        <v>241</v>
      </c>
      <c r="E170" s="223" t="s">
        <v>258</v>
      </c>
      <c r="F170" s="224" t="s">
        <v>259</v>
      </c>
      <c r="G170" s="225" t="s">
        <v>120</v>
      </c>
      <c r="H170" s="226">
        <v>20</v>
      </c>
      <c r="I170" s="227"/>
      <c r="J170" s="228">
        <f>ROUND(I170*H170,2)</f>
        <v>0</v>
      </c>
      <c r="K170" s="224" t="s">
        <v>121</v>
      </c>
      <c r="L170" s="229"/>
      <c r="M170" s="230" t="s">
        <v>19</v>
      </c>
      <c r="N170" s="231" t="s">
        <v>43</v>
      </c>
      <c r="O170" s="84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7" t="s">
        <v>244</v>
      </c>
      <c r="AT170" s="187" t="s">
        <v>241</v>
      </c>
      <c r="AU170" s="187" t="s">
        <v>34</v>
      </c>
      <c r="AY170" s="17" t="s">
        <v>123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79</v>
      </c>
      <c r="BK170" s="188">
        <f>ROUND(I170*H170,2)</f>
        <v>0</v>
      </c>
      <c r="BL170" s="17" t="s">
        <v>245</v>
      </c>
      <c r="BM170" s="187" t="s">
        <v>275</v>
      </c>
    </row>
    <row r="171" s="10" customFormat="1">
      <c r="A171" s="10"/>
      <c r="B171" s="189"/>
      <c r="C171" s="190"/>
      <c r="D171" s="191" t="s">
        <v>124</v>
      </c>
      <c r="E171" s="192" t="s">
        <v>19</v>
      </c>
      <c r="F171" s="193" t="s">
        <v>342</v>
      </c>
      <c r="G171" s="190"/>
      <c r="H171" s="192" t="s">
        <v>19</v>
      </c>
      <c r="I171" s="194"/>
      <c r="J171" s="190"/>
      <c r="K171" s="190"/>
      <c r="L171" s="195"/>
      <c r="M171" s="196"/>
      <c r="N171" s="197"/>
      <c r="O171" s="197"/>
      <c r="P171" s="197"/>
      <c r="Q171" s="197"/>
      <c r="R171" s="197"/>
      <c r="S171" s="197"/>
      <c r="T171" s="198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T171" s="199" t="s">
        <v>124</v>
      </c>
      <c r="AU171" s="199" t="s">
        <v>34</v>
      </c>
      <c r="AV171" s="10" t="s">
        <v>79</v>
      </c>
      <c r="AW171" s="10" t="s">
        <v>33</v>
      </c>
      <c r="AX171" s="10" t="s">
        <v>34</v>
      </c>
      <c r="AY171" s="199" t="s">
        <v>123</v>
      </c>
    </row>
    <row r="172" s="11" customFormat="1">
      <c r="A172" s="11"/>
      <c r="B172" s="200"/>
      <c r="C172" s="201"/>
      <c r="D172" s="191" t="s">
        <v>124</v>
      </c>
      <c r="E172" s="202" t="s">
        <v>19</v>
      </c>
      <c r="F172" s="203" t="s">
        <v>343</v>
      </c>
      <c r="G172" s="201"/>
      <c r="H172" s="204">
        <v>20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T172" s="210" t="s">
        <v>124</v>
      </c>
      <c r="AU172" s="210" t="s">
        <v>34</v>
      </c>
      <c r="AV172" s="11" t="s">
        <v>81</v>
      </c>
      <c r="AW172" s="11" t="s">
        <v>33</v>
      </c>
      <c r="AX172" s="11" t="s">
        <v>34</v>
      </c>
      <c r="AY172" s="210" t="s">
        <v>123</v>
      </c>
    </row>
    <row r="173" s="12" customFormat="1">
      <c r="A173" s="12"/>
      <c r="B173" s="211"/>
      <c r="C173" s="212"/>
      <c r="D173" s="191" t="s">
        <v>124</v>
      </c>
      <c r="E173" s="213" t="s">
        <v>19</v>
      </c>
      <c r="F173" s="214" t="s">
        <v>127</v>
      </c>
      <c r="G173" s="212"/>
      <c r="H173" s="215">
        <v>20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1" t="s">
        <v>124</v>
      </c>
      <c r="AU173" s="221" t="s">
        <v>34</v>
      </c>
      <c r="AV173" s="12" t="s">
        <v>122</v>
      </c>
      <c r="AW173" s="12" t="s">
        <v>33</v>
      </c>
      <c r="AX173" s="12" t="s">
        <v>79</v>
      </c>
      <c r="AY173" s="221" t="s">
        <v>123</v>
      </c>
    </row>
    <row r="174" s="2" customFormat="1" ht="16.5" customHeight="1">
      <c r="A174" s="38"/>
      <c r="B174" s="39"/>
      <c r="C174" s="222" t="s">
        <v>196</v>
      </c>
      <c r="D174" s="222" t="s">
        <v>241</v>
      </c>
      <c r="E174" s="223" t="s">
        <v>263</v>
      </c>
      <c r="F174" s="224" t="s">
        <v>264</v>
      </c>
      <c r="G174" s="225" t="s">
        <v>120</v>
      </c>
      <c r="H174" s="226">
        <v>20</v>
      </c>
      <c r="I174" s="227"/>
      <c r="J174" s="228">
        <f>ROUND(I174*H174,2)</f>
        <v>0</v>
      </c>
      <c r="K174" s="224" t="s">
        <v>121</v>
      </c>
      <c r="L174" s="229"/>
      <c r="M174" s="230" t="s">
        <v>19</v>
      </c>
      <c r="N174" s="231" t="s">
        <v>43</v>
      </c>
      <c r="O174" s="84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7" t="s">
        <v>244</v>
      </c>
      <c r="AT174" s="187" t="s">
        <v>241</v>
      </c>
      <c r="AU174" s="187" t="s">
        <v>34</v>
      </c>
      <c r="AY174" s="17" t="s">
        <v>123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79</v>
      </c>
      <c r="BK174" s="188">
        <f>ROUND(I174*H174,2)</f>
        <v>0</v>
      </c>
      <c r="BL174" s="17" t="s">
        <v>245</v>
      </c>
      <c r="BM174" s="187" t="s">
        <v>279</v>
      </c>
    </row>
    <row r="175" s="10" customFormat="1">
      <c r="A175" s="10"/>
      <c r="B175" s="189"/>
      <c r="C175" s="190"/>
      <c r="D175" s="191" t="s">
        <v>124</v>
      </c>
      <c r="E175" s="192" t="s">
        <v>19</v>
      </c>
      <c r="F175" s="193" t="s">
        <v>342</v>
      </c>
      <c r="G175" s="190"/>
      <c r="H175" s="192" t="s">
        <v>19</v>
      </c>
      <c r="I175" s="194"/>
      <c r="J175" s="190"/>
      <c r="K175" s="190"/>
      <c r="L175" s="195"/>
      <c r="M175" s="196"/>
      <c r="N175" s="197"/>
      <c r="O175" s="197"/>
      <c r="P175" s="197"/>
      <c r="Q175" s="197"/>
      <c r="R175" s="197"/>
      <c r="S175" s="197"/>
      <c r="T175" s="19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T175" s="199" t="s">
        <v>124</v>
      </c>
      <c r="AU175" s="199" t="s">
        <v>34</v>
      </c>
      <c r="AV175" s="10" t="s">
        <v>79</v>
      </c>
      <c r="AW175" s="10" t="s">
        <v>33</v>
      </c>
      <c r="AX175" s="10" t="s">
        <v>34</v>
      </c>
      <c r="AY175" s="199" t="s">
        <v>123</v>
      </c>
    </row>
    <row r="176" s="11" customFormat="1">
      <c r="A176" s="11"/>
      <c r="B176" s="200"/>
      <c r="C176" s="201"/>
      <c r="D176" s="191" t="s">
        <v>124</v>
      </c>
      <c r="E176" s="202" t="s">
        <v>19</v>
      </c>
      <c r="F176" s="203" t="s">
        <v>343</v>
      </c>
      <c r="G176" s="201"/>
      <c r="H176" s="204">
        <v>20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T176" s="210" t="s">
        <v>124</v>
      </c>
      <c r="AU176" s="210" t="s">
        <v>34</v>
      </c>
      <c r="AV176" s="11" t="s">
        <v>81</v>
      </c>
      <c r="AW176" s="11" t="s">
        <v>33</v>
      </c>
      <c r="AX176" s="11" t="s">
        <v>34</v>
      </c>
      <c r="AY176" s="210" t="s">
        <v>123</v>
      </c>
    </row>
    <row r="177" s="12" customFormat="1">
      <c r="A177" s="12"/>
      <c r="B177" s="211"/>
      <c r="C177" s="212"/>
      <c r="D177" s="191" t="s">
        <v>124</v>
      </c>
      <c r="E177" s="213" t="s">
        <v>19</v>
      </c>
      <c r="F177" s="214" t="s">
        <v>127</v>
      </c>
      <c r="G177" s="212"/>
      <c r="H177" s="215">
        <v>20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21" t="s">
        <v>124</v>
      </c>
      <c r="AU177" s="221" t="s">
        <v>34</v>
      </c>
      <c r="AV177" s="12" t="s">
        <v>122</v>
      </c>
      <c r="AW177" s="12" t="s">
        <v>33</v>
      </c>
      <c r="AX177" s="12" t="s">
        <v>79</v>
      </c>
      <c r="AY177" s="221" t="s">
        <v>123</v>
      </c>
    </row>
    <row r="178" s="2" customFormat="1" ht="66.75" customHeight="1">
      <c r="A178" s="38"/>
      <c r="B178" s="39"/>
      <c r="C178" s="176" t="s">
        <v>276</v>
      </c>
      <c r="D178" s="176" t="s">
        <v>117</v>
      </c>
      <c r="E178" s="177" t="s">
        <v>265</v>
      </c>
      <c r="F178" s="178" t="s">
        <v>266</v>
      </c>
      <c r="G178" s="179" t="s">
        <v>140</v>
      </c>
      <c r="H178" s="180">
        <v>5.7000000000000002</v>
      </c>
      <c r="I178" s="181"/>
      <c r="J178" s="182">
        <f>ROUND(I178*H178,2)</f>
        <v>0</v>
      </c>
      <c r="K178" s="178" t="s">
        <v>121</v>
      </c>
      <c r="L178" s="44"/>
      <c r="M178" s="183" t="s">
        <v>19</v>
      </c>
      <c r="N178" s="184" t="s">
        <v>43</v>
      </c>
      <c r="O178" s="84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7" t="s">
        <v>122</v>
      </c>
      <c r="AT178" s="187" t="s">
        <v>117</v>
      </c>
      <c r="AU178" s="187" t="s">
        <v>34</v>
      </c>
      <c r="AY178" s="17" t="s">
        <v>123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7" t="s">
        <v>79</v>
      </c>
      <c r="BK178" s="188">
        <f>ROUND(I178*H178,2)</f>
        <v>0</v>
      </c>
      <c r="BL178" s="17" t="s">
        <v>122</v>
      </c>
      <c r="BM178" s="187" t="s">
        <v>282</v>
      </c>
    </row>
    <row r="179" s="11" customFormat="1">
      <c r="A179" s="11"/>
      <c r="B179" s="200"/>
      <c r="C179" s="201"/>
      <c r="D179" s="191" t="s">
        <v>124</v>
      </c>
      <c r="E179" s="202" t="s">
        <v>19</v>
      </c>
      <c r="F179" s="203" t="s">
        <v>344</v>
      </c>
      <c r="G179" s="201"/>
      <c r="H179" s="204">
        <v>5.7000000000000002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10" t="s">
        <v>124</v>
      </c>
      <c r="AU179" s="210" t="s">
        <v>34</v>
      </c>
      <c r="AV179" s="11" t="s">
        <v>81</v>
      </c>
      <c r="AW179" s="11" t="s">
        <v>33</v>
      </c>
      <c r="AX179" s="11" t="s">
        <v>34</v>
      </c>
      <c r="AY179" s="210" t="s">
        <v>123</v>
      </c>
    </row>
    <row r="180" s="12" customFormat="1">
      <c r="A180" s="12"/>
      <c r="B180" s="211"/>
      <c r="C180" s="212"/>
      <c r="D180" s="191" t="s">
        <v>124</v>
      </c>
      <c r="E180" s="213" t="s">
        <v>19</v>
      </c>
      <c r="F180" s="214" t="s">
        <v>127</v>
      </c>
      <c r="G180" s="212"/>
      <c r="H180" s="215">
        <v>5.7000000000000002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1" t="s">
        <v>124</v>
      </c>
      <c r="AU180" s="221" t="s">
        <v>34</v>
      </c>
      <c r="AV180" s="12" t="s">
        <v>122</v>
      </c>
      <c r="AW180" s="12" t="s">
        <v>33</v>
      </c>
      <c r="AX180" s="12" t="s">
        <v>79</v>
      </c>
      <c r="AY180" s="221" t="s">
        <v>123</v>
      </c>
    </row>
    <row r="181" s="2" customFormat="1" ht="21.75" customHeight="1">
      <c r="A181" s="38"/>
      <c r="B181" s="39"/>
      <c r="C181" s="176" t="s">
        <v>200</v>
      </c>
      <c r="D181" s="176" t="s">
        <v>117</v>
      </c>
      <c r="E181" s="177" t="s">
        <v>270</v>
      </c>
      <c r="F181" s="178" t="s">
        <v>271</v>
      </c>
      <c r="G181" s="179" t="s">
        <v>130</v>
      </c>
      <c r="H181" s="180">
        <v>2</v>
      </c>
      <c r="I181" s="181"/>
      <c r="J181" s="182">
        <f>ROUND(I181*H181,2)</f>
        <v>0</v>
      </c>
      <c r="K181" s="178" t="s">
        <v>121</v>
      </c>
      <c r="L181" s="44"/>
      <c r="M181" s="183" t="s">
        <v>19</v>
      </c>
      <c r="N181" s="184" t="s">
        <v>43</v>
      </c>
      <c r="O181" s="8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7" t="s">
        <v>122</v>
      </c>
      <c r="AT181" s="187" t="s">
        <v>117</v>
      </c>
      <c r="AU181" s="187" t="s">
        <v>34</v>
      </c>
      <c r="AY181" s="17" t="s">
        <v>123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79</v>
      </c>
      <c r="BK181" s="188">
        <f>ROUND(I181*H181,2)</f>
        <v>0</v>
      </c>
      <c r="BL181" s="17" t="s">
        <v>122</v>
      </c>
      <c r="BM181" s="187" t="s">
        <v>287</v>
      </c>
    </row>
    <row r="182" s="2" customFormat="1" ht="16.5" customHeight="1">
      <c r="A182" s="38"/>
      <c r="B182" s="39"/>
      <c r="C182" s="176" t="s">
        <v>284</v>
      </c>
      <c r="D182" s="176" t="s">
        <v>117</v>
      </c>
      <c r="E182" s="177" t="s">
        <v>273</v>
      </c>
      <c r="F182" s="178" t="s">
        <v>274</v>
      </c>
      <c r="G182" s="179" t="s">
        <v>130</v>
      </c>
      <c r="H182" s="180">
        <v>2</v>
      </c>
      <c r="I182" s="181"/>
      <c r="J182" s="182">
        <f>ROUND(I182*H182,2)</f>
        <v>0</v>
      </c>
      <c r="K182" s="178" t="s">
        <v>121</v>
      </c>
      <c r="L182" s="44"/>
      <c r="M182" s="183" t="s">
        <v>19</v>
      </c>
      <c r="N182" s="184" t="s">
        <v>43</v>
      </c>
      <c r="O182" s="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7" t="s">
        <v>122</v>
      </c>
      <c r="AT182" s="187" t="s">
        <v>117</v>
      </c>
      <c r="AU182" s="187" t="s">
        <v>34</v>
      </c>
      <c r="AY182" s="17" t="s">
        <v>123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7" t="s">
        <v>79</v>
      </c>
      <c r="BK182" s="188">
        <f>ROUND(I182*H182,2)</f>
        <v>0</v>
      </c>
      <c r="BL182" s="17" t="s">
        <v>122</v>
      </c>
      <c r="BM182" s="187" t="s">
        <v>289</v>
      </c>
    </row>
    <row r="183" s="2" customFormat="1" ht="24.15" customHeight="1">
      <c r="A183" s="38"/>
      <c r="B183" s="39"/>
      <c r="C183" s="176" t="s">
        <v>231</v>
      </c>
      <c r="D183" s="176" t="s">
        <v>117</v>
      </c>
      <c r="E183" s="177" t="s">
        <v>280</v>
      </c>
      <c r="F183" s="178" t="s">
        <v>281</v>
      </c>
      <c r="G183" s="179" t="s">
        <v>140</v>
      </c>
      <c r="H183" s="180">
        <v>64.980000000000004</v>
      </c>
      <c r="I183" s="181"/>
      <c r="J183" s="182">
        <f>ROUND(I183*H183,2)</f>
        <v>0</v>
      </c>
      <c r="K183" s="178" t="s">
        <v>121</v>
      </c>
      <c r="L183" s="44"/>
      <c r="M183" s="183" t="s">
        <v>19</v>
      </c>
      <c r="N183" s="184" t="s">
        <v>43</v>
      </c>
      <c r="O183" s="84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7" t="s">
        <v>122</v>
      </c>
      <c r="AT183" s="187" t="s">
        <v>117</v>
      </c>
      <c r="AU183" s="187" t="s">
        <v>34</v>
      </c>
      <c r="AY183" s="17" t="s">
        <v>123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7" t="s">
        <v>79</v>
      </c>
      <c r="BK183" s="188">
        <f>ROUND(I183*H183,2)</f>
        <v>0</v>
      </c>
      <c r="BL183" s="17" t="s">
        <v>122</v>
      </c>
      <c r="BM183" s="187" t="s">
        <v>345</v>
      </c>
    </row>
    <row r="184" s="11" customFormat="1">
      <c r="A184" s="11"/>
      <c r="B184" s="200"/>
      <c r="C184" s="201"/>
      <c r="D184" s="191" t="s">
        <v>124</v>
      </c>
      <c r="E184" s="202" t="s">
        <v>19</v>
      </c>
      <c r="F184" s="203" t="s">
        <v>346</v>
      </c>
      <c r="G184" s="201"/>
      <c r="H184" s="204">
        <v>64.980000000000004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T184" s="210" t="s">
        <v>124</v>
      </c>
      <c r="AU184" s="210" t="s">
        <v>34</v>
      </c>
      <c r="AV184" s="11" t="s">
        <v>81</v>
      </c>
      <c r="AW184" s="11" t="s">
        <v>33</v>
      </c>
      <c r="AX184" s="11" t="s">
        <v>34</v>
      </c>
      <c r="AY184" s="210" t="s">
        <v>123</v>
      </c>
    </row>
    <row r="185" s="12" customFormat="1">
      <c r="A185" s="12"/>
      <c r="B185" s="211"/>
      <c r="C185" s="212"/>
      <c r="D185" s="191" t="s">
        <v>124</v>
      </c>
      <c r="E185" s="213" t="s">
        <v>19</v>
      </c>
      <c r="F185" s="214" t="s">
        <v>127</v>
      </c>
      <c r="G185" s="212"/>
      <c r="H185" s="215">
        <v>64.980000000000004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1" t="s">
        <v>124</v>
      </c>
      <c r="AU185" s="221" t="s">
        <v>34</v>
      </c>
      <c r="AV185" s="12" t="s">
        <v>122</v>
      </c>
      <c r="AW185" s="12" t="s">
        <v>33</v>
      </c>
      <c r="AX185" s="12" t="s">
        <v>79</v>
      </c>
      <c r="AY185" s="221" t="s">
        <v>123</v>
      </c>
    </row>
    <row r="186" s="2" customFormat="1" ht="66.75" customHeight="1">
      <c r="A186" s="38"/>
      <c r="B186" s="39"/>
      <c r="C186" s="176" t="s">
        <v>347</v>
      </c>
      <c r="D186" s="176" t="s">
        <v>117</v>
      </c>
      <c r="E186" s="177" t="s">
        <v>285</v>
      </c>
      <c r="F186" s="178" t="s">
        <v>286</v>
      </c>
      <c r="G186" s="179" t="s">
        <v>140</v>
      </c>
      <c r="H186" s="180">
        <v>64.980000000000004</v>
      </c>
      <c r="I186" s="181"/>
      <c r="J186" s="182">
        <f>ROUND(I186*H186,2)</f>
        <v>0</v>
      </c>
      <c r="K186" s="178" t="s">
        <v>121</v>
      </c>
      <c r="L186" s="44"/>
      <c r="M186" s="183" t="s">
        <v>19</v>
      </c>
      <c r="N186" s="184" t="s">
        <v>43</v>
      </c>
      <c r="O186" s="84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7" t="s">
        <v>122</v>
      </c>
      <c r="AT186" s="187" t="s">
        <v>117</v>
      </c>
      <c r="AU186" s="187" t="s">
        <v>34</v>
      </c>
      <c r="AY186" s="17" t="s">
        <v>123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79</v>
      </c>
      <c r="BK186" s="188">
        <f>ROUND(I186*H186,2)</f>
        <v>0</v>
      </c>
      <c r="BL186" s="17" t="s">
        <v>122</v>
      </c>
      <c r="BM186" s="187" t="s">
        <v>348</v>
      </c>
    </row>
    <row r="187" s="2" customFormat="1" ht="24.15" customHeight="1">
      <c r="A187" s="38"/>
      <c r="B187" s="39"/>
      <c r="C187" s="176" t="s">
        <v>235</v>
      </c>
      <c r="D187" s="176" t="s">
        <v>117</v>
      </c>
      <c r="E187" s="177" t="s">
        <v>280</v>
      </c>
      <c r="F187" s="178" t="s">
        <v>281</v>
      </c>
      <c r="G187" s="179" t="s">
        <v>140</v>
      </c>
      <c r="H187" s="180">
        <v>217.99199999999999</v>
      </c>
      <c r="I187" s="181"/>
      <c r="J187" s="182">
        <f>ROUND(I187*H187,2)</f>
        <v>0</v>
      </c>
      <c r="K187" s="178" t="s">
        <v>121</v>
      </c>
      <c r="L187" s="44"/>
      <c r="M187" s="183" t="s">
        <v>19</v>
      </c>
      <c r="N187" s="184" t="s">
        <v>43</v>
      </c>
      <c r="O187" s="8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7" t="s">
        <v>122</v>
      </c>
      <c r="AT187" s="187" t="s">
        <v>117</v>
      </c>
      <c r="AU187" s="187" t="s">
        <v>34</v>
      </c>
      <c r="AY187" s="17" t="s">
        <v>123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7" t="s">
        <v>79</v>
      </c>
      <c r="BK187" s="188">
        <f>ROUND(I187*H187,2)</f>
        <v>0</v>
      </c>
      <c r="BL187" s="17" t="s">
        <v>122</v>
      </c>
      <c r="BM187" s="187" t="s">
        <v>349</v>
      </c>
    </row>
    <row r="188" s="11" customFormat="1">
      <c r="A188" s="11"/>
      <c r="B188" s="200"/>
      <c r="C188" s="201"/>
      <c r="D188" s="191" t="s">
        <v>124</v>
      </c>
      <c r="E188" s="202" t="s">
        <v>19</v>
      </c>
      <c r="F188" s="203" t="s">
        <v>350</v>
      </c>
      <c r="G188" s="201"/>
      <c r="H188" s="204">
        <v>214.75999999999999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T188" s="210" t="s">
        <v>124</v>
      </c>
      <c r="AU188" s="210" t="s">
        <v>34</v>
      </c>
      <c r="AV188" s="11" t="s">
        <v>81</v>
      </c>
      <c r="AW188" s="11" t="s">
        <v>33</v>
      </c>
      <c r="AX188" s="11" t="s">
        <v>34</v>
      </c>
      <c r="AY188" s="210" t="s">
        <v>123</v>
      </c>
    </row>
    <row r="189" s="11" customFormat="1">
      <c r="A189" s="11"/>
      <c r="B189" s="200"/>
      <c r="C189" s="201"/>
      <c r="D189" s="191" t="s">
        <v>124</v>
      </c>
      <c r="E189" s="202" t="s">
        <v>19</v>
      </c>
      <c r="F189" s="203" t="s">
        <v>351</v>
      </c>
      <c r="G189" s="201"/>
      <c r="H189" s="204">
        <v>3.2320000000000002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10" t="s">
        <v>124</v>
      </c>
      <c r="AU189" s="210" t="s">
        <v>34</v>
      </c>
      <c r="AV189" s="11" t="s">
        <v>81</v>
      </c>
      <c r="AW189" s="11" t="s">
        <v>33</v>
      </c>
      <c r="AX189" s="11" t="s">
        <v>34</v>
      </c>
      <c r="AY189" s="210" t="s">
        <v>123</v>
      </c>
    </row>
    <row r="190" s="12" customFormat="1">
      <c r="A190" s="12"/>
      <c r="B190" s="211"/>
      <c r="C190" s="212"/>
      <c r="D190" s="191" t="s">
        <v>124</v>
      </c>
      <c r="E190" s="213" t="s">
        <v>19</v>
      </c>
      <c r="F190" s="214" t="s">
        <v>127</v>
      </c>
      <c r="G190" s="212"/>
      <c r="H190" s="215">
        <v>217.99199999999999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21" t="s">
        <v>124</v>
      </c>
      <c r="AU190" s="221" t="s">
        <v>34</v>
      </c>
      <c r="AV190" s="12" t="s">
        <v>122</v>
      </c>
      <c r="AW190" s="12" t="s">
        <v>33</v>
      </c>
      <c r="AX190" s="12" t="s">
        <v>79</v>
      </c>
      <c r="AY190" s="221" t="s">
        <v>123</v>
      </c>
    </row>
    <row r="191" s="2" customFormat="1" ht="66.75" customHeight="1">
      <c r="A191" s="38"/>
      <c r="B191" s="39"/>
      <c r="C191" s="176" t="s">
        <v>352</v>
      </c>
      <c r="D191" s="176" t="s">
        <v>117</v>
      </c>
      <c r="E191" s="177" t="s">
        <v>285</v>
      </c>
      <c r="F191" s="178" t="s">
        <v>286</v>
      </c>
      <c r="G191" s="179" t="s">
        <v>140</v>
      </c>
      <c r="H191" s="180">
        <v>214.75999999999999</v>
      </c>
      <c r="I191" s="181"/>
      <c r="J191" s="182">
        <f>ROUND(I191*H191,2)</f>
        <v>0</v>
      </c>
      <c r="K191" s="178" t="s">
        <v>121</v>
      </c>
      <c r="L191" s="44"/>
      <c r="M191" s="183" t="s">
        <v>19</v>
      </c>
      <c r="N191" s="184" t="s">
        <v>43</v>
      </c>
      <c r="O191" s="84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7" t="s">
        <v>122</v>
      </c>
      <c r="AT191" s="187" t="s">
        <v>117</v>
      </c>
      <c r="AU191" s="187" t="s">
        <v>34</v>
      </c>
      <c r="AY191" s="17" t="s">
        <v>123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7" t="s">
        <v>79</v>
      </c>
      <c r="BK191" s="188">
        <f>ROUND(I191*H191,2)</f>
        <v>0</v>
      </c>
      <c r="BL191" s="17" t="s">
        <v>122</v>
      </c>
      <c r="BM191" s="187" t="s">
        <v>353</v>
      </c>
    </row>
    <row r="192" s="11" customFormat="1">
      <c r="A192" s="11"/>
      <c r="B192" s="200"/>
      <c r="C192" s="201"/>
      <c r="D192" s="191" t="s">
        <v>124</v>
      </c>
      <c r="E192" s="202" t="s">
        <v>19</v>
      </c>
      <c r="F192" s="203" t="s">
        <v>354</v>
      </c>
      <c r="G192" s="201"/>
      <c r="H192" s="204">
        <v>214.75999999999999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T192" s="210" t="s">
        <v>124</v>
      </c>
      <c r="AU192" s="210" t="s">
        <v>34</v>
      </c>
      <c r="AV192" s="11" t="s">
        <v>81</v>
      </c>
      <c r="AW192" s="11" t="s">
        <v>33</v>
      </c>
      <c r="AX192" s="11" t="s">
        <v>34</v>
      </c>
      <c r="AY192" s="210" t="s">
        <v>123</v>
      </c>
    </row>
    <row r="193" s="12" customFormat="1">
      <c r="A193" s="12"/>
      <c r="B193" s="211"/>
      <c r="C193" s="212"/>
      <c r="D193" s="191" t="s">
        <v>124</v>
      </c>
      <c r="E193" s="213" t="s">
        <v>19</v>
      </c>
      <c r="F193" s="214" t="s">
        <v>127</v>
      </c>
      <c r="G193" s="212"/>
      <c r="H193" s="215">
        <v>214.75999999999999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21" t="s">
        <v>124</v>
      </c>
      <c r="AU193" s="221" t="s">
        <v>34</v>
      </c>
      <c r="AV193" s="12" t="s">
        <v>122</v>
      </c>
      <c r="AW193" s="12" t="s">
        <v>33</v>
      </c>
      <c r="AX193" s="12" t="s">
        <v>79</v>
      </c>
      <c r="AY193" s="221" t="s">
        <v>123</v>
      </c>
    </row>
    <row r="194" s="2" customFormat="1" ht="142.2" customHeight="1">
      <c r="A194" s="38"/>
      <c r="B194" s="39"/>
      <c r="C194" s="176" t="s">
        <v>239</v>
      </c>
      <c r="D194" s="176" t="s">
        <v>117</v>
      </c>
      <c r="E194" s="177" t="s">
        <v>295</v>
      </c>
      <c r="F194" s="178" t="s">
        <v>355</v>
      </c>
      <c r="G194" s="179" t="s">
        <v>140</v>
      </c>
      <c r="H194" s="180">
        <v>3.2320000000000002</v>
      </c>
      <c r="I194" s="181"/>
      <c r="J194" s="182">
        <f>ROUND(I194*H194,2)</f>
        <v>0</v>
      </c>
      <c r="K194" s="178" t="s">
        <v>121</v>
      </c>
      <c r="L194" s="44"/>
      <c r="M194" s="183" t="s">
        <v>19</v>
      </c>
      <c r="N194" s="184" t="s">
        <v>43</v>
      </c>
      <c r="O194" s="84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7" t="s">
        <v>297</v>
      </c>
      <c r="AT194" s="187" t="s">
        <v>117</v>
      </c>
      <c r="AU194" s="187" t="s">
        <v>34</v>
      </c>
      <c r="AY194" s="17" t="s">
        <v>123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79</v>
      </c>
      <c r="BK194" s="188">
        <f>ROUND(I194*H194,2)</f>
        <v>0</v>
      </c>
      <c r="BL194" s="17" t="s">
        <v>297</v>
      </c>
      <c r="BM194" s="187" t="s">
        <v>356</v>
      </c>
    </row>
    <row r="195" s="11" customFormat="1">
      <c r="A195" s="11"/>
      <c r="B195" s="200"/>
      <c r="C195" s="201"/>
      <c r="D195" s="191" t="s">
        <v>124</v>
      </c>
      <c r="E195" s="202" t="s">
        <v>19</v>
      </c>
      <c r="F195" s="203" t="s">
        <v>357</v>
      </c>
      <c r="G195" s="201"/>
      <c r="H195" s="204">
        <v>3.2320000000000002</v>
      </c>
      <c r="I195" s="205"/>
      <c r="J195" s="201"/>
      <c r="K195" s="201"/>
      <c r="L195" s="206"/>
      <c r="M195" s="232"/>
      <c r="N195" s="233"/>
      <c r="O195" s="233"/>
      <c r="P195" s="233"/>
      <c r="Q195" s="233"/>
      <c r="R195" s="233"/>
      <c r="S195" s="233"/>
      <c r="T195" s="234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T195" s="210" t="s">
        <v>124</v>
      </c>
      <c r="AU195" s="210" t="s">
        <v>34</v>
      </c>
      <c r="AV195" s="11" t="s">
        <v>81</v>
      </c>
      <c r="AW195" s="11" t="s">
        <v>33</v>
      </c>
      <c r="AX195" s="11" t="s">
        <v>79</v>
      </c>
      <c r="AY195" s="210" t="s">
        <v>123</v>
      </c>
    </row>
    <row r="196" s="2" customFormat="1" ht="6.96" customHeight="1">
      <c r="A196" s="38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gpsfDJQ6noG2eKaYR4WkAww7PRjPOKVRJ8MNvp1hoRcvPQy/3SSf6J8jETI94cjiln7fG+wFd0BAtmWJZfxauw==" hashValue="ciYhALB2sKFqNgLCvqeo97vUbgteb0Rz669nNPlpqa0dlvBxqc62qyaKBVlttZ3RHpsSu0OFhAKFkEQse+tHqQ==" algorithmName="SHA-512" password="CC35"/>
  <autoFilter ref="C78:K195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358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ROUND((SUM(BE79:BE157)),  15)</f>
        <v>0</v>
      </c>
      <c r="G33" s="38"/>
      <c r="H33" s="38"/>
      <c r="I33" s="148">
        <v>0.20999999999999999</v>
      </c>
      <c r="J33" s="147">
        <f>ROUND(((SUM(BE79:BE157))*I33),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ROUND((SUM(BF79:BF157)),  15)</f>
        <v>0</v>
      </c>
      <c r="G34" s="38"/>
      <c r="H34" s="38"/>
      <c r="I34" s="148">
        <v>0.14999999999999999</v>
      </c>
      <c r="J34" s="147">
        <f>ROUND(((SUM(BF79:BF157))*I34),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ROUND((SUM(BG79:BG157)),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ROUND((SUM(BH79:BH157)),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ROUND((SUM(BI79:BI157)),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03 - Nástupiště a přechody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SO 03 - Nástupiště a přechody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SUM(P80:P157)</f>
        <v>0</v>
      </c>
      <c r="Q79" s="96"/>
      <c r="R79" s="173">
        <f>SUM(R80:R157)</f>
        <v>0</v>
      </c>
      <c r="S79" s="96"/>
      <c r="T79" s="174">
        <f>SUM(T80:T157)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SUM(BK80:BK157)</f>
        <v>0</v>
      </c>
    </row>
    <row r="80" s="2" customFormat="1" ht="24.15" customHeight="1">
      <c r="A80" s="38"/>
      <c r="B80" s="39"/>
      <c r="C80" s="176" t="s">
        <v>79</v>
      </c>
      <c r="D80" s="176" t="s">
        <v>117</v>
      </c>
      <c r="E80" s="177" t="s">
        <v>359</v>
      </c>
      <c r="F80" s="178" t="s">
        <v>360</v>
      </c>
      <c r="G80" s="179" t="s">
        <v>120</v>
      </c>
      <c r="H80" s="180">
        <v>335</v>
      </c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122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122</v>
      </c>
      <c r="BM80" s="187" t="s">
        <v>81</v>
      </c>
    </row>
    <row r="81" s="10" customFormat="1">
      <c r="A81" s="10"/>
      <c r="B81" s="189"/>
      <c r="C81" s="190"/>
      <c r="D81" s="191" t="s">
        <v>124</v>
      </c>
      <c r="E81" s="192" t="s">
        <v>19</v>
      </c>
      <c r="F81" s="193" t="s">
        <v>361</v>
      </c>
      <c r="G81" s="190"/>
      <c r="H81" s="192" t="s">
        <v>19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T81" s="199" t="s">
        <v>124</v>
      </c>
      <c r="AU81" s="199" t="s">
        <v>34</v>
      </c>
      <c r="AV81" s="10" t="s">
        <v>79</v>
      </c>
      <c r="AW81" s="10" t="s">
        <v>33</v>
      </c>
      <c r="AX81" s="10" t="s">
        <v>34</v>
      </c>
      <c r="AY81" s="199" t="s">
        <v>123</v>
      </c>
    </row>
    <row r="82" s="10" customFormat="1">
      <c r="A82" s="10"/>
      <c r="B82" s="189"/>
      <c r="C82" s="190"/>
      <c r="D82" s="191" t="s">
        <v>124</v>
      </c>
      <c r="E82" s="192" t="s">
        <v>19</v>
      </c>
      <c r="F82" s="193" t="s">
        <v>362</v>
      </c>
      <c r="G82" s="190"/>
      <c r="H82" s="192" t="s">
        <v>19</v>
      </c>
      <c r="I82" s="194"/>
      <c r="J82" s="190"/>
      <c r="K82" s="190"/>
      <c r="L82" s="195"/>
      <c r="M82" s="196"/>
      <c r="N82" s="197"/>
      <c r="O82" s="197"/>
      <c r="P82" s="197"/>
      <c r="Q82" s="197"/>
      <c r="R82" s="197"/>
      <c r="S82" s="197"/>
      <c r="T82" s="198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T82" s="199" t="s">
        <v>124</v>
      </c>
      <c r="AU82" s="199" t="s">
        <v>34</v>
      </c>
      <c r="AV82" s="10" t="s">
        <v>79</v>
      </c>
      <c r="AW82" s="10" t="s">
        <v>33</v>
      </c>
      <c r="AX82" s="10" t="s">
        <v>34</v>
      </c>
      <c r="AY82" s="199" t="s">
        <v>123</v>
      </c>
    </row>
    <row r="83" s="11" customFormat="1">
      <c r="A83" s="11"/>
      <c r="B83" s="200"/>
      <c r="C83" s="201"/>
      <c r="D83" s="191" t="s">
        <v>124</v>
      </c>
      <c r="E83" s="202" t="s">
        <v>19</v>
      </c>
      <c r="F83" s="203" t="s">
        <v>363</v>
      </c>
      <c r="G83" s="201"/>
      <c r="H83" s="204">
        <v>335</v>
      </c>
      <c r="I83" s="205"/>
      <c r="J83" s="201"/>
      <c r="K83" s="201"/>
      <c r="L83" s="206"/>
      <c r="M83" s="207"/>
      <c r="N83" s="208"/>
      <c r="O83" s="208"/>
      <c r="P83" s="208"/>
      <c r="Q83" s="208"/>
      <c r="R83" s="208"/>
      <c r="S83" s="208"/>
      <c r="T83" s="209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T83" s="210" t="s">
        <v>124</v>
      </c>
      <c r="AU83" s="210" t="s">
        <v>34</v>
      </c>
      <c r="AV83" s="11" t="s">
        <v>81</v>
      </c>
      <c r="AW83" s="11" t="s">
        <v>33</v>
      </c>
      <c r="AX83" s="11" t="s">
        <v>34</v>
      </c>
      <c r="AY83" s="210" t="s">
        <v>123</v>
      </c>
    </row>
    <row r="84" s="12" customFormat="1">
      <c r="A84" s="12"/>
      <c r="B84" s="211"/>
      <c r="C84" s="212"/>
      <c r="D84" s="191" t="s">
        <v>124</v>
      </c>
      <c r="E84" s="213" t="s">
        <v>19</v>
      </c>
      <c r="F84" s="214" t="s">
        <v>127</v>
      </c>
      <c r="G84" s="212"/>
      <c r="H84" s="215">
        <v>335</v>
      </c>
      <c r="I84" s="216"/>
      <c r="J84" s="212"/>
      <c r="K84" s="212"/>
      <c r="L84" s="217"/>
      <c r="M84" s="218"/>
      <c r="N84" s="219"/>
      <c r="O84" s="219"/>
      <c r="P84" s="219"/>
      <c r="Q84" s="219"/>
      <c r="R84" s="219"/>
      <c r="S84" s="219"/>
      <c r="T84" s="220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T84" s="221" t="s">
        <v>124</v>
      </c>
      <c r="AU84" s="221" t="s">
        <v>34</v>
      </c>
      <c r="AV84" s="12" t="s">
        <v>122</v>
      </c>
      <c r="AW84" s="12" t="s">
        <v>33</v>
      </c>
      <c r="AX84" s="12" t="s">
        <v>79</v>
      </c>
      <c r="AY84" s="221" t="s">
        <v>123</v>
      </c>
    </row>
    <row r="85" s="2" customFormat="1" ht="66.75" customHeight="1">
      <c r="A85" s="38"/>
      <c r="B85" s="39"/>
      <c r="C85" s="176" t="s">
        <v>81</v>
      </c>
      <c r="D85" s="176" t="s">
        <v>117</v>
      </c>
      <c r="E85" s="177" t="s">
        <v>285</v>
      </c>
      <c r="F85" s="178" t="s">
        <v>286</v>
      </c>
      <c r="G85" s="179" t="s">
        <v>140</v>
      </c>
      <c r="H85" s="180">
        <v>34.466000000000001</v>
      </c>
      <c r="I85" s="181"/>
      <c r="J85" s="182">
        <f>ROUND(I85*H85,2)</f>
        <v>0</v>
      </c>
      <c r="K85" s="178" t="s">
        <v>121</v>
      </c>
      <c r="L85" s="44"/>
      <c r="M85" s="183" t="s">
        <v>19</v>
      </c>
      <c r="N85" s="184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122</v>
      </c>
      <c r="AT85" s="187" t="s">
        <v>117</v>
      </c>
      <c r="AU85" s="187" t="s">
        <v>34</v>
      </c>
      <c r="AY85" s="17" t="s">
        <v>123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79</v>
      </c>
      <c r="BK85" s="188">
        <f>ROUND(I85*H85,2)</f>
        <v>0</v>
      </c>
      <c r="BL85" s="17" t="s">
        <v>122</v>
      </c>
      <c r="BM85" s="187" t="s">
        <v>136</v>
      </c>
    </row>
    <row r="86" s="11" customFormat="1">
      <c r="A86" s="11"/>
      <c r="B86" s="200"/>
      <c r="C86" s="201"/>
      <c r="D86" s="191" t="s">
        <v>124</v>
      </c>
      <c r="E86" s="202" t="s">
        <v>19</v>
      </c>
      <c r="F86" s="203" t="s">
        <v>364</v>
      </c>
      <c r="G86" s="201"/>
      <c r="H86" s="204">
        <v>34.466000000000001</v>
      </c>
      <c r="I86" s="205"/>
      <c r="J86" s="201"/>
      <c r="K86" s="201"/>
      <c r="L86" s="206"/>
      <c r="M86" s="207"/>
      <c r="N86" s="208"/>
      <c r="O86" s="208"/>
      <c r="P86" s="208"/>
      <c r="Q86" s="208"/>
      <c r="R86" s="208"/>
      <c r="S86" s="208"/>
      <c r="T86" s="209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T86" s="210" t="s">
        <v>124</v>
      </c>
      <c r="AU86" s="210" t="s">
        <v>34</v>
      </c>
      <c r="AV86" s="11" t="s">
        <v>81</v>
      </c>
      <c r="AW86" s="11" t="s">
        <v>33</v>
      </c>
      <c r="AX86" s="11" t="s">
        <v>79</v>
      </c>
      <c r="AY86" s="210" t="s">
        <v>123</v>
      </c>
    </row>
    <row r="87" s="2" customFormat="1" ht="16.5" customHeight="1">
      <c r="A87" s="38"/>
      <c r="B87" s="39"/>
      <c r="C87" s="176" t="s">
        <v>132</v>
      </c>
      <c r="D87" s="176" t="s">
        <v>117</v>
      </c>
      <c r="E87" s="177" t="s">
        <v>365</v>
      </c>
      <c r="F87" s="178" t="s">
        <v>366</v>
      </c>
      <c r="G87" s="179" t="s">
        <v>140</v>
      </c>
      <c r="H87" s="180">
        <v>34.466000000000001</v>
      </c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122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122</v>
      </c>
      <c r="BM87" s="187" t="s">
        <v>141</v>
      </c>
    </row>
    <row r="88" s="10" customFormat="1">
      <c r="A88" s="10"/>
      <c r="B88" s="189"/>
      <c r="C88" s="190"/>
      <c r="D88" s="191" t="s">
        <v>124</v>
      </c>
      <c r="E88" s="192" t="s">
        <v>19</v>
      </c>
      <c r="F88" s="193" t="s">
        <v>367</v>
      </c>
      <c r="G88" s="190"/>
      <c r="H88" s="192" t="s">
        <v>19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T88" s="199" t="s">
        <v>124</v>
      </c>
      <c r="AU88" s="199" t="s">
        <v>34</v>
      </c>
      <c r="AV88" s="10" t="s">
        <v>79</v>
      </c>
      <c r="AW88" s="10" t="s">
        <v>33</v>
      </c>
      <c r="AX88" s="10" t="s">
        <v>34</v>
      </c>
      <c r="AY88" s="199" t="s">
        <v>123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364</v>
      </c>
      <c r="G89" s="201"/>
      <c r="H89" s="204">
        <v>34.466000000000001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34</v>
      </c>
      <c r="AV89" s="11" t="s">
        <v>81</v>
      </c>
      <c r="AW89" s="11" t="s">
        <v>33</v>
      </c>
      <c r="AX89" s="11" t="s">
        <v>34</v>
      </c>
      <c r="AY89" s="210" t="s">
        <v>123</v>
      </c>
    </row>
    <row r="90" s="12" customFormat="1">
      <c r="A90" s="12"/>
      <c r="B90" s="211"/>
      <c r="C90" s="212"/>
      <c r="D90" s="191" t="s">
        <v>124</v>
      </c>
      <c r="E90" s="213" t="s">
        <v>19</v>
      </c>
      <c r="F90" s="214" t="s">
        <v>127</v>
      </c>
      <c r="G90" s="212"/>
      <c r="H90" s="215">
        <v>34.466000000000001</v>
      </c>
      <c r="I90" s="216"/>
      <c r="J90" s="212"/>
      <c r="K90" s="212"/>
      <c r="L90" s="217"/>
      <c r="M90" s="218"/>
      <c r="N90" s="219"/>
      <c r="O90" s="219"/>
      <c r="P90" s="219"/>
      <c r="Q90" s="219"/>
      <c r="R90" s="219"/>
      <c r="S90" s="219"/>
      <c r="T90" s="220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1" t="s">
        <v>124</v>
      </c>
      <c r="AU90" s="221" t="s">
        <v>34</v>
      </c>
      <c r="AV90" s="12" t="s">
        <v>122</v>
      </c>
      <c r="AW90" s="12" t="s">
        <v>33</v>
      </c>
      <c r="AX90" s="12" t="s">
        <v>79</v>
      </c>
      <c r="AY90" s="221" t="s">
        <v>123</v>
      </c>
    </row>
    <row r="91" s="2" customFormat="1" ht="21.75" customHeight="1">
      <c r="A91" s="38"/>
      <c r="B91" s="39"/>
      <c r="C91" s="176" t="s">
        <v>122</v>
      </c>
      <c r="D91" s="176" t="s">
        <v>117</v>
      </c>
      <c r="E91" s="177" t="s">
        <v>368</v>
      </c>
      <c r="F91" s="178" t="s">
        <v>369</v>
      </c>
      <c r="G91" s="179" t="s">
        <v>120</v>
      </c>
      <c r="H91" s="180">
        <v>186</v>
      </c>
      <c r="I91" s="181"/>
      <c r="J91" s="182">
        <f>ROUND(I91*H91,2)</f>
        <v>0</v>
      </c>
      <c r="K91" s="178" t="s">
        <v>121</v>
      </c>
      <c r="L91" s="44"/>
      <c r="M91" s="183" t="s">
        <v>19</v>
      </c>
      <c r="N91" s="184" t="s">
        <v>43</v>
      </c>
      <c r="O91" s="8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7" t="s">
        <v>122</v>
      </c>
      <c r="AT91" s="187" t="s">
        <v>117</v>
      </c>
      <c r="AU91" s="187" t="s">
        <v>34</v>
      </c>
      <c r="AY91" s="17" t="s">
        <v>123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79</v>
      </c>
      <c r="BK91" s="188">
        <f>ROUND(I91*H91,2)</f>
        <v>0</v>
      </c>
      <c r="BL91" s="17" t="s">
        <v>122</v>
      </c>
      <c r="BM91" s="187" t="s">
        <v>146</v>
      </c>
    </row>
    <row r="92" s="10" customFormat="1">
      <c r="A92" s="10"/>
      <c r="B92" s="189"/>
      <c r="C92" s="190"/>
      <c r="D92" s="191" t="s">
        <v>124</v>
      </c>
      <c r="E92" s="192" t="s">
        <v>19</v>
      </c>
      <c r="F92" s="193" t="s">
        <v>370</v>
      </c>
      <c r="G92" s="190"/>
      <c r="H92" s="192" t="s">
        <v>19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199" t="s">
        <v>124</v>
      </c>
      <c r="AU92" s="199" t="s">
        <v>34</v>
      </c>
      <c r="AV92" s="10" t="s">
        <v>79</v>
      </c>
      <c r="AW92" s="10" t="s">
        <v>33</v>
      </c>
      <c r="AX92" s="10" t="s">
        <v>34</v>
      </c>
      <c r="AY92" s="199" t="s">
        <v>123</v>
      </c>
    </row>
    <row r="93" s="10" customFormat="1">
      <c r="A93" s="10"/>
      <c r="B93" s="189"/>
      <c r="C93" s="190"/>
      <c r="D93" s="191" t="s">
        <v>124</v>
      </c>
      <c r="E93" s="192" t="s">
        <v>19</v>
      </c>
      <c r="F93" s="193" t="s">
        <v>371</v>
      </c>
      <c r="G93" s="190"/>
      <c r="H93" s="192" t="s">
        <v>19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T93" s="199" t="s">
        <v>124</v>
      </c>
      <c r="AU93" s="199" t="s">
        <v>34</v>
      </c>
      <c r="AV93" s="10" t="s">
        <v>79</v>
      </c>
      <c r="AW93" s="10" t="s">
        <v>33</v>
      </c>
      <c r="AX93" s="10" t="s">
        <v>34</v>
      </c>
      <c r="AY93" s="199" t="s">
        <v>123</v>
      </c>
    </row>
    <row r="94" s="10" customFormat="1">
      <c r="A94" s="10"/>
      <c r="B94" s="189"/>
      <c r="C94" s="190"/>
      <c r="D94" s="191" t="s">
        <v>124</v>
      </c>
      <c r="E94" s="192" t="s">
        <v>19</v>
      </c>
      <c r="F94" s="193" t="s">
        <v>372</v>
      </c>
      <c r="G94" s="190"/>
      <c r="H94" s="192" t="s">
        <v>19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199" t="s">
        <v>124</v>
      </c>
      <c r="AU94" s="199" t="s">
        <v>34</v>
      </c>
      <c r="AV94" s="10" t="s">
        <v>79</v>
      </c>
      <c r="AW94" s="10" t="s">
        <v>33</v>
      </c>
      <c r="AX94" s="10" t="s">
        <v>34</v>
      </c>
      <c r="AY94" s="199" t="s">
        <v>123</v>
      </c>
    </row>
    <row r="95" s="11" customFormat="1">
      <c r="A95" s="11"/>
      <c r="B95" s="200"/>
      <c r="C95" s="201"/>
      <c r="D95" s="191" t="s">
        <v>124</v>
      </c>
      <c r="E95" s="202" t="s">
        <v>19</v>
      </c>
      <c r="F95" s="203" t="s">
        <v>373</v>
      </c>
      <c r="G95" s="201"/>
      <c r="H95" s="204">
        <v>186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0" t="s">
        <v>124</v>
      </c>
      <c r="AU95" s="210" t="s">
        <v>34</v>
      </c>
      <c r="AV95" s="11" t="s">
        <v>81</v>
      </c>
      <c r="AW95" s="11" t="s">
        <v>33</v>
      </c>
      <c r="AX95" s="11" t="s">
        <v>34</v>
      </c>
      <c r="AY95" s="210" t="s">
        <v>123</v>
      </c>
    </row>
    <row r="96" s="12" customFormat="1">
      <c r="A96" s="12"/>
      <c r="B96" s="211"/>
      <c r="C96" s="212"/>
      <c r="D96" s="191" t="s">
        <v>124</v>
      </c>
      <c r="E96" s="213" t="s">
        <v>19</v>
      </c>
      <c r="F96" s="214" t="s">
        <v>127</v>
      </c>
      <c r="G96" s="212"/>
      <c r="H96" s="215">
        <v>186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1" t="s">
        <v>124</v>
      </c>
      <c r="AU96" s="221" t="s">
        <v>34</v>
      </c>
      <c r="AV96" s="12" t="s">
        <v>122</v>
      </c>
      <c r="AW96" s="12" t="s">
        <v>33</v>
      </c>
      <c r="AX96" s="12" t="s">
        <v>79</v>
      </c>
      <c r="AY96" s="221" t="s">
        <v>123</v>
      </c>
    </row>
    <row r="97" s="2" customFormat="1" ht="16.5" customHeight="1">
      <c r="A97" s="38"/>
      <c r="B97" s="39"/>
      <c r="C97" s="176" t="s">
        <v>143</v>
      </c>
      <c r="D97" s="176" t="s">
        <v>117</v>
      </c>
      <c r="E97" s="177" t="s">
        <v>374</v>
      </c>
      <c r="F97" s="178" t="s">
        <v>375</v>
      </c>
      <c r="G97" s="179" t="s">
        <v>130</v>
      </c>
      <c r="H97" s="180">
        <v>6</v>
      </c>
      <c r="I97" s="181"/>
      <c r="J97" s="182">
        <f>ROUND(I97*H97,2)</f>
        <v>0</v>
      </c>
      <c r="K97" s="178" t="s">
        <v>121</v>
      </c>
      <c r="L97" s="44"/>
      <c r="M97" s="183" t="s">
        <v>19</v>
      </c>
      <c r="N97" s="184" t="s">
        <v>43</v>
      </c>
      <c r="O97" s="8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7" t="s">
        <v>122</v>
      </c>
      <c r="AT97" s="187" t="s">
        <v>117</v>
      </c>
      <c r="AU97" s="187" t="s">
        <v>34</v>
      </c>
      <c r="AY97" s="17" t="s">
        <v>123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79</v>
      </c>
      <c r="BK97" s="188">
        <f>ROUND(I97*H97,2)</f>
        <v>0</v>
      </c>
      <c r="BL97" s="17" t="s">
        <v>122</v>
      </c>
      <c r="BM97" s="187" t="s">
        <v>150</v>
      </c>
    </row>
    <row r="98" s="11" customFormat="1">
      <c r="A98" s="11"/>
      <c r="B98" s="200"/>
      <c r="C98" s="201"/>
      <c r="D98" s="191" t="s">
        <v>124</v>
      </c>
      <c r="E98" s="202" t="s">
        <v>19</v>
      </c>
      <c r="F98" s="203" t="s">
        <v>376</v>
      </c>
      <c r="G98" s="201"/>
      <c r="H98" s="204">
        <v>6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T98" s="210" t="s">
        <v>124</v>
      </c>
      <c r="AU98" s="210" t="s">
        <v>34</v>
      </c>
      <c r="AV98" s="11" t="s">
        <v>81</v>
      </c>
      <c r="AW98" s="11" t="s">
        <v>33</v>
      </c>
      <c r="AX98" s="11" t="s">
        <v>34</v>
      </c>
      <c r="AY98" s="210" t="s">
        <v>123</v>
      </c>
    </row>
    <row r="99" s="12" customFormat="1">
      <c r="A99" s="12"/>
      <c r="B99" s="211"/>
      <c r="C99" s="212"/>
      <c r="D99" s="191" t="s">
        <v>124</v>
      </c>
      <c r="E99" s="213" t="s">
        <v>19</v>
      </c>
      <c r="F99" s="214" t="s">
        <v>127</v>
      </c>
      <c r="G99" s="212"/>
      <c r="H99" s="215">
        <v>6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1" t="s">
        <v>124</v>
      </c>
      <c r="AU99" s="221" t="s">
        <v>34</v>
      </c>
      <c r="AV99" s="12" t="s">
        <v>122</v>
      </c>
      <c r="AW99" s="12" t="s">
        <v>33</v>
      </c>
      <c r="AX99" s="12" t="s">
        <v>79</v>
      </c>
      <c r="AY99" s="221" t="s">
        <v>123</v>
      </c>
    </row>
    <row r="100" s="2" customFormat="1" ht="21.75" customHeight="1">
      <c r="A100" s="38"/>
      <c r="B100" s="39"/>
      <c r="C100" s="222" t="s">
        <v>136</v>
      </c>
      <c r="D100" s="222" t="s">
        <v>241</v>
      </c>
      <c r="E100" s="223" t="s">
        <v>377</v>
      </c>
      <c r="F100" s="224" t="s">
        <v>378</v>
      </c>
      <c r="G100" s="225" t="s">
        <v>185</v>
      </c>
      <c r="H100" s="226">
        <v>11.625</v>
      </c>
      <c r="I100" s="227"/>
      <c r="J100" s="228">
        <f>ROUND(I100*H100,2)</f>
        <v>0</v>
      </c>
      <c r="K100" s="224" t="s">
        <v>121</v>
      </c>
      <c r="L100" s="229"/>
      <c r="M100" s="230" t="s">
        <v>19</v>
      </c>
      <c r="N100" s="231" t="s">
        <v>43</v>
      </c>
      <c r="O100" s="8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7" t="s">
        <v>244</v>
      </c>
      <c r="AT100" s="187" t="s">
        <v>241</v>
      </c>
      <c r="AU100" s="187" t="s">
        <v>34</v>
      </c>
      <c r="AY100" s="17" t="s">
        <v>123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79</v>
      </c>
      <c r="BK100" s="188">
        <f>ROUND(I100*H100,2)</f>
        <v>0</v>
      </c>
      <c r="BL100" s="17" t="s">
        <v>245</v>
      </c>
      <c r="BM100" s="187" t="s">
        <v>155</v>
      </c>
    </row>
    <row r="101" s="10" customFormat="1">
      <c r="A101" s="10"/>
      <c r="B101" s="189"/>
      <c r="C101" s="190"/>
      <c r="D101" s="191" t="s">
        <v>124</v>
      </c>
      <c r="E101" s="192" t="s">
        <v>19</v>
      </c>
      <c r="F101" s="193" t="s">
        <v>379</v>
      </c>
      <c r="G101" s="190"/>
      <c r="H101" s="192" t="s">
        <v>19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199" t="s">
        <v>124</v>
      </c>
      <c r="AU101" s="199" t="s">
        <v>34</v>
      </c>
      <c r="AV101" s="10" t="s">
        <v>79</v>
      </c>
      <c r="AW101" s="10" t="s">
        <v>33</v>
      </c>
      <c r="AX101" s="10" t="s">
        <v>34</v>
      </c>
      <c r="AY101" s="199" t="s">
        <v>123</v>
      </c>
    </row>
    <row r="102" s="10" customFormat="1">
      <c r="A102" s="10"/>
      <c r="B102" s="189"/>
      <c r="C102" s="190"/>
      <c r="D102" s="191" t="s">
        <v>124</v>
      </c>
      <c r="E102" s="192" t="s">
        <v>19</v>
      </c>
      <c r="F102" s="193" t="s">
        <v>380</v>
      </c>
      <c r="G102" s="190"/>
      <c r="H102" s="192" t="s">
        <v>19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T102" s="199" t="s">
        <v>124</v>
      </c>
      <c r="AU102" s="199" t="s">
        <v>34</v>
      </c>
      <c r="AV102" s="10" t="s">
        <v>79</v>
      </c>
      <c r="AW102" s="10" t="s">
        <v>33</v>
      </c>
      <c r="AX102" s="10" t="s">
        <v>34</v>
      </c>
      <c r="AY102" s="199" t="s">
        <v>123</v>
      </c>
    </row>
    <row r="103" s="11" customFormat="1">
      <c r="A103" s="11"/>
      <c r="B103" s="200"/>
      <c r="C103" s="201"/>
      <c r="D103" s="191" t="s">
        <v>124</v>
      </c>
      <c r="E103" s="202" t="s">
        <v>19</v>
      </c>
      <c r="F103" s="203" t="s">
        <v>381</v>
      </c>
      <c r="G103" s="201"/>
      <c r="H103" s="204">
        <v>11.625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10" t="s">
        <v>124</v>
      </c>
      <c r="AU103" s="210" t="s">
        <v>34</v>
      </c>
      <c r="AV103" s="11" t="s">
        <v>81</v>
      </c>
      <c r="AW103" s="11" t="s">
        <v>33</v>
      </c>
      <c r="AX103" s="11" t="s">
        <v>34</v>
      </c>
      <c r="AY103" s="210" t="s">
        <v>123</v>
      </c>
    </row>
    <row r="104" s="12" customFormat="1">
      <c r="A104" s="12"/>
      <c r="B104" s="211"/>
      <c r="C104" s="212"/>
      <c r="D104" s="191" t="s">
        <v>124</v>
      </c>
      <c r="E104" s="213" t="s">
        <v>19</v>
      </c>
      <c r="F104" s="214" t="s">
        <v>127</v>
      </c>
      <c r="G104" s="212"/>
      <c r="H104" s="215">
        <v>11.625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1" t="s">
        <v>124</v>
      </c>
      <c r="AU104" s="221" t="s">
        <v>34</v>
      </c>
      <c r="AV104" s="12" t="s">
        <v>122</v>
      </c>
      <c r="AW104" s="12" t="s">
        <v>33</v>
      </c>
      <c r="AX104" s="12" t="s">
        <v>79</v>
      </c>
      <c r="AY104" s="221" t="s">
        <v>123</v>
      </c>
    </row>
    <row r="105" s="2" customFormat="1" ht="21.75" customHeight="1">
      <c r="A105" s="38"/>
      <c r="B105" s="39"/>
      <c r="C105" s="222" t="s">
        <v>152</v>
      </c>
      <c r="D105" s="222" t="s">
        <v>241</v>
      </c>
      <c r="E105" s="223" t="s">
        <v>382</v>
      </c>
      <c r="F105" s="224" t="s">
        <v>383</v>
      </c>
      <c r="G105" s="225" t="s">
        <v>185</v>
      </c>
      <c r="H105" s="226">
        <v>6.8360000000000003</v>
      </c>
      <c r="I105" s="227"/>
      <c r="J105" s="228">
        <f>ROUND(I105*H105,2)</f>
        <v>0</v>
      </c>
      <c r="K105" s="224" t="s">
        <v>121</v>
      </c>
      <c r="L105" s="229"/>
      <c r="M105" s="230" t="s">
        <v>19</v>
      </c>
      <c r="N105" s="231" t="s">
        <v>43</v>
      </c>
      <c r="O105" s="84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7" t="s">
        <v>244</v>
      </c>
      <c r="AT105" s="187" t="s">
        <v>241</v>
      </c>
      <c r="AU105" s="187" t="s">
        <v>34</v>
      </c>
      <c r="AY105" s="17" t="s">
        <v>123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7" t="s">
        <v>79</v>
      </c>
      <c r="BK105" s="188">
        <f>ROUND(I105*H105,2)</f>
        <v>0</v>
      </c>
      <c r="BL105" s="17" t="s">
        <v>245</v>
      </c>
      <c r="BM105" s="187" t="s">
        <v>159</v>
      </c>
    </row>
    <row r="106" s="10" customFormat="1">
      <c r="A106" s="10"/>
      <c r="B106" s="189"/>
      <c r="C106" s="190"/>
      <c r="D106" s="191" t="s">
        <v>124</v>
      </c>
      <c r="E106" s="192" t="s">
        <v>19</v>
      </c>
      <c r="F106" s="193" t="s">
        <v>384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199" t="s">
        <v>124</v>
      </c>
      <c r="AU106" s="199" t="s">
        <v>34</v>
      </c>
      <c r="AV106" s="10" t="s">
        <v>79</v>
      </c>
      <c r="AW106" s="10" t="s">
        <v>33</v>
      </c>
      <c r="AX106" s="10" t="s">
        <v>34</v>
      </c>
      <c r="AY106" s="199" t="s">
        <v>123</v>
      </c>
    </row>
    <row r="107" s="10" customFormat="1">
      <c r="A107" s="10"/>
      <c r="B107" s="189"/>
      <c r="C107" s="190"/>
      <c r="D107" s="191" t="s">
        <v>124</v>
      </c>
      <c r="E107" s="192" t="s">
        <v>19</v>
      </c>
      <c r="F107" s="193" t="s">
        <v>385</v>
      </c>
      <c r="G107" s="190"/>
      <c r="H107" s="192" t="s">
        <v>19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199" t="s">
        <v>124</v>
      </c>
      <c r="AU107" s="199" t="s">
        <v>34</v>
      </c>
      <c r="AV107" s="10" t="s">
        <v>79</v>
      </c>
      <c r="AW107" s="10" t="s">
        <v>33</v>
      </c>
      <c r="AX107" s="10" t="s">
        <v>34</v>
      </c>
      <c r="AY107" s="199" t="s">
        <v>123</v>
      </c>
    </row>
    <row r="108" s="11" customFormat="1">
      <c r="A108" s="11"/>
      <c r="B108" s="200"/>
      <c r="C108" s="201"/>
      <c r="D108" s="191" t="s">
        <v>124</v>
      </c>
      <c r="E108" s="202" t="s">
        <v>19</v>
      </c>
      <c r="F108" s="203" t="s">
        <v>386</v>
      </c>
      <c r="G108" s="201"/>
      <c r="H108" s="204">
        <v>6.8360000000000003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T108" s="210" t="s">
        <v>124</v>
      </c>
      <c r="AU108" s="210" t="s">
        <v>34</v>
      </c>
      <c r="AV108" s="11" t="s">
        <v>81</v>
      </c>
      <c r="AW108" s="11" t="s">
        <v>33</v>
      </c>
      <c r="AX108" s="11" t="s">
        <v>34</v>
      </c>
      <c r="AY108" s="210" t="s">
        <v>123</v>
      </c>
    </row>
    <row r="109" s="12" customFormat="1">
      <c r="A109" s="12"/>
      <c r="B109" s="211"/>
      <c r="C109" s="212"/>
      <c r="D109" s="191" t="s">
        <v>124</v>
      </c>
      <c r="E109" s="213" t="s">
        <v>19</v>
      </c>
      <c r="F109" s="214" t="s">
        <v>127</v>
      </c>
      <c r="G109" s="212"/>
      <c r="H109" s="215">
        <v>6.8360000000000003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1" t="s">
        <v>124</v>
      </c>
      <c r="AU109" s="221" t="s">
        <v>34</v>
      </c>
      <c r="AV109" s="12" t="s">
        <v>122</v>
      </c>
      <c r="AW109" s="12" t="s">
        <v>33</v>
      </c>
      <c r="AX109" s="12" t="s">
        <v>79</v>
      </c>
      <c r="AY109" s="221" t="s">
        <v>123</v>
      </c>
    </row>
    <row r="110" s="2" customFormat="1" ht="128.55" customHeight="1">
      <c r="A110" s="38"/>
      <c r="B110" s="39"/>
      <c r="C110" s="176" t="s">
        <v>141</v>
      </c>
      <c r="D110" s="176" t="s">
        <v>117</v>
      </c>
      <c r="E110" s="177" t="s">
        <v>387</v>
      </c>
      <c r="F110" s="178" t="s">
        <v>388</v>
      </c>
      <c r="G110" s="179" t="s">
        <v>140</v>
      </c>
      <c r="H110" s="180">
        <v>41.981000000000002</v>
      </c>
      <c r="I110" s="181"/>
      <c r="J110" s="182">
        <f>ROUND(I110*H110,2)</f>
        <v>0</v>
      </c>
      <c r="K110" s="178" t="s">
        <v>121</v>
      </c>
      <c r="L110" s="44"/>
      <c r="M110" s="183" t="s">
        <v>19</v>
      </c>
      <c r="N110" s="184" t="s">
        <v>43</v>
      </c>
      <c r="O110" s="84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7" t="s">
        <v>122</v>
      </c>
      <c r="AT110" s="187" t="s">
        <v>117</v>
      </c>
      <c r="AU110" s="187" t="s">
        <v>34</v>
      </c>
      <c r="AY110" s="17" t="s">
        <v>123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7" t="s">
        <v>79</v>
      </c>
      <c r="BK110" s="188">
        <f>ROUND(I110*H110,2)</f>
        <v>0</v>
      </c>
      <c r="BL110" s="17" t="s">
        <v>122</v>
      </c>
      <c r="BM110" s="187" t="s">
        <v>165</v>
      </c>
    </row>
    <row r="111" s="11" customFormat="1">
      <c r="A111" s="11"/>
      <c r="B111" s="200"/>
      <c r="C111" s="201"/>
      <c r="D111" s="191" t="s">
        <v>124</v>
      </c>
      <c r="E111" s="202" t="s">
        <v>19</v>
      </c>
      <c r="F111" s="203" t="s">
        <v>389</v>
      </c>
      <c r="G111" s="201"/>
      <c r="H111" s="204">
        <v>41.981000000000002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T111" s="210" t="s">
        <v>124</v>
      </c>
      <c r="AU111" s="210" t="s">
        <v>34</v>
      </c>
      <c r="AV111" s="11" t="s">
        <v>81</v>
      </c>
      <c r="AW111" s="11" t="s">
        <v>33</v>
      </c>
      <c r="AX111" s="11" t="s">
        <v>34</v>
      </c>
      <c r="AY111" s="210" t="s">
        <v>123</v>
      </c>
    </row>
    <row r="112" s="12" customFormat="1">
      <c r="A112" s="12"/>
      <c r="B112" s="211"/>
      <c r="C112" s="212"/>
      <c r="D112" s="191" t="s">
        <v>124</v>
      </c>
      <c r="E112" s="213" t="s">
        <v>19</v>
      </c>
      <c r="F112" s="214" t="s">
        <v>127</v>
      </c>
      <c r="G112" s="212"/>
      <c r="H112" s="215">
        <v>41.981000000000002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1" t="s">
        <v>124</v>
      </c>
      <c r="AU112" s="221" t="s">
        <v>34</v>
      </c>
      <c r="AV112" s="12" t="s">
        <v>122</v>
      </c>
      <c r="AW112" s="12" t="s">
        <v>33</v>
      </c>
      <c r="AX112" s="12" t="s">
        <v>79</v>
      </c>
      <c r="AY112" s="221" t="s">
        <v>123</v>
      </c>
    </row>
    <row r="113" s="2" customFormat="1" ht="21.75" customHeight="1">
      <c r="A113" s="38"/>
      <c r="B113" s="39"/>
      <c r="C113" s="176" t="s">
        <v>161</v>
      </c>
      <c r="D113" s="176" t="s">
        <v>117</v>
      </c>
      <c r="E113" s="177" t="s">
        <v>390</v>
      </c>
      <c r="F113" s="178" t="s">
        <v>391</v>
      </c>
      <c r="G113" s="179" t="s">
        <v>120</v>
      </c>
      <c r="H113" s="180">
        <v>6.5</v>
      </c>
      <c r="I113" s="181"/>
      <c r="J113" s="182">
        <f>ROUND(I113*H113,2)</f>
        <v>0</v>
      </c>
      <c r="K113" s="178" t="s">
        <v>121</v>
      </c>
      <c r="L113" s="44"/>
      <c r="M113" s="183" t="s">
        <v>19</v>
      </c>
      <c r="N113" s="184" t="s">
        <v>43</v>
      </c>
      <c r="O113" s="8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7" t="s">
        <v>122</v>
      </c>
      <c r="AT113" s="187" t="s">
        <v>117</v>
      </c>
      <c r="AU113" s="187" t="s">
        <v>34</v>
      </c>
      <c r="AY113" s="17" t="s">
        <v>123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7" t="s">
        <v>79</v>
      </c>
      <c r="BK113" s="188">
        <f>ROUND(I113*H113,2)</f>
        <v>0</v>
      </c>
      <c r="BL113" s="17" t="s">
        <v>122</v>
      </c>
      <c r="BM113" s="187" t="s">
        <v>228</v>
      </c>
    </row>
    <row r="114" s="11" customFormat="1">
      <c r="A114" s="11"/>
      <c r="B114" s="200"/>
      <c r="C114" s="201"/>
      <c r="D114" s="191" t="s">
        <v>124</v>
      </c>
      <c r="E114" s="202" t="s">
        <v>19</v>
      </c>
      <c r="F114" s="203" t="s">
        <v>392</v>
      </c>
      <c r="G114" s="201"/>
      <c r="H114" s="204">
        <v>6.5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T114" s="210" t="s">
        <v>124</v>
      </c>
      <c r="AU114" s="210" t="s">
        <v>34</v>
      </c>
      <c r="AV114" s="11" t="s">
        <v>81</v>
      </c>
      <c r="AW114" s="11" t="s">
        <v>33</v>
      </c>
      <c r="AX114" s="11" t="s">
        <v>34</v>
      </c>
      <c r="AY114" s="210" t="s">
        <v>123</v>
      </c>
    </row>
    <row r="115" s="12" customFormat="1">
      <c r="A115" s="12"/>
      <c r="B115" s="211"/>
      <c r="C115" s="212"/>
      <c r="D115" s="191" t="s">
        <v>124</v>
      </c>
      <c r="E115" s="213" t="s">
        <v>19</v>
      </c>
      <c r="F115" s="214" t="s">
        <v>127</v>
      </c>
      <c r="G115" s="212"/>
      <c r="H115" s="215">
        <v>6.5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1" t="s">
        <v>124</v>
      </c>
      <c r="AU115" s="221" t="s">
        <v>34</v>
      </c>
      <c r="AV115" s="12" t="s">
        <v>122</v>
      </c>
      <c r="AW115" s="12" t="s">
        <v>33</v>
      </c>
      <c r="AX115" s="12" t="s">
        <v>79</v>
      </c>
      <c r="AY115" s="221" t="s">
        <v>123</v>
      </c>
    </row>
    <row r="116" s="2" customFormat="1" ht="21.75" customHeight="1">
      <c r="A116" s="38"/>
      <c r="B116" s="39"/>
      <c r="C116" s="176" t="s">
        <v>146</v>
      </c>
      <c r="D116" s="176" t="s">
        <v>117</v>
      </c>
      <c r="E116" s="177" t="s">
        <v>393</v>
      </c>
      <c r="F116" s="178" t="s">
        <v>394</v>
      </c>
      <c r="G116" s="179" t="s">
        <v>120</v>
      </c>
      <c r="H116" s="180">
        <v>6</v>
      </c>
      <c r="I116" s="181"/>
      <c r="J116" s="182">
        <f>ROUND(I116*H116,2)</f>
        <v>0</v>
      </c>
      <c r="K116" s="178" t="s">
        <v>121</v>
      </c>
      <c r="L116" s="44"/>
      <c r="M116" s="183" t="s">
        <v>19</v>
      </c>
      <c r="N116" s="184" t="s">
        <v>43</v>
      </c>
      <c r="O116" s="8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7" t="s">
        <v>122</v>
      </c>
      <c r="AT116" s="187" t="s">
        <v>117</v>
      </c>
      <c r="AU116" s="187" t="s">
        <v>34</v>
      </c>
      <c r="AY116" s="17" t="s">
        <v>123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79</v>
      </c>
      <c r="BK116" s="188">
        <f>ROUND(I116*H116,2)</f>
        <v>0</v>
      </c>
      <c r="BL116" s="17" t="s">
        <v>122</v>
      </c>
      <c r="BM116" s="187" t="s">
        <v>169</v>
      </c>
    </row>
    <row r="117" s="11" customFormat="1">
      <c r="A117" s="11"/>
      <c r="B117" s="200"/>
      <c r="C117" s="201"/>
      <c r="D117" s="191" t="s">
        <v>124</v>
      </c>
      <c r="E117" s="202" t="s">
        <v>19</v>
      </c>
      <c r="F117" s="203" t="s">
        <v>395</v>
      </c>
      <c r="G117" s="201"/>
      <c r="H117" s="204">
        <v>6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T117" s="210" t="s">
        <v>124</v>
      </c>
      <c r="AU117" s="210" t="s">
        <v>34</v>
      </c>
      <c r="AV117" s="11" t="s">
        <v>81</v>
      </c>
      <c r="AW117" s="11" t="s">
        <v>33</v>
      </c>
      <c r="AX117" s="11" t="s">
        <v>34</v>
      </c>
      <c r="AY117" s="210" t="s">
        <v>123</v>
      </c>
    </row>
    <row r="118" s="12" customFormat="1">
      <c r="A118" s="12"/>
      <c r="B118" s="211"/>
      <c r="C118" s="212"/>
      <c r="D118" s="191" t="s">
        <v>124</v>
      </c>
      <c r="E118" s="213" t="s">
        <v>19</v>
      </c>
      <c r="F118" s="214" t="s">
        <v>127</v>
      </c>
      <c r="G118" s="212"/>
      <c r="H118" s="215">
        <v>6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1" t="s">
        <v>124</v>
      </c>
      <c r="AU118" s="221" t="s">
        <v>34</v>
      </c>
      <c r="AV118" s="12" t="s">
        <v>122</v>
      </c>
      <c r="AW118" s="12" t="s">
        <v>33</v>
      </c>
      <c r="AX118" s="12" t="s">
        <v>79</v>
      </c>
      <c r="AY118" s="221" t="s">
        <v>123</v>
      </c>
    </row>
    <row r="119" s="2" customFormat="1" ht="24.15" customHeight="1">
      <c r="A119" s="38"/>
      <c r="B119" s="39"/>
      <c r="C119" s="176" t="s">
        <v>171</v>
      </c>
      <c r="D119" s="176" t="s">
        <v>117</v>
      </c>
      <c r="E119" s="177" t="s">
        <v>396</v>
      </c>
      <c r="F119" s="178" t="s">
        <v>397</v>
      </c>
      <c r="G119" s="179" t="s">
        <v>120</v>
      </c>
      <c r="H119" s="180">
        <v>7</v>
      </c>
      <c r="I119" s="181"/>
      <c r="J119" s="182">
        <f>ROUND(I119*H119,2)</f>
        <v>0</v>
      </c>
      <c r="K119" s="178" t="s">
        <v>121</v>
      </c>
      <c r="L119" s="44"/>
      <c r="M119" s="183" t="s">
        <v>19</v>
      </c>
      <c r="N119" s="184" t="s">
        <v>43</v>
      </c>
      <c r="O119" s="84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7" t="s">
        <v>122</v>
      </c>
      <c r="AT119" s="187" t="s">
        <v>117</v>
      </c>
      <c r="AU119" s="187" t="s">
        <v>34</v>
      </c>
      <c r="AY119" s="17" t="s">
        <v>123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79</v>
      </c>
      <c r="BK119" s="188">
        <f>ROUND(I119*H119,2)</f>
        <v>0</v>
      </c>
      <c r="BL119" s="17" t="s">
        <v>122</v>
      </c>
      <c r="BM119" s="187" t="s">
        <v>174</v>
      </c>
    </row>
    <row r="120" s="11" customFormat="1">
      <c r="A120" s="11"/>
      <c r="B120" s="200"/>
      <c r="C120" s="201"/>
      <c r="D120" s="191" t="s">
        <v>124</v>
      </c>
      <c r="E120" s="202" t="s">
        <v>19</v>
      </c>
      <c r="F120" s="203" t="s">
        <v>398</v>
      </c>
      <c r="G120" s="201"/>
      <c r="H120" s="204">
        <v>7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10" t="s">
        <v>124</v>
      </c>
      <c r="AU120" s="210" t="s">
        <v>34</v>
      </c>
      <c r="AV120" s="11" t="s">
        <v>81</v>
      </c>
      <c r="AW120" s="11" t="s">
        <v>33</v>
      </c>
      <c r="AX120" s="11" t="s">
        <v>34</v>
      </c>
      <c r="AY120" s="210" t="s">
        <v>123</v>
      </c>
    </row>
    <row r="121" s="12" customFormat="1">
      <c r="A121" s="12"/>
      <c r="B121" s="211"/>
      <c r="C121" s="212"/>
      <c r="D121" s="191" t="s">
        <v>124</v>
      </c>
      <c r="E121" s="213" t="s">
        <v>19</v>
      </c>
      <c r="F121" s="214" t="s">
        <v>127</v>
      </c>
      <c r="G121" s="212"/>
      <c r="H121" s="215">
        <v>7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1" t="s">
        <v>124</v>
      </c>
      <c r="AU121" s="221" t="s">
        <v>34</v>
      </c>
      <c r="AV121" s="12" t="s">
        <v>122</v>
      </c>
      <c r="AW121" s="12" t="s">
        <v>33</v>
      </c>
      <c r="AX121" s="12" t="s">
        <v>79</v>
      </c>
      <c r="AY121" s="221" t="s">
        <v>123</v>
      </c>
    </row>
    <row r="122" s="2" customFormat="1" ht="21.75" customHeight="1">
      <c r="A122" s="38"/>
      <c r="B122" s="39"/>
      <c r="C122" s="176" t="s">
        <v>150</v>
      </c>
      <c r="D122" s="176" t="s">
        <v>117</v>
      </c>
      <c r="E122" s="177" t="s">
        <v>399</v>
      </c>
      <c r="F122" s="178" t="s">
        <v>400</v>
      </c>
      <c r="G122" s="179" t="s">
        <v>120</v>
      </c>
      <c r="H122" s="180">
        <v>8</v>
      </c>
      <c r="I122" s="181"/>
      <c r="J122" s="182">
        <f>ROUND(I122*H122,2)</f>
        <v>0</v>
      </c>
      <c r="K122" s="178" t="s">
        <v>121</v>
      </c>
      <c r="L122" s="44"/>
      <c r="M122" s="183" t="s">
        <v>19</v>
      </c>
      <c r="N122" s="184" t="s">
        <v>43</v>
      </c>
      <c r="O122" s="84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7" t="s">
        <v>122</v>
      </c>
      <c r="AT122" s="187" t="s">
        <v>117</v>
      </c>
      <c r="AU122" s="187" t="s">
        <v>34</v>
      </c>
      <c r="AY122" s="17" t="s">
        <v>123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7" t="s">
        <v>79</v>
      </c>
      <c r="BK122" s="188">
        <f>ROUND(I122*H122,2)</f>
        <v>0</v>
      </c>
      <c r="BL122" s="17" t="s">
        <v>122</v>
      </c>
      <c r="BM122" s="187" t="s">
        <v>311</v>
      </c>
    </row>
    <row r="123" s="11" customFormat="1">
      <c r="A123" s="11"/>
      <c r="B123" s="200"/>
      <c r="C123" s="201"/>
      <c r="D123" s="191" t="s">
        <v>124</v>
      </c>
      <c r="E123" s="202" t="s">
        <v>19</v>
      </c>
      <c r="F123" s="203" t="s">
        <v>401</v>
      </c>
      <c r="G123" s="201"/>
      <c r="H123" s="204">
        <v>8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10" t="s">
        <v>124</v>
      </c>
      <c r="AU123" s="210" t="s">
        <v>34</v>
      </c>
      <c r="AV123" s="11" t="s">
        <v>81</v>
      </c>
      <c r="AW123" s="11" t="s">
        <v>33</v>
      </c>
      <c r="AX123" s="11" t="s">
        <v>34</v>
      </c>
      <c r="AY123" s="210" t="s">
        <v>123</v>
      </c>
    </row>
    <row r="124" s="12" customFormat="1">
      <c r="A124" s="12"/>
      <c r="B124" s="211"/>
      <c r="C124" s="212"/>
      <c r="D124" s="191" t="s">
        <v>124</v>
      </c>
      <c r="E124" s="213" t="s">
        <v>19</v>
      </c>
      <c r="F124" s="214" t="s">
        <v>127</v>
      </c>
      <c r="G124" s="212"/>
      <c r="H124" s="215">
        <v>8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1" t="s">
        <v>124</v>
      </c>
      <c r="AU124" s="221" t="s">
        <v>34</v>
      </c>
      <c r="AV124" s="12" t="s">
        <v>122</v>
      </c>
      <c r="AW124" s="12" t="s">
        <v>33</v>
      </c>
      <c r="AX124" s="12" t="s">
        <v>79</v>
      </c>
      <c r="AY124" s="221" t="s">
        <v>123</v>
      </c>
    </row>
    <row r="125" s="2" customFormat="1" ht="24.15" customHeight="1">
      <c r="A125" s="38"/>
      <c r="B125" s="39"/>
      <c r="C125" s="176" t="s">
        <v>188</v>
      </c>
      <c r="D125" s="176" t="s">
        <v>117</v>
      </c>
      <c r="E125" s="177" t="s">
        <v>402</v>
      </c>
      <c r="F125" s="178" t="s">
        <v>403</v>
      </c>
      <c r="G125" s="179" t="s">
        <v>164</v>
      </c>
      <c r="H125" s="180">
        <v>11.550000000000001</v>
      </c>
      <c r="I125" s="181"/>
      <c r="J125" s="182">
        <f>ROUND(I125*H125,2)</f>
        <v>0</v>
      </c>
      <c r="K125" s="178" t="s">
        <v>121</v>
      </c>
      <c r="L125" s="44"/>
      <c r="M125" s="183" t="s">
        <v>19</v>
      </c>
      <c r="N125" s="184" t="s">
        <v>43</v>
      </c>
      <c r="O125" s="84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7" t="s">
        <v>122</v>
      </c>
      <c r="AT125" s="187" t="s">
        <v>117</v>
      </c>
      <c r="AU125" s="187" t="s">
        <v>34</v>
      </c>
      <c r="AY125" s="17" t="s">
        <v>123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7" t="s">
        <v>79</v>
      </c>
      <c r="BK125" s="188">
        <f>ROUND(I125*H125,2)</f>
        <v>0</v>
      </c>
      <c r="BL125" s="17" t="s">
        <v>122</v>
      </c>
      <c r="BM125" s="187" t="s">
        <v>257</v>
      </c>
    </row>
    <row r="126" s="11" customFormat="1">
      <c r="A126" s="11"/>
      <c r="B126" s="200"/>
      <c r="C126" s="201"/>
      <c r="D126" s="191" t="s">
        <v>124</v>
      </c>
      <c r="E126" s="202" t="s">
        <v>19</v>
      </c>
      <c r="F126" s="203" t="s">
        <v>404</v>
      </c>
      <c r="G126" s="201"/>
      <c r="H126" s="204">
        <v>11.550000000000001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T126" s="210" t="s">
        <v>124</v>
      </c>
      <c r="AU126" s="210" t="s">
        <v>34</v>
      </c>
      <c r="AV126" s="11" t="s">
        <v>81</v>
      </c>
      <c r="AW126" s="11" t="s">
        <v>33</v>
      </c>
      <c r="AX126" s="11" t="s">
        <v>34</v>
      </c>
      <c r="AY126" s="210" t="s">
        <v>123</v>
      </c>
    </row>
    <row r="127" s="12" customFormat="1">
      <c r="A127" s="12"/>
      <c r="B127" s="211"/>
      <c r="C127" s="212"/>
      <c r="D127" s="191" t="s">
        <v>124</v>
      </c>
      <c r="E127" s="213" t="s">
        <v>19</v>
      </c>
      <c r="F127" s="214" t="s">
        <v>127</v>
      </c>
      <c r="G127" s="212"/>
      <c r="H127" s="215">
        <v>11.550000000000001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1" t="s">
        <v>124</v>
      </c>
      <c r="AU127" s="221" t="s">
        <v>34</v>
      </c>
      <c r="AV127" s="12" t="s">
        <v>122</v>
      </c>
      <c r="AW127" s="12" t="s">
        <v>33</v>
      </c>
      <c r="AX127" s="12" t="s">
        <v>79</v>
      </c>
      <c r="AY127" s="221" t="s">
        <v>123</v>
      </c>
    </row>
    <row r="128" s="2" customFormat="1" ht="21.75" customHeight="1">
      <c r="A128" s="38"/>
      <c r="B128" s="39"/>
      <c r="C128" s="222" t="s">
        <v>155</v>
      </c>
      <c r="D128" s="222" t="s">
        <v>241</v>
      </c>
      <c r="E128" s="223" t="s">
        <v>405</v>
      </c>
      <c r="F128" s="224" t="s">
        <v>406</v>
      </c>
      <c r="G128" s="225" t="s">
        <v>130</v>
      </c>
      <c r="H128" s="226">
        <v>4</v>
      </c>
      <c r="I128" s="227"/>
      <c r="J128" s="228">
        <f>ROUND(I128*H128,2)</f>
        <v>0</v>
      </c>
      <c r="K128" s="224" t="s">
        <v>121</v>
      </c>
      <c r="L128" s="229"/>
      <c r="M128" s="230" t="s">
        <v>19</v>
      </c>
      <c r="N128" s="231" t="s">
        <v>43</v>
      </c>
      <c r="O128" s="84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7" t="s">
        <v>244</v>
      </c>
      <c r="AT128" s="187" t="s">
        <v>241</v>
      </c>
      <c r="AU128" s="187" t="s">
        <v>34</v>
      </c>
      <c r="AY128" s="17" t="s">
        <v>123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79</v>
      </c>
      <c r="BK128" s="188">
        <f>ROUND(I128*H128,2)</f>
        <v>0</v>
      </c>
      <c r="BL128" s="17" t="s">
        <v>245</v>
      </c>
      <c r="BM128" s="187" t="s">
        <v>192</v>
      </c>
    </row>
    <row r="129" s="2" customFormat="1" ht="21.75" customHeight="1">
      <c r="A129" s="38"/>
      <c r="B129" s="39"/>
      <c r="C129" s="222" t="s">
        <v>8</v>
      </c>
      <c r="D129" s="222" t="s">
        <v>241</v>
      </c>
      <c r="E129" s="223" t="s">
        <v>407</v>
      </c>
      <c r="F129" s="224" t="s">
        <v>408</v>
      </c>
      <c r="G129" s="225" t="s">
        <v>130</v>
      </c>
      <c r="H129" s="226">
        <v>8</v>
      </c>
      <c r="I129" s="227"/>
      <c r="J129" s="228">
        <f>ROUND(I129*H129,2)</f>
        <v>0</v>
      </c>
      <c r="K129" s="224" t="s">
        <v>121</v>
      </c>
      <c r="L129" s="229"/>
      <c r="M129" s="230" t="s">
        <v>19</v>
      </c>
      <c r="N129" s="231" t="s">
        <v>43</v>
      </c>
      <c r="O129" s="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7" t="s">
        <v>244</v>
      </c>
      <c r="AT129" s="187" t="s">
        <v>241</v>
      </c>
      <c r="AU129" s="187" t="s">
        <v>34</v>
      </c>
      <c r="AY129" s="17" t="s">
        <v>123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79</v>
      </c>
      <c r="BK129" s="188">
        <f>ROUND(I129*H129,2)</f>
        <v>0</v>
      </c>
      <c r="BL129" s="17" t="s">
        <v>245</v>
      </c>
      <c r="BM129" s="187" t="s">
        <v>196</v>
      </c>
    </row>
    <row r="130" s="2" customFormat="1" ht="16.5" customHeight="1">
      <c r="A130" s="38"/>
      <c r="B130" s="39"/>
      <c r="C130" s="222" t="s">
        <v>159</v>
      </c>
      <c r="D130" s="222" t="s">
        <v>241</v>
      </c>
      <c r="E130" s="223" t="s">
        <v>409</v>
      </c>
      <c r="F130" s="224" t="s">
        <v>410</v>
      </c>
      <c r="G130" s="225" t="s">
        <v>130</v>
      </c>
      <c r="H130" s="226">
        <v>4</v>
      </c>
      <c r="I130" s="227"/>
      <c r="J130" s="228">
        <f>ROUND(I130*H130,2)</f>
        <v>0</v>
      </c>
      <c r="K130" s="224" t="s">
        <v>121</v>
      </c>
      <c r="L130" s="229"/>
      <c r="M130" s="230" t="s">
        <v>19</v>
      </c>
      <c r="N130" s="231" t="s">
        <v>43</v>
      </c>
      <c r="O130" s="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7" t="s">
        <v>244</v>
      </c>
      <c r="AT130" s="187" t="s">
        <v>241</v>
      </c>
      <c r="AU130" s="187" t="s">
        <v>34</v>
      </c>
      <c r="AY130" s="17" t="s">
        <v>123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7" t="s">
        <v>79</v>
      </c>
      <c r="BK130" s="188">
        <f>ROUND(I130*H130,2)</f>
        <v>0</v>
      </c>
      <c r="BL130" s="17" t="s">
        <v>245</v>
      </c>
      <c r="BM130" s="187" t="s">
        <v>200</v>
      </c>
    </row>
    <row r="131" s="2" customFormat="1" ht="66.75" customHeight="1">
      <c r="A131" s="38"/>
      <c r="B131" s="39"/>
      <c r="C131" s="176" t="s">
        <v>205</v>
      </c>
      <c r="D131" s="176" t="s">
        <v>117</v>
      </c>
      <c r="E131" s="177" t="s">
        <v>411</v>
      </c>
      <c r="F131" s="178" t="s">
        <v>412</v>
      </c>
      <c r="G131" s="179" t="s">
        <v>140</v>
      </c>
      <c r="H131" s="180">
        <v>7.3559999999999999</v>
      </c>
      <c r="I131" s="181"/>
      <c r="J131" s="182">
        <f>ROUND(I131*H131,2)</f>
        <v>0</v>
      </c>
      <c r="K131" s="178" t="s">
        <v>121</v>
      </c>
      <c r="L131" s="44"/>
      <c r="M131" s="183" t="s">
        <v>19</v>
      </c>
      <c r="N131" s="184" t="s">
        <v>43</v>
      </c>
      <c r="O131" s="84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7" t="s">
        <v>122</v>
      </c>
      <c r="AT131" s="187" t="s">
        <v>117</v>
      </c>
      <c r="AU131" s="187" t="s">
        <v>34</v>
      </c>
      <c r="AY131" s="17" t="s">
        <v>123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79</v>
      </c>
      <c r="BK131" s="188">
        <f>ROUND(I131*H131,2)</f>
        <v>0</v>
      </c>
      <c r="BL131" s="17" t="s">
        <v>122</v>
      </c>
      <c r="BM131" s="187" t="s">
        <v>203</v>
      </c>
    </row>
    <row r="132" s="11" customFormat="1">
      <c r="A132" s="11"/>
      <c r="B132" s="200"/>
      <c r="C132" s="201"/>
      <c r="D132" s="191" t="s">
        <v>124</v>
      </c>
      <c r="E132" s="202" t="s">
        <v>19</v>
      </c>
      <c r="F132" s="203" t="s">
        <v>413</v>
      </c>
      <c r="G132" s="201"/>
      <c r="H132" s="204">
        <v>7.3559999999999999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10" t="s">
        <v>124</v>
      </c>
      <c r="AU132" s="210" t="s">
        <v>34</v>
      </c>
      <c r="AV132" s="11" t="s">
        <v>81</v>
      </c>
      <c r="AW132" s="11" t="s">
        <v>33</v>
      </c>
      <c r="AX132" s="11" t="s">
        <v>34</v>
      </c>
      <c r="AY132" s="210" t="s">
        <v>123</v>
      </c>
    </row>
    <row r="133" s="12" customFormat="1">
      <c r="A133" s="12"/>
      <c r="B133" s="211"/>
      <c r="C133" s="212"/>
      <c r="D133" s="191" t="s">
        <v>124</v>
      </c>
      <c r="E133" s="213" t="s">
        <v>19</v>
      </c>
      <c r="F133" s="214" t="s">
        <v>127</v>
      </c>
      <c r="G133" s="212"/>
      <c r="H133" s="215">
        <v>7.3559999999999999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21" t="s">
        <v>124</v>
      </c>
      <c r="AU133" s="221" t="s">
        <v>34</v>
      </c>
      <c r="AV133" s="12" t="s">
        <v>122</v>
      </c>
      <c r="AW133" s="12" t="s">
        <v>33</v>
      </c>
      <c r="AX133" s="12" t="s">
        <v>79</v>
      </c>
      <c r="AY133" s="221" t="s">
        <v>123</v>
      </c>
    </row>
    <row r="134" s="2" customFormat="1" ht="16.5" customHeight="1">
      <c r="A134" s="38"/>
      <c r="B134" s="39"/>
      <c r="C134" s="222" t="s">
        <v>165</v>
      </c>
      <c r="D134" s="222" t="s">
        <v>241</v>
      </c>
      <c r="E134" s="223" t="s">
        <v>414</v>
      </c>
      <c r="F134" s="224" t="s">
        <v>415</v>
      </c>
      <c r="G134" s="225" t="s">
        <v>164</v>
      </c>
      <c r="H134" s="226">
        <v>12</v>
      </c>
      <c r="I134" s="227"/>
      <c r="J134" s="228">
        <f>ROUND(I134*H134,2)</f>
        <v>0</v>
      </c>
      <c r="K134" s="224" t="s">
        <v>121</v>
      </c>
      <c r="L134" s="229"/>
      <c r="M134" s="230" t="s">
        <v>19</v>
      </c>
      <c r="N134" s="231" t="s">
        <v>43</v>
      </c>
      <c r="O134" s="84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7" t="s">
        <v>244</v>
      </c>
      <c r="AT134" s="187" t="s">
        <v>241</v>
      </c>
      <c r="AU134" s="187" t="s">
        <v>34</v>
      </c>
      <c r="AY134" s="17" t="s">
        <v>123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79</v>
      </c>
      <c r="BK134" s="188">
        <f>ROUND(I134*H134,2)</f>
        <v>0</v>
      </c>
      <c r="BL134" s="17" t="s">
        <v>245</v>
      </c>
      <c r="BM134" s="187" t="s">
        <v>208</v>
      </c>
    </row>
    <row r="135" s="11" customFormat="1">
      <c r="A135" s="11"/>
      <c r="B135" s="200"/>
      <c r="C135" s="201"/>
      <c r="D135" s="191" t="s">
        <v>124</v>
      </c>
      <c r="E135" s="202" t="s">
        <v>19</v>
      </c>
      <c r="F135" s="203" t="s">
        <v>416</v>
      </c>
      <c r="G135" s="201"/>
      <c r="H135" s="204">
        <v>12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10" t="s">
        <v>124</v>
      </c>
      <c r="AU135" s="210" t="s">
        <v>34</v>
      </c>
      <c r="AV135" s="11" t="s">
        <v>81</v>
      </c>
      <c r="AW135" s="11" t="s">
        <v>33</v>
      </c>
      <c r="AX135" s="11" t="s">
        <v>34</v>
      </c>
      <c r="AY135" s="210" t="s">
        <v>123</v>
      </c>
    </row>
    <row r="136" s="12" customFormat="1">
      <c r="A136" s="12"/>
      <c r="B136" s="211"/>
      <c r="C136" s="212"/>
      <c r="D136" s="191" t="s">
        <v>124</v>
      </c>
      <c r="E136" s="213" t="s">
        <v>19</v>
      </c>
      <c r="F136" s="214" t="s">
        <v>127</v>
      </c>
      <c r="G136" s="212"/>
      <c r="H136" s="215">
        <v>12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1" t="s">
        <v>124</v>
      </c>
      <c r="AU136" s="221" t="s">
        <v>34</v>
      </c>
      <c r="AV136" s="12" t="s">
        <v>122</v>
      </c>
      <c r="AW136" s="12" t="s">
        <v>33</v>
      </c>
      <c r="AX136" s="12" t="s">
        <v>79</v>
      </c>
      <c r="AY136" s="221" t="s">
        <v>123</v>
      </c>
    </row>
    <row r="137" s="2" customFormat="1" ht="16.5" customHeight="1">
      <c r="A137" s="38"/>
      <c r="B137" s="39"/>
      <c r="C137" s="222" t="s">
        <v>213</v>
      </c>
      <c r="D137" s="222" t="s">
        <v>241</v>
      </c>
      <c r="E137" s="223" t="s">
        <v>417</v>
      </c>
      <c r="F137" s="224" t="s">
        <v>418</v>
      </c>
      <c r="G137" s="225" t="s">
        <v>130</v>
      </c>
      <c r="H137" s="226">
        <v>8</v>
      </c>
      <c r="I137" s="227"/>
      <c r="J137" s="228">
        <f>ROUND(I137*H137,2)</f>
        <v>0</v>
      </c>
      <c r="K137" s="224" t="s">
        <v>121</v>
      </c>
      <c r="L137" s="229"/>
      <c r="M137" s="230" t="s">
        <v>19</v>
      </c>
      <c r="N137" s="231" t="s">
        <v>43</v>
      </c>
      <c r="O137" s="84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7" t="s">
        <v>244</v>
      </c>
      <c r="AT137" s="187" t="s">
        <v>241</v>
      </c>
      <c r="AU137" s="187" t="s">
        <v>34</v>
      </c>
      <c r="AY137" s="17" t="s">
        <v>123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79</v>
      </c>
      <c r="BK137" s="188">
        <f>ROUND(I137*H137,2)</f>
        <v>0</v>
      </c>
      <c r="BL137" s="17" t="s">
        <v>245</v>
      </c>
      <c r="BM137" s="187" t="s">
        <v>218</v>
      </c>
    </row>
    <row r="138" s="2" customFormat="1" ht="21.75" customHeight="1">
      <c r="A138" s="38"/>
      <c r="B138" s="39"/>
      <c r="C138" s="222" t="s">
        <v>228</v>
      </c>
      <c r="D138" s="222" t="s">
        <v>241</v>
      </c>
      <c r="E138" s="223" t="s">
        <v>419</v>
      </c>
      <c r="F138" s="224" t="s">
        <v>420</v>
      </c>
      <c r="G138" s="225" t="s">
        <v>185</v>
      </c>
      <c r="H138" s="226">
        <v>0.64000000000000001</v>
      </c>
      <c r="I138" s="227"/>
      <c r="J138" s="228">
        <f>ROUND(I138*H138,2)</f>
        <v>0</v>
      </c>
      <c r="K138" s="224" t="s">
        <v>121</v>
      </c>
      <c r="L138" s="229"/>
      <c r="M138" s="230" t="s">
        <v>19</v>
      </c>
      <c r="N138" s="231" t="s">
        <v>43</v>
      </c>
      <c r="O138" s="8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7" t="s">
        <v>244</v>
      </c>
      <c r="AT138" s="187" t="s">
        <v>241</v>
      </c>
      <c r="AU138" s="187" t="s">
        <v>34</v>
      </c>
      <c r="AY138" s="17" t="s">
        <v>123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79</v>
      </c>
      <c r="BK138" s="188">
        <f>ROUND(I138*H138,2)</f>
        <v>0</v>
      </c>
      <c r="BL138" s="17" t="s">
        <v>245</v>
      </c>
      <c r="BM138" s="187" t="s">
        <v>182</v>
      </c>
    </row>
    <row r="139" s="11" customFormat="1">
      <c r="A139" s="11"/>
      <c r="B139" s="200"/>
      <c r="C139" s="201"/>
      <c r="D139" s="191" t="s">
        <v>124</v>
      </c>
      <c r="E139" s="202" t="s">
        <v>19</v>
      </c>
      <c r="F139" s="203" t="s">
        <v>421</v>
      </c>
      <c r="G139" s="201"/>
      <c r="H139" s="204">
        <v>0.64000000000000001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T139" s="210" t="s">
        <v>124</v>
      </c>
      <c r="AU139" s="210" t="s">
        <v>34</v>
      </c>
      <c r="AV139" s="11" t="s">
        <v>81</v>
      </c>
      <c r="AW139" s="11" t="s">
        <v>33</v>
      </c>
      <c r="AX139" s="11" t="s">
        <v>34</v>
      </c>
      <c r="AY139" s="210" t="s">
        <v>123</v>
      </c>
    </row>
    <row r="140" s="12" customFormat="1">
      <c r="A140" s="12"/>
      <c r="B140" s="211"/>
      <c r="C140" s="212"/>
      <c r="D140" s="191" t="s">
        <v>124</v>
      </c>
      <c r="E140" s="213" t="s">
        <v>19</v>
      </c>
      <c r="F140" s="214" t="s">
        <v>127</v>
      </c>
      <c r="G140" s="212"/>
      <c r="H140" s="215">
        <v>0.64000000000000001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1" t="s">
        <v>124</v>
      </c>
      <c r="AU140" s="221" t="s">
        <v>34</v>
      </c>
      <c r="AV140" s="12" t="s">
        <v>122</v>
      </c>
      <c r="AW140" s="12" t="s">
        <v>33</v>
      </c>
      <c r="AX140" s="12" t="s">
        <v>79</v>
      </c>
      <c r="AY140" s="221" t="s">
        <v>123</v>
      </c>
    </row>
    <row r="141" s="2" customFormat="1" ht="128.55" customHeight="1">
      <c r="A141" s="38"/>
      <c r="B141" s="39"/>
      <c r="C141" s="176" t="s">
        <v>7</v>
      </c>
      <c r="D141" s="176" t="s">
        <v>117</v>
      </c>
      <c r="E141" s="177" t="s">
        <v>387</v>
      </c>
      <c r="F141" s="178" t="s">
        <v>388</v>
      </c>
      <c r="G141" s="179" t="s">
        <v>140</v>
      </c>
      <c r="H141" s="180">
        <v>1.536</v>
      </c>
      <c r="I141" s="181"/>
      <c r="J141" s="182">
        <f>ROUND(I141*H141,2)</f>
        <v>0</v>
      </c>
      <c r="K141" s="178" t="s">
        <v>121</v>
      </c>
      <c r="L141" s="44"/>
      <c r="M141" s="183" t="s">
        <v>19</v>
      </c>
      <c r="N141" s="184" t="s">
        <v>43</v>
      </c>
      <c r="O141" s="84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7" t="s">
        <v>297</v>
      </c>
      <c r="AT141" s="187" t="s">
        <v>117</v>
      </c>
      <c r="AU141" s="187" t="s">
        <v>34</v>
      </c>
      <c r="AY141" s="17" t="s">
        <v>123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7" t="s">
        <v>79</v>
      </c>
      <c r="BK141" s="188">
        <f>ROUND(I141*H141,2)</f>
        <v>0</v>
      </c>
      <c r="BL141" s="17" t="s">
        <v>297</v>
      </c>
      <c r="BM141" s="187" t="s">
        <v>422</v>
      </c>
    </row>
    <row r="142" s="11" customFormat="1">
      <c r="A142" s="11"/>
      <c r="B142" s="200"/>
      <c r="C142" s="201"/>
      <c r="D142" s="191" t="s">
        <v>124</v>
      </c>
      <c r="E142" s="202" t="s">
        <v>19</v>
      </c>
      <c r="F142" s="203" t="s">
        <v>423</v>
      </c>
      <c r="G142" s="201"/>
      <c r="H142" s="204">
        <v>1.536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10" t="s">
        <v>124</v>
      </c>
      <c r="AU142" s="210" t="s">
        <v>34</v>
      </c>
      <c r="AV142" s="11" t="s">
        <v>81</v>
      </c>
      <c r="AW142" s="11" t="s">
        <v>33</v>
      </c>
      <c r="AX142" s="11" t="s">
        <v>79</v>
      </c>
      <c r="AY142" s="210" t="s">
        <v>123</v>
      </c>
    </row>
    <row r="143" s="2" customFormat="1" ht="55.5" customHeight="1">
      <c r="A143" s="38"/>
      <c r="B143" s="39"/>
      <c r="C143" s="176" t="s">
        <v>169</v>
      </c>
      <c r="D143" s="176" t="s">
        <v>117</v>
      </c>
      <c r="E143" s="177" t="s">
        <v>424</v>
      </c>
      <c r="F143" s="178" t="s">
        <v>425</v>
      </c>
      <c r="G143" s="179" t="s">
        <v>140</v>
      </c>
      <c r="H143" s="180">
        <v>1.9239999999999999</v>
      </c>
      <c r="I143" s="181"/>
      <c r="J143" s="182">
        <f>ROUND(I143*H143,2)</f>
        <v>0</v>
      </c>
      <c r="K143" s="178" t="s">
        <v>121</v>
      </c>
      <c r="L143" s="44"/>
      <c r="M143" s="183" t="s">
        <v>19</v>
      </c>
      <c r="N143" s="184" t="s">
        <v>43</v>
      </c>
      <c r="O143" s="84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7" t="s">
        <v>122</v>
      </c>
      <c r="AT143" s="187" t="s">
        <v>117</v>
      </c>
      <c r="AU143" s="187" t="s">
        <v>34</v>
      </c>
      <c r="AY143" s="17" t="s">
        <v>123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79</v>
      </c>
      <c r="BK143" s="188">
        <f>ROUND(I143*H143,2)</f>
        <v>0</v>
      </c>
      <c r="BL143" s="17" t="s">
        <v>122</v>
      </c>
      <c r="BM143" s="187" t="s">
        <v>216</v>
      </c>
    </row>
    <row r="144" s="11" customFormat="1">
      <c r="A144" s="11"/>
      <c r="B144" s="200"/>
      <c r="C144" s="201"/>
      <c r="D144" s="191" t="s">
        <v>124</v>
      </c>
      <c r="E144" s="202" t="s">
        <v>19</v>
      </c>
      <c r="F144" s="203" t="s">
        <v>426</v>
      </c>
      <c r="G144" s="201"/>
      <c r="H144" s="204">
        <v>1.9239999999999999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10" t="s">
        <v>124</v>
      </c>
      <c r="AU144" s="210" t="s">
        <v>34</v>
      </c>
      <c r="AV144" s="11" t="s">
        <v>81</v>
      </c>
      <c r="AW144" s="11" t="s">
        <v>33</v>
      </c>
      <c r="AX144" s="11" t="s">
        <v>34</v>
      </c>
      <c r="AY144" s="210" t="s">
        <v>123</v>
      </c>
    </row>
    <row r="145" s="12" customFormat="1">
      <c r="A145" s="12"/>
      <c r="B145" s="211"/>
      <c r="C145" s="212"/>
      <c r="D145" s="191" t="s">
        <v>124</v>
      </c>
      <c r="E145" s="213" t="s">
        <v>19</v>
      </c>
      <c r="F145" s="214" t="s">
        <v>127</v>
      </c>
      <c r="G145" s="212"/>
      <c r="H145" s="215">
        <v>1.9239999999999999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1" t="s">
        <v>124</v>
      </c>
      <c r="AU145" s="221" t="s">
        <v>34</v>
      </c>
      <c r="AV145" s="12" t="s">
        <v>122</v>
      </c>
      <c r="AW145" s="12" t="s">
        <v>33</v>
      </c>
      <c r="AX145" s="12" t="s">
        <v>79</v>
      </c>
      <c r="AY145" s="221" t="s">
        <v>123</v>
      </c>
    </row>
    <row r="146" s="2" customFormat="1" ht="16.5" customHeight="1">
      <c r="A146" s="38"/>
      <c r="B146" s="39"/>
      <c r="C146" s="222" t="s">
        <v>240</v>
      </c>
      <c r="D146" s="222" t="s">
        <v>241</v>
      </c>
      <c r="E146" s="223" t="s">
        <v>427</v>
      </c>
      <c r="F146" s="224" t="s">
        <v>428</v>
      </c>
      <c r="G146" s="225" t="s">
        <v>140</v>
      </c>
      <c r="H146" s="226">
        <v>1.0680000000000001</v>
      </c>
      <c r="I146" s="227"/>
      <c r="J146" s="228">
        <f>ROUND(I146*H146,2)</f>
        <v>0</v>
      </c>
      <c r="K146" s="224" t="s">
        <v>121</v>
      </c>
      <c r="L146" s="229"/>
      <c r="M146" s="230" t="s">
        <v>19</v>
      </c>
      <c r="N146" s="231" t="s">
        <v>43</v>
      </c>
      <c r="O146" s="84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7" t="s">
        <v>244</v>
      </c>
      <c r="AT146" s="187" t="s">
        <v>241</v>
      </c>
      <c r="AU146" s="187" t="s">
        <v>34</v>
      </c>
      <c r="AY146" s="17" t="s">
        <v>123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79</v>
      </c>
      <c r="BK146" s="188">
        <f>ROUND(I146*H146,2)</f>
        <v>0</v>
      </c>
      <c r="BL146" s="17" t="s">
        <v>245</v>
      </c>
      <c r="BM146" s="187" t="s">
        <v>231</v>
      </c>
    </row>
    <row r="147" s="11" customFormat="1">
      <c r="A147" s="11"/>
      <c r="B147" s="200"/>
      <c r="C147" s="201"/>
      <c r="D147" s="191" t="s">
        <v>124</v>
      </c>
      <c r="E147" s="202" t="s">
        <v>19</v>
      </c>
      <c r="F147" s="203" t="s">
        <v>429</v>
      </c>
      <c r="G147" s="201"/>
      <c r="H147" s="204">
        <v>1.0680000000000001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10" t="s">
        <v>124</v>
      </c>
      <c r="AU147" s="210" t="s">
        <v>34</v>
      </c>
      <c r="AV147" s="11" t="s">
        <v>81</v>
      </c>
      <c r="AW147" s="11" t="s">
        <v>33</v>
      </c>
      <c r="AX147" s="11" t="s">
        <v>34</v>
      </c>
      <c r="AY147" s="210" t="s">
        <v>123</v>
      </c>
    </row>
    <row r="148" s="12" customFormat="1">
      <c r="A148" s="12"/>
      <c r="B148" s="211"/>
      <c r="C148" s="212"/>
      <c r="D148" s="191" t="s">
        <v>124</v>
      </c>
      <c r="E148" s="213" t="s">
        <v>19</v>
      </c>
      <c r="F148" s="214" t="s">
        <v>127</v>
      </c>
      <c r="G148" s="212"/>
      <c r="H148" s="215">
        <v>1.0680000000000001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1" t="s">
        <v>124</v>
      </c>
      <c r="AU148" s="221" t="s">
        <v>34</v>
      </c>
      <c r="AV148" s="12" t="s">
        <v>122</v>
      </c>
      <c r="AW148" s="12" t="s">
        <v>33</v>
      </c>
      <c r="AX148" s="12" t="s">
        <v>79</v>
      </c>
      <c r="AY148" s="221" t="s">
        <v>123</v>
      </c>
    </row>
    <row r="149" s="2" customFormat="1" ht="55.5" customHeight="1">
      <c r="A149" s="38"/>
      <c r="B149" s="39"/>
      <c r="C149" s="176" t="s">
        <v>174</v>
      </c>
      <c r="D149" s="176" t="s">
        <v>117</v>
      </c>
      <c r="E149" s="177" t="s">
        <v>209</v>
      </c>
      <c r="F149" s="178" t="s">
        <v>210</v>
      </c>
      <c r="G149" s="179" t="s">
        <v>140</v>
      </c>
      <c r="H149" s="180">
        <v>1.0680000000000001</v>
      </c>
      <c r="I149" s="181"/>
      <c r="J149" s="182">
        <f>ROUND(I149*H149,2)</f>
        <v>0</v>
      </c>
      <c r="K149" s="178" t="s">
        <v>121</v>
      </c>
      <c r="L149" s="44"/>
      <c r="M149" s="183" t="s">
        <v>19</v>
      </c>
      <c r="N149" s="184" t="s">
        <v>43</v>
      </c>
      <c r="O149" s="8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7" t="s">
        <v>122</v>
      </c>
      <c r="AT149" s="187" t="s">
        <v>117</v>
      </c>
      <c r="AU149" s="187" t="s">
        <v>34</v>
      </c>
      <c r="AY149" s="17" t="s">
        <v>123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79</v>
      </c>
      <c r="BK149" s="188">
        <f>ROUND(I149*H149,2)</f>
        <v>0</v>
      </c>
      <c r="BL149" s="17" t="s">
        <v>122</v>
      </c>
      <c r="BM149" s="187" t="s">
        <v>235</v>
      </c>
    </row>
    <row r="150" s="11" customFormat="1">
      <c r="A150" s="11"/>
      <c r="B150" s="200"/>
      <c r="C150" s="201"/>
      <c r="D150" s="191" t="s">
        <v>124</v>
      </c>
      <c r="E150" s="202" t="s">
        <v>19</v>
      </c>
      <c r="F150" s="203" t="s">
        <v>430</v>
      </c>
      <c r="G150" s="201"/>
      <c r="H150" s="204">
        <v>1.0680000000000001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10" t="s">
        <v>124</v>
      </c>
      <c r="AU150" s="210" t="s">
        <v>34</v>
      </c>
      <c r="AV150" s="11" t="s">
        <v>81</v>
      </c>
      <c r="AW150" s="11" t="s">
        <v>33</v>
      </c>
      <c r="AX150" s="11" t="s">
        <v>34</v>
      </c>
      <c r="AY150" s="210" t="s">
        <v>123</v>
      </c>
    </row>
    <row r="151" s="12" customFormat="1">
      <c r="A151" s="12"/>
      <c r="B151" s="211"/>
      <c r="C151" s="212"/>
      <c r="D151" s="191" t="s">
        <v>124</v>
      </c>
      <c r="E151" s="213" t="s">
        <v>19</v>
      </c>
      <c r="F151" s="214" t="s">
        <v>127</v>
      </c>
      <c r="G151" s="212"/>
      <c r="H151" s="215">
        <v>1.0680000000000001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1" t="s">
        <v>124</v>
      </c>
      <c r="AU151" s="221" t="s">
        <v>34</v>
      </c>
      <c r="AV151" s="12" t="s">
        <v>122</v>
      </c>
      <c r="AW151" s="12" t="s">
        <v>33</v>
      </c>
      <c r="AX151" s="12" t="s">
        <v>79</v>
      </c>
      <c r="AY151" s="221" t="s">
        <v>123</v>
      </c>
    </row>
    <row r="152" s="2" customFormat="1" ht="24.15" customHeight="1">
      <c r="A152" s="38"/>
      <c r="B152" s="39"/>
      <c r="C152" s="176" t="s">
        <v>249</v>
      </c>
      <c r="D152" s="176" t="s">
        <v>117</v>
      </c>
      <c r="E152" s="177" t="s">
        <v>280</v>
      </c>
      <c r="F152" s="178" t="s">
        <v>281</v>
      </c>
      <c r="G152" s="179" t="s">
        <v>140</v>
      </c>
      <c r="H152" s="180">
        <v>59.520000000000003</v>
      </c>
      <c r="I152" s="181"/>
      <c r="J152" s="182">
        <f>ROUND(I152*H152,2)</f>
        <v>0</v>
      </c>
      <c r="K152" s="178" t="s">
        <v>121</v>
      </c>
      <c r="L152" s="44"/>
      <c r="M152" s="183" t="s">
        <v>19</v>
      </c>
      <c r="N152" s="184" t="s">
        <v>43</v>
      </c>
      <c r="O152" s="84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7" t="s">
        <v>122</v>
      </c>
      <c r="AT152" s="187" t="s">
        <v>117</v>
      </c>
      <c r="AU152" s="187" t="s">
        <v>34</v>
      </c>
      <c r="AY152" s="17" t="s">
        <v>123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79</v>
      </c>
      <c r="BK152" s="188">
        <f>ROUND(I152*H152,2)</f>
        <v>0</v>
      </c>
      <c r="BL152" s="17" t="s">
        <v>122</v>
      </c>
      <c r="BM152" s="187" t="s">
        <v>239</v>
      </c>
    </row>
    <row r="153" s="11" customFormat="1">
      <c r="A153" s="11"/>
      <c r="B153" s="200"/>
      <c r="C153" s="201"/>
      <c r="D153" s="191" t="s">
        <v>124</v>
      </c>
      <c r="E153" s="202" t="s">
        <v>19</v>
      </c>
      <c r="F153" s="203" t="s">
        <v>431</v>
      </c>
      <c r="G153" s="201"/>
      <c r="H153" s="204">
        <v>59.520000000000003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T153" s="210" t="s">
        <v>124</v>
      </c>
      <c r="AU153" s="210" t="s">
        <v>34</v>
      </c>
      <c r="AV153" s="11" t="s">
        <v>81</v>
      </c>
      <c r="AW153" s="11" t="s">
        <v>33</v>
      </c>
      <c r="AX153" s="11" t="s">
        <v>34</v>
      </c>
      <c r="AY153" s="210" t="s">
        <v>123</v>
      </c>
    </row>
    <row r="154" s="12" customFormat="1">
      <c r="A154" s="12"/>
      <c r="B154" s="211"/>
      <c r="C154" s="212"/>
      <c r="D154" s="191" t="s">
        <v>124</v>
      </c>
      <c r="E154" s="213" t="s">
        <v>19</v>
      </c>
      <c r="F154" s="214" t="s">
        <v>127</v>
      </c>
      <c r="G154" s="212"/>
      <c r="H154" s="215">
        <v>59.520000000000003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1" t="s">
        <v>124</v>
      </c>
      <c r="AU154" s="221" t="s">
        <v>34</v>
      </c>
      <c r="AV154" s="12" t="s">
        <v>122</v>
      </c>
      <c r="AW154" s="12" t="s">
        <v>33</v>
      </c>
      <c r="AX154" s="12" t="s">
        <v>79</v>
      </c>
      <c r="AY154" s="221" t="s">
        <v>123</v>
      </c>
    </row>
    <row r="155" s="2" customFormat="1" ht="142.2" customHeight="1">
      <c r="A155" s="38"/>
      <c r="B155" s="39"/>
      <c r="C155" s="176" t="s">
        <v>311</v>
      </c>
      <c r="D155" s="176" t="s">
        <v>117</v>
      </c>
      <c r="E155" s="177" t="s">
        <v>265</v>
      </c>
      <c r="F155" s="178" t="s">
        <v>432</v>
      </c>
      <c r="G155" s="179" t="s">
        <v>140</v>
      </c>
      <c r="H155" s="180">
        <v>59.520000000000003</v>
      </c>
      <c r="I155" s="181"/>
      <c r="J155" s="182">
        <f>ROUND(I155*H155,2)</f>
        <v>0</v>
      </c>
      <c r="K155" s="178" t="s">
        <v>121</v>
      </c>
      <c r="L155" s="44"/>
      <c r="M155" s="183" t="s">
        <v>19</v>
      </c>
      <c r="N155" s="184" t="s">
        <v>43</v>
      </c>
      <c r="O155" s="84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7" t="s">
        <v>122</v>
      </c>
      <c r="AT155" s="187" t="s">
        <v>117</v>
      </c>
      <c r="AU155" s="187" t="s">
        <v>34</v>
      </c>
      <c r="AY155" s="17" t="s">
        <v>123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7" t="s">
        <v>79</v>
      </c>
      <c r="BK155" s="188">
        <f>ROUND(I155*H155,2)</f>
        <v>0</v>
      </c>
      <c r="BL155" s="17" t="s">
        <v>122</v>
      </c>
      <c r="BM155" s="187" t="s">
        <v>246</v>
      </c>
    </row>
    <row r="156" s="11" customFormat="1">
      <c r="A156" s="11"/>
      <c r="B156" s="200"/>
      <c r="C156" s="201"/>
      <c r="D156" s="191" t="s">
        <v>124</v>
      </c>
      <c r="E156" s="202" t="s">
        <v>19</v>
      </c>
      <c r="F156" s="203" t="s">
        <v>433</v>
      </c>
      <c r="G156" s="201"/>
      <c r="H156" s="204">
        <v>59.520000000000003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T156" s="210" t="s">
        <v>124</v>
      </c>
      <c r="AU156" s="210" t="s">
        <v>34</v>
      </c>
      <c r="AV156" s="11" t="s">
        <v>81</v>
      </c>
      <c r="AW156" s="11" t="s">
        <v>33</v>
      </c>
      <c r="AX156" s="11" t="s">
        <v>34</v>
      </c>
      <c r="AY156" s="210" t="s">
        <v>123</v>
      </c>
    </row>
    <row r="157" s="12" customFormat="1">
      <c r="A157" s="12"/>
      <c r="B157" s="211"/>
      <c r="C157" s="212"/>
      <c r="D157" s="191" t="s">
        <v>124</v>
      </c>
      <c r="E157" s="213" t="s">
        <v>19</v>
      </c>
      <c r="F157" s="214" t="s">
        <v>127</v>
      </c>
      <c r="G157" s="212"/>
      <c r="H157" s="215">
        <v>59.520000000000003</v>
      </c>
      <c r="I157" s="216"/>
      <c r="J157" s="212"/>
      <c r="K157" s="212"/>
      <c r="L157" s="217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21" t="s">
        <v>124</v>
      </c>
      <c r="AU157" s="221" t="s">
        <v>34</v>
      </c>
      <c r="AV157" s="12" t="s">
        <v>122</v>
      </c>
      <c r="AW157" s="12" t="s">
        <v>33</v>
      </c>
      <c r="AX157" s="12" t="s">
        <v>79</v>
      </c>
      <c r="AY157" s="221" t="s">
        <v>123</v>
      </c>
    </row>
    <row r="158" s="2" customFormat="1" ht="6.96" customHeight="1">
      <c r="A158" s="3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VrrOw/FCgdERW67hUKoQjMIrSDLja1PvyGC85uu91T+9IU/70NJW/edy50Qr+XlaPwX/DsG5yFo6Z+tMmm67nw==" hashValue="dKWHxiselMd3c6tPEnZ35NfNddw/Ar0BbA8xVrIpp1cJZTeSfwiH/5UN+FhBZyu0mLIS3rP8lztybS89fwofgg==" algorithmName="SHA-512" password="CC35"/>
  <autoFilter ref="C78:K15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434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ROUND((SUM(BE81:BE97)),  15)</f>
        <v>0</v>
      </c>
      <c r="G33" s="38"/>
      <c r="H33" s="38"/>
      <c r="I33" s="148">
        <v>0.20999999999999999</v>
      </c>
      <c r="J33" s="147">
        <f>ROUND(((SUM(BE81:BE97))*I33),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ROUND((SUM(BF81:BF97)),  15)</f>
        <v>0</v>
      </c>
      <c r="G34" s="38"/>
      <c r="H34" s="38"/>
      <c r="I34" s="148">
        <v>0.14999999999999999</v>
      </c>
      <c r="J34" s="147">
        <f>ROUND(((SUM(BF81:BF97))*I34),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ROUND((SUM(BG81:BG97)),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ROUND((SUM(BH81:BH97)),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ROUND((SUM(BI81:BI97)),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04 - Následná úprava GPK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13" customFormat="1" ht="24.96" customHeight="1">
      <c r="A60" s="13"/>
      <c r="B60" s="238"/>
      <c r="C60" s="239"/>
      <c r="D60" s="240" t="s">
        <v>435</v>
      </c>
      <c r="E60" s="241"/>
      <c r="F60" s="241"/>
      <c r="G60" s="241"/>
      <c r="H60" s="241"/>
      <c r="I60" s="241"/>
      <c r="J60" s="242">
        <f>J82</f>
        <v>0</v>
      </c>
      <c r="K60" s="239"/>
      <c r="L60" s="2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4" customFormat="1" ht="19.92" customHeight="1">
      <c r="A61" s="14"/>
      <c r="B61" s="244"/>
      <c r="C61" s="245"/>
      <c r="D61" s="246" t="s">
        <v>436</v>
      </c>
      <c r="E61" s="247"/>
      <c r="F61" s="247"/>
      <c r="G61" s="247"/>
      <c r="H61" s="247"/>
      <c r="I61" s="247"/>
      <c r="J61" s="248">
        <f>J83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104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Oprava staničních kolejí v žst. Lázně Bělohrad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98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04 - Následná úprava GPK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žst. Lázně Bělohrad</v>
      </c>
      <c r="G75" s="40"/>
      <c r="H75" s="40"/>
      <c r="I75" s="32" t="s">
        <v>23</v>
      </c>
      <c r="J75" s="72" t="str">
        <f>IF(J12="","",J12)</f>
        <v>26. 9. 2022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Správa železnic, s.o.</v>
      </c>
      <c r="G77" s="40"/>
      <c r="H77" s="40"/>
      <c r="I77" s="32" t="s">
        <v>31</v>
      </c>
      <c r="J77" s="36" t="str">
        <f>E21</f>
        <v>bez PD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Správa železnic, s.o.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9" customFormat="1" ht="29.28" customHeight="1">
      <c r="A80" s="165"/>
      <c r="B80" s="166"/>
      <c r="C80" s="167" t="s">
        <v>105</v>
      </c>
      <c r="D80" s="168" t="s">
        <v>57</v>
      </c>
      <c r="E80" s="168" t="s">
        <v>53</v>
      </c>
      <c r="F80" s="168" t="s">
        <v>54</v>
      </c>
      <c r="G80" s="168" t="s">
        <v>106</v>
      </c>
      <c r="H80" s="168" t="s">
        <v>107</v>
      </c>
      <c r="I80" s="168" t="s">
        <v>108</v>
      </c>
      <c r="J80" s="168" t="s">
        <v>102</v>
      </c>
      <c r="K80" s="169" t="s">
        <v>109</v>
      </c>
      <c r="L80" s="170"/>
      <c r="M80" s="92" t="s">
        <v>19</v>
      </c>
      <c r="N80" s="93" t="s">
        <v>42</v>
      </c>
      <c r="O80" s="93" t="s">
        <v>110</v>
      </c>
      <c r="P80" s="93" t="s">
        <v>111</v>
      </c>
      <c r="Q80" s="93" t="s">
        <v>112</v>
      </c>
      <c r="R80" s="93" t="s">
        <v>113</v>
      </c>
      <c r="S80" s="93" t="s">
        <v>114</v>
      </c>
      <c r="T80" s="94" t="s">
        <v>115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="2" customFormat="1" ht="22.8" customHeight="1">
      <c r="A81" s="38"/>
      <c r="B81" s="39"/>
      <c r="C81" s="99" t="s">
        <v>116</v>
      </c>
      <c r="D81" s="40"/>
      <c r="E81" s="40"/>
      <c r="F81" s="40"/>
      <c r="G81" s="40"/>
      <c r="H81" s="40"/>
      <c r="I81" s="40"/>
      <c r="J81" s="171">
        <f>BK81</f>
        <v>0</v>
      </c>
      <c r="K81" s="40"/>
      <c r="L81" s="44"/>
      <c r="M81" s="95"/>
      <c r="N81" s="172"/>
      <c r="O81" s="96"/>
      <c r="P81" s="173">
        <f>P82</f>
        <v>0</v>
      </c>
      <c r="Q81" s="96"/>
      <c r="R81" s="173">
        <f>R82</f>
        <v>216.47499999999999</v>
      </c>
      <c r="S81" s="96"/>
      <c r="T81" s="17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103</v>
      </c>
      <c r="BK81" s="175">
        <f>BK82</f>
        <v>0</v>
      </c>
    </row>
    <row r="82" s="15" customFormat="1" ht="25.92" customHeight="1">
      <c r="A82" s="15"/>
      <c r="B82" s="250"/>
      <c r="C82" s="251"/>
      <c r="D82" s="252" t="s">
        <v>71</v>
      </c>
      <c r="E82" s="253" t="s">
        <v>437</v>
      </c>
      <c r="F82" s="253" t="s">
        <v>438</v>
      </c>
      <c r="G82" s="251"/>
      <c r="H82" s="251"/>
      <c r="I82" s="254"/>
      <c r="J82" s="255">
        <f>BK82</f>
        <v>0</v>
      </c>
      <c r="K82" s="251"/>
      <c r="L82" s="256"/>
      <c r="M82" s="257"/>
      <c r="N82" s="258"/>
      <c r="O82" s="258"/>
      <c r="P82" s="259">
        <f>P83</f>
        <v>0</v>
      </c>
      <c r="Q82" s="258"/>
      <c r="R82" s="259">
        <f>R83</f>
        <v>216.47499999999999</v>
      </c>
      <c r="S82" s="258"/>
      <c r="T82" s="260">
        <f>T83</f>
        <v>0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R82" s="261" t="s">
        <v>79</v>
      </c>
      <c r="AT82" s="262" t="s">
        <v>71</v>
      </c>
      <c r="AU82" s="262" t="s">
        <v>34</v>
      </c>
      <c r="AY82" s="261" t="s">
        <v>123</v>
      </c>
      <c r="BK82" s="263">
        <f>BK83</f>
        <v>0</v>
      </c>
    </row>
    <row r="83" s="15" customFormat="1" ht="22.8" customHeight="1">
      <c r="A83" s="15"/>
      <c r="B83" s="250"/>
      <c r="C83" s="251"/>
      <c r="D83" s="252" t="s">
        <v>71</v>
      </c>
      <c r="E83" s="264" t="s">
        <v>143</v>
      </c>
      <c r="F83" s="264" t="s">
        <v>439</v>
      </c>
      <c r="G83" s="251"/>
      <c r="H83" s="251"/>
      <c r="I83" s="254"/>
      <c r="J83" s="265">
        <f>BK83</f>
        <v>0</v>
      </c>
      <c r="K83" s="251"/>
      <c r="L83" s="256"/>
      <c r="M83" s="257"/>
      <c r="N83" s="258"/>
      <c r="O83" s="258"/>
      <c r="P83" s="259">
        <f>SUM(P84:P97)</f>
        <v>0</v>
      </c>
      <c r="Q83" s="258"/>
      <c r="R83" s="259">
        <f>SUM(R84:R97)</f>
        <v>216.47499999999999</v>
      </c>
      <c r="S83" s="258"/>
      <c r="T83" s="260">
        <f>SUM(T84:T97)</f>
        <v>0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R83" s="261" t="s">
        <v>79</v>
      </c>
      <c r="AT83" s="262" t="s">
        <v>71</v>
      </c>
      <c r="AU83" s="262" t="s">
        <v>79</v>
      </c>
      <c r="AY83" s="261" t="s">
        <v>123</v>
      </c>
      <c r="BK83" s="263">
        <f>SUM(BK84:BK97)</f>
        <v>0</v>
      </c>
    </row>
    <row r="84" s="2" customFormat="1" ht="134.25" customHeight="1">
      <c r="A84" s="38"/>
      <c r="B84" s="39"/>
      <c r="C84" s="176" t="s">
        <v>79</v>
      </c>
      <c r="D84" s="176" t="s">
        <v>117</v>
      </c>
      <c r="E84" s="177" t="s">
        <v>440</v>
      </c>
      <c r="F84" s="178" t="s">
        <v>441</v>
      </c>
      <c r="G84" s="179" t="s">
        <v>135</v>
      </c>
      <c r="H84" s="180">
        <v>0.93300000000000005</v>
      </c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122</v>
      </c>
      <c r="AT84" s="187" t="s">
        <v>117</v>
      </c>
      <c r="AU84" s="187" t="s">
        <v>81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122</v>
      </c>
      <c r="BM84" s="187" t="s">
        <v>442</v>
      </c>
    </row>
    <row r="85" s="11" customFormat="1">
      <c r="A85" s="11"/>
      <c r="B85" s="200"/>
      <c r="C85" s="201"/>
      <c r="D85" s="191" t="s">
        <v>124</v>
      </c>
      <c r="E85" s="202" t="s">
        <v>19</v>
      </c>
      <c r="F85" s="203" t="s">
        <v>443</v>
      </c>
      <c r="G85" s="201"/>
      <c r="H85" s="204">
        <v>0.93300000000000005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T85" s="210" t="s">
        <v>124</v>
      </c>
      <c r="AU85" s="210" t="s">
        <v>81</v>
      </c>
      <c r="AV85" s="11" t="s">
        <v>81</v>
      </c>
      <c r="AW85" s="11" t="s">
        <v>33</v>
      </c>
      <c r="AX85" s="11" t="s">
        <v>79</v>
      </c>
      <c r="AY85" s="210" t="s">
        <v>123</v>
      </c>
    </row>
    <row r="86" s="2" customFormat="1" ht="145.5" customHeight="1">
      <c r="A86" s="38"/>
      <c r="B86" s="39"/>
      <c r="C86" s="176" t="s">
        <v>81</v>
      </c>
      <c r="D86" s="176" t="s">
        <v>117</v>
      </c>
      <c r="E86" s="177" t="s">
        <v>444</v>
      </c>
      <c r="F86" s="178" t="s">
        <v>445</v>
      </c>
      <c r="G86" s="179" t="s">
        <v>120</v>
      </c>
      <c r="H86" s="180">
        <v>190</v>
      </c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122</v>
      </c>
      <c r="AT86" s="187" t="s">
        <v>117</v>
      </c>
      <c r="AU86" s="187" t="s">
        <v>81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446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447</v>
      </c>
      <c r="G87" s="201"/>
      <c r="H87" s="204">
        <v>190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81</v>
      </c>
      <c r="AV87" s="11" t="s">
        <v>81</v>
      </c>
      <c r="AW87" s="11" t="s">
        <v>33</v>
      </c>
      <c r="AX87" s="11" t="s">
        <v>79</v>
      </c>
      <c r="AY87" s="210" t="s">
        <v>123</v>
      </c>
    </row>
    <row r="88" s="2" customFormat="1" ht="76.35" customHeight="1">
      <c r="A88" s="38"/>
      <c r="B88" s="39"/>
      <c r="C88" s="176" t="s">
        <v>132</v>
      </c>
      <c r="D88" s="176" t="s">
        <v>117</v>
      </c>
      <c r="E88" s="177" t="s">
        <v>448</v>
      </c>
      <c r="F88" s="178" t="s">
        <v>449</v>
      </c>
      <c r="G88" s="179" t="s">
        <v>185</v>
      </c>
      <c r="H88" s="180">
        <v>163.27500000000001</v>
      </c>
      <c r="I88" s="181"/>
      <c r="J88" s="182">
        <f>ROUND(I88*H88,2)</f>
        <v>0</v>
      </c>
      <c r="K88" s="178" t="s">
        <v>121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122</v>
      </c>
      <c r="AT88" s="187" t="s">
        <v>117</v>
      </c>
      <c r="AU88" s="187" t="s">
        <v>81</v>
      </c>
      <c r="AY88" s="17" t="s">
        <v>123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79</v>
      </c>
      <c r="BK88" s="188">
        <f>ROUND(I88*H88,2)</f>
        <v>0</v>
      </c>
      <c r="BL88" s="17" t="s">
        <v>122</v>
      </c>
      <c r="BM88" s="187" t="s">
        <v>450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451</v>
      </c>
      <c r="G89" s="201"/>
      <c r="H89" s="204">
        <v>163.27500000000001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81</v>
      </c>
      <c r="AV89" s="11" t="s">
        <v>81</v>
      </c>
      <c r="AW89" s="11" t="s">
        <v>33</v>
      </c>
      <c r="AX89" s="11" t="s">
        <v>79</v>
      </c>
      <c r="AY89" s="210" t="s">
        <v>123</v>
      </c>
    </row>
    <row r="90" s="2" customFormat="1" ht="76.35" customHeight="1">
      <c r="A90" s="38"/>
      <c r="B90" s="39"/>
      <c r="C90" s="176" t="s">
        <v>122</v>
      </c>
      <c r="D90" s="176" t="s">
        <v>117</v>
      </c>
      <c r="E90" s="177" t="s">
        <v>452</v>
      </c>
      <c r="F90" s="178" t="s">
        <v>453</v>
      </c>
      <c r="G90" s="179" t="s">
        <v>185</v>
      </c>
      <c r="H90" s="180">
        <v>33.25</v>
      </c>
      <c r="I90" s="181"/>
      <c r="J90" s="182">
        <f>ROUND(I90*H90,2)</f>
        <v>0</v>
      </c>
      <c r="K90" s="178" t="s">
        <v>121</v>
      </c>
      <c r="L90" s="44"/>
      <c r="M90" s="183" t="s">
        <v>19</v>
      </c>
      <c r="N90" s="184" t="s">
        <v>43</v>
      </c>
      <c r="O90" s="84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7" t="s">
        <v>122</v>
      </c>
      <c r="AT90" s="187" t="s">
        <v>117</v>
      </c>
      <c r="AU90" s="187" t="s">
        <v>81</v>
      </c>
      <c r="AY90" s="17" t="s">
        <v>123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79</v>
      </c>
      <c r="BK90" s="188">
        <f>ROUND(I90*H90,2)</f>
        <v>0</v>
      </c>
      <c r="BL90" s="17" t="s">
        <v>122</v>
      </c>
      <c r="BM90" s="187" t="s">
        <v>454</v>
      </c>
    </row>
    <row r="91" s="11" customFormat="1">
      <c r="A91" s="11"/>
      <c r="B91" s="200"/>
      <c r="C91" s="201"/>
      <c r="D91" s="191" t="s">
        <v>124</v>
      </c>
      <c r="E91" s="202" t="s">
        <v>19</v>
      </c>
      <c r="F91" s="203" t="s">
        <v>455</v>
      </c>
      <c r="G91" s="201"/>
      <c r="H91" s="204">
        <v>33.25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T91" s="210" t="s">
        <v>124</v>
      </c>
      <c r="AU91" s="210" t="s">
        <v>81</v>
      </c>
      <c r="AV91" s="11" t="s">
        <v>81</v>
      </c>
      <c r="AW91" s="11" t="s">
        <v>33</v>
      </c>
      <c r="AX91" s="11" t="s">
        <v>79</v>
      </c>
      <c r="AY91" s="210" t="s">
        <v>123</v>
      </c>
    </row>
    <row r="92" s="2" customFormat="1" ht="16.5" customHeight="1">
      <c r="A92" s="38"/>
      <c r="B92" s="39"/>
      <c r="C92" s="222" t="s">
        <v>143</v>
      </c>
      <c r="D92" s="222" t="s">
        <v>241</v>
      </c>
      <c r="E92" s="223" t="s">
        <v>242</v>
      </c>
      <c r="F92" s="224" t="s">
        <v>243</v>
      </c>
      <c r="G92" s="225" t="s">
        <v>140</v>
      </c>
      <c r="H92" s="226">
        <v>216.47499999999999</v>
      </c>
      <c r="I92" s="227"/>
      <c r="J92" s="228">
        <f>ROUND(I92*H92,2)</f>
        <v>0</v>
      </c>
      <c r="K92" s="224" t="s">
        <v>121</v>
      </c>
      <c r="L92" s="229"/>
      <c r="M92" s="230" t="s">
        <v>19</v>
      </c>
      <c r="N92" s="231" t="s">
        <v>43</v>
      </c>
      <c r="O92" s="84"/>
      <c r="P92" s="185">
        <f>O92*H92</f>
        <v>0</v>
      </c>
      <c r="Q92" s="185">
        <v>1</v>
      </c>
      <c r="R92" s="185">
        <f>Q92*H92</f>
        <v>216.47499999999999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141</v>
      </c>
      <c r="AT92" s="187" t="s">
        <v>241</v>
      </c>
      <c r="AU92" s="187" t="s">
        <v>81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456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457</v>
      </c>
      <c r="G93" s="201"/>
      <c r="H93" s="204">
        <v>216.47499999999999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81</v>
      </c>
      <c r="AV93" s="11" t="s">
        <v>81</v>
      </c>
      <c r="AW93" s="11" t="s">
        <v>33</v>
      </c>
      <c r="AX93" s="11" t="s">
        <v>79</v>
      </c>
      <c r="AY93" s="210" t="s">
        <v>123</v>
      </c>
    </row>
    <row r="94" s="2" customFormat="1" ht="55.5" customHeight="1">
      <c r="A94" s="38"/>
      <c r="B94" s="39"/>
      <c r="C94" s="176" t="s">
        <v>136</v>
      </c>
      <c r="D94" s="176" t="s">
        <v>117</v>
      </c>
      <c r="E94" s="177" t="s">
        <v>209</v>
      </c>
      <c r="F94" s="178" t="s">
        <v>210</v>
      </c>
      <c r="G94" s="179" t="s">
        <v>140</v>
      </c>
      <c r="H94" s="180">
        <v>216.47499999999999</v>
      </c>
      <c r="I94" s="181"/>
      <c r="J94" s="182">
        <f>ROUND(I94*H94,2)</f>
        <v>0</v>
      </c>
      <c r="K94" s="178" t="s">
        <v>121</v>
      </c>
      <c r="L94" s="44"/>
      <c r="M94" s="183" t="s">
        <v>19</v>
      </c>
      <c r="N94" s="184" t="s">
        <v>43</v>
      </c>
      <c r="O94" s="84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87" t="s">
        <v>122</v>
      </c>
      <c r="AT94" s="187" t="s">
        <v>117</v>
      </c>
      <c r="AU94" s="187" t="s">
        <v>81</v>
      </c>
      <c r="AY94" s="17" t="s">
        <v>123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7" t="s">
        <v>79</v>
      </c>
      <c r="BK94" s="188">
        <f>ROUND(I94*H94,2)</f>
        <v>0</v>
      </c>
      <c r="BL94" s="17" t="s">
        <v>122</v>
      </c>
      <c r="BM94" s="187" t="s">
        <v>458</v>
      </c>
    </row>
    <row r="95" s="11" customFormat="1">
      <c r="A95" s="11"/>
      <c r="B95" s="200"/>
      <c r="C95" s="201"/>
      <c r="D95" s="191" t="s">
        <v>124</v>
      </c>
      <c r="E95" s="202" t="s">
        <v>19</v>
      </c>
      <c r="F95" s="203" t="s">
        <v>457</v>
      </c>
      <c r="G95" s="201"/>
      <c r="H95" s="204">
        <v>216.47499999999999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0" t="s">
        <v>124</v>
      </c>
      <c r="AU95" s="210" t="s">
        <v>81</v>
      </c>
      <c r="AV95" s="11" t="s">
        <v>81</v>
      </c>
      <c r="AW95" s="11" t="s">
        <v>33</v>
      </c>
      <c r="AX95" s="11" t="s">
        <v>79</v>
      </c>
      <c r="AY95" s="210" t="s">
        <v>123</v>
      </c>
    </row>
    <row r="96" s="2" customFormat="1" ht="24.15" customHeight="1">
      <c r="A96" s="38"/>
      <c r="B96" s="39"/>
      <c r="C96" s="176" t="s">
        <v>152</v>
      </c>
      <c r="D96" s="176" t="s">
        <v>117</v>
      </c>
      <c r="E96" s="177" t="s">
        <v>459</v>
      </c>
      <c r="F96" s="178" t="s">
        <v>460</v>
      </c>
      <c r="G96" s="179" t="s">
        <v>130</v>
      </c>
      <c r="H96" s="180">
        <v>2</v>
      </c>
      <c r="I96" s="181"/>
      <c r="J96" s="182">
        <f>ROUND(I96*H96,2)</f>
        <v>0</v>
      </c>
      <c r="K96" s="178" t="s">
        <v>121</v>
      </c>
      <c r="L96" s="44"/>
      <c r="M96" s="183" t="s">
        <v>19</v>
      </c>
      <c r="N96" s="184" t="s">
        <v>43</v>
      </c>
      <c r="O96" s="84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7" t="s">
        <v>461</v>
      </c>
      <c r="AT96" s="187" t="s">
        <v>117</v>
      </c>
      <c r="AU96" s="187" t="s">
        <v>81</v>
      </c>
      <c r="AY96" s="17" t="s">
        <v>123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79</v>
      </c>
      <c r="BK96" s="188">
        <f>ROUND(I96*H96,2)</f>
        <v>0</v>
      </c>
      <c r="BL96" s="17" t="s">
        <v>461</v>
      </c>
      <c r="BM96" s="187" t="s">
        <v>462</v>
      </c>
    </row>
    <row r="97" s="11" customFormat="1">
      <c r="A97" s="11"/>
      <c r="B97" s="200"/>
      <c r="C97" s="201"/>
      <c r="D97" s="191" t="s">
        <v>124</v>
      </c>
      <c r="E97" s="202" t="s">
        <v>19</v>
      </c>
      <c r="F97" s="203" t="s">
        <v>463</v>
      </c>
      <c r="G97" s="201"/>
      <c r="H97" s="204">
        <v>2</v>
      </c>
      <c r="I97" s="205"/>
      <c r="J97" s="201"/>
      <c r="K97" s="201"/>
      <c r="L97" s="206"/>
      <c r="M97" s="232"/>
      <c r="N97" s="233"/>
      <c r="O97" s="233"/>
      <c r="P97" s="233"/>
      <c r="Q97" s="233"/>
      <c r="R97" s="233"/>
      <c r="S97" s="233"/>
      <c r="T97" s="234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10" t="s">
        <v>124</v>
      </c>
      <c r="AU97" s="210" t="s">
        <v>81</v>
      </c>
      <c r="AV97" s="11" t="s">
        <v>81</v>
      </c>
      <c r="AW97" s="11" t="s">
        <v>33</v>
      </c>
      <c r="AX97" s="11" t="s">
        <v>79</v>
      </c>
      <c r="AY97" s="210" t="s">
        <v>123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9ppON8m/whoWnqbqHdLPLtzjGitqq2od2mwKD7KUsCNSXBfz2FbwfsBpL+Hv/VQMzitpMcxt8Y8KA3BEDsKkwA==" hashValue="piB2HUgtD010iAIBgKwZrG3LYWVgCnGOqqAs//v3jKEeFh54ZrrcRS72XD/ZUTtoTiLJcGuBe8VitksfaJWXhQ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35" t="s">
        <v>464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ROUND((SUM(BE83:BE110)),  15)</f>
        <v>0</v>
      </c>
      <c r="G33" s="38"/>
      <c r="H33" s="38"/>
      <c r="I33" s="148">
        <v>0.20999999999999999</v>
      </c>
      <c r="J33" s="147">
        <f>ROUND(((SUM(BE83:BE110))*I33),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ROUND((SUM(BF83:BF110)),  15)</f>
        <v>0</v>
      </c>
      <c r="G34" s="38"/>
      <c r="H34" s="38"/>
      <c r="I34" s="148">
        <v>0.14999999999999999</v>
      </c>
      <c r="J34" s="147">
        <f>ROUND(((SUM(BF83:BF110))*I34),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ROUND((SUM(BG83:BG110)),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ROUND((SUM(BH83:BH110)),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ROUND((SUM(BI83:BI110)),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30" customHeight="1">
      <c r="A50" s="38"/>
      <c r="B50" s="39"/>
      <c r="C50" s="40"/>
      <c r="D50" s="40"/>
      <c r="E50" s="69" t="str">
        <f>E9</f>
        <v>OBJ 1 - NEOCEŇOVAT - materiál objednatele nedodávaný na místo stavby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13" customFormat="1" ht="24.96" customHeight="1">
      <c r="A60" s="13"/>
      <c r="B60" s="238"/>
      <c r="C60" s="239"/>
      <c r="D60" s="240" t="s">
        <v>465</v>
      </c>
      <c r="E60" s="241"/>
      <c r="F60" s="241"/>
      <c r="G60" s="241"/>
      <c r="H60" s="241"/>
      <c r="I60" s="241"/>
      <c r="J60" s="242">
        <f>J84</f>
        <v>0</v>
      </c>
      <c r="K60" s="239"/>
      <c r="L60" s="2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4" customFormat="1" ht="19.92" customHeight="1">
      <c r="A61" s="14"/>
      <c r="B61" s="244"/>
      <c r="C61" s="245"/>
      <c r="D61" s="246" t="s">
        <v>466</v>
      </c>
      <c r="E61" s="247"/>
      <c r="F61" s="247"/>
      <c r="G61" s="247"/>
      <c r="H61" s="247"/>
      <c r="I61" s="247"/>
      <c r="J61" s="248">
        <f>J85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idden="1" s="14" customFormat="1" ht="19.92" customHeight="1">
      <c r="A62" s="14"/>
      <c r="B62" s="244"/>
      <c r="C62" s="245"/>
      <c r="D62" s="246" t="s">
        <v>467</v>
      </c>
      <c r="E62" s="247"/>
      <c r="F62" s="247"/>
      <c r="G62" s="247"/>
      <c r="H62" s="247"/>
      <c r="I62" s="247"/>
      <c r="J62" s="248">
        <f>J96</f>
        <v>0</v>
      </c>
      <c r="K62" s="245"/>
      <c r="L62" s="24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hidden="1" s="14" customFormat="1" ht="19.92" customHeight="1">
      <c r="A63" s="14"/>
      <c r="B63" s="244"/>
      <c r="C63" s="245"/>
      <c r="D63" s="246" t="s">
        <v>468</v>
      </c>
      <c r="E63" s="247"/>
      <c r="F63" s="247"/>
      <c r="G63" s="247"/>
      <c r="H63" s="247"/>
      <c r="I63" s="247"/>
      <c r="J63" s="248">
        <f>J107</f>
        <v>0</v>
      </c>
      <c r="K63" s="245"/>
      <c r="L63" s="249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Oprava staničních kolejí v žst. Lázně Bělohrad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OBJ 1 - NEOCEŇOVAT - materiál objednatele nedodávaný na místo stavby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žst. Lázně Bělohrad</v>
      </c>
      <c r="G77" s="40"/>
      <c r="H77" s="40"/>
      <c r="I77" s="32" t="s">
        <v>23</v>
      </c>
      <c r="J77" s="72" t="str">
        <f>IF(J12="","",J12)</f>
        <v>26. 9. 2022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Správa železnic, s.o.</v>
      </c>
      <c r="G79" s="40"/>
      <c r="H79" s="40"/>
      <c r="I79" s="32" t="s">
        <v>31</v>
      </c>
      <c r="J79" s="36" t="str">
        <f>E21</f>
        <v>bez PD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Správa železnic, s.o.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9" customFormat="1" ht="29.28" customHeight="1">
      <c r="A82" s="165"/>
      <c r="B82" s="166"/>
      <c r="C82" s="167" t="s">
        <v>105</v>
      </c>
      <c r="D82" s="168" t="s">
        <v>57</v>
      </c>
      <c r="E82" s="168" t="s">
        <v>53</v>
      </c>
      <c r="F82" s="168" t="s">
        <v>54</v>
      </c>
      <c r="G82" s="168" t="s">
        <v>106</v>
      </c>
      <c r="H82" s="168" t="s">
        <v>107</v>
      </c>
      <c r="I82" s="168" t="s">
        <v>108</v>
      </c>
      <c r="J82" s="168" t="s">
        <v>102</v>
      </c>
      <c r="K82" s="169" t="s">
        <v>109</v>
      </c>
      <c r="L82" s="170"/>
      <c r="M82" s="92" t="s">
        <v>19</v>
      </c>
      <c r="N82" s="93" t="s">
        <v>42</v>
      </c>
      <c r="O82" s="93" t="s">
        <v>110</v>
      </c>
      <c r="P82" s="93" t="s">
        <v>111</v>
      </c>
      <c r="Q82" s="93" t="s">
        <v>112</v>
      </c>
      <c r="R82" s="93" t="s">
        <v>113</v>
      </c>
      <c r="S82" s="93" t="s">
        <v>114</v>
      </c>
      <c r="T82" s="94" t="s">
        <v>115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="2" customFormat="1" ht="22.8" customHeight="1">
      <c r="A83" s="38"/>
      <c r="B83" s="39"/>
      <c r="C83" s="99" t="s">
        <v>116</v>
      </c>
      <c r="D83" s="40"/>
      <c r="E83" s="40"/>
      <c r="F83" s="40"/>
      <c r="G83" s="40"/>
      <c r="H83" s="40"/>
      <c r="I83" s="40"/>
      <c r="J83" s="171">
        <f>BK83</f>
        <v>0</v>
      </c>
      <c r="K83" s="40"/>
      <c r="L83" s="44"/>
      <c r="M83" s="95"/>
      <c r="N83" s="172"/>
      <c r="O83" s="96"/>
      <c r="P83" s="173">
        <f>P84</f>
        <v>0</v>
      </c>
      <c r="Q83" s="96"/>
      <c r="R83" s="173">
        <f>R84</f>
        <v>0</v>
      </c>
      <c r="S83" s="96"/>
      <c r="T83" s="174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103</v>
      </c>
      <c r="BK83" s="175">
        <f>BK84</f>
        <v>0</v>
      </c>
    </row>
    <row r="84" s="15" customFormat="1" ht="25.92" customHeight="1">
      <c r="A84" s="15"/>
      <c r="B84" s="250"/>
      <c r="C84" s="251"/>
      <c r="D84" s="252" t="s">
        <v>71</v>
      </c>
      <c r="E84" s="253" t="s">
        <v>437</v>
      </c>
      <c r="F84" s="253" t="s">
        <v>437</v>
      </c>
      <c r="G84" s="251"/>
      <c r="H84" s="251"/>
      <c r="I84" s="254"/>
      <c r="J84" s="255">
        <f>BK84</f>
        <v>0</v>
      </c>
      <c r="K84" s="251"/>
      <c r="L84" s="256"/>
      <c r="M84" s="257"/>
      <c r="N84" s="258"/>
      <c r="O84" s="258"/>
      <c r="P84" s="259">
        <f>P85+P96+P107</f>
        <v>0</v>
      </c>
      <c r="Q84" s="258"/>
      <c r="R84" s="259">
        <f>R85+R96+R107</f>
        <v>0</v>
      </c>
      <c r="S84" s="258"/>
      <c r="T84" s="260">
        <f>T85+T96+T107</f>
        <v>0</v>
      </c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R84" s="261" t="s">
        <v>79</v>
      </c>
      <c r="AT84" s="262" t="s">
        <v>71</v>
      </c>
      <c r="AU84" s="262" t="s">
        <v>34</v>
      </c>
      <c r="AY84" s="261" t="s">
        <v>123</v>
      </c>
      <c r="BK84" s="263">
        <f>BK85+BK96+BK107</f>
        <v>0</v>
      </c>
    </row>
    <row r="85" s="15" customFormat="1" ht="22.8" customHeight="1">
      <c r="A85" s="15"/>
      <c r="B85" s="250"/>
      <c r="C85" s="251"/>
      <c r="D85" s="252" t="s">
        <v>71</v>
      </c>
      <c r="E85" s="264" t="s">
        <v>469</v>
      </c>
      <c r="F85" s="264" t="s">
        <v>470</v>
      </c>
      <c r="G85" s="251"/>
      <c r="H85" s="251"/>
      <c r="I85" s="254"/>
      <c r="J85" s="265">
        <f>BK85</f>
        <v>0</v>
      </c>
      <c r="K85" s="251"/>
      <c r="L85" s="256"/>
      <c r="M85" s="257"/>
      <c r="N85" s="258"/>
      <c r="O85" s="258"/>
      <c r="P85" s="259">
        <f>SUM(P86:P95)</f>
        <v>0</v>
      </c>
      <c r="Q85" s="258"/>
      <c r="R85" s="259">
        <f>SUM(R86:R95)</f>
        <v>0</v>
      </c>
      <c r="S85" s="258"/>
      <c r="T85" s="260">
        <f>SUM(T86:T95)</f>
        <v>0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R85" s="261" t="s">
        <v>79</v>
      </c>
      <c r="AT85" s="262" t="s">
        <v>71</v>
      </c>
      <c r="AU85" s="262" t="s">
        <v>79</v>
      </c>
      <c r="AY85" s="261" t="s">
        <v>123</v>
      </c>
      <c r="BK85" s="263">
        <f>SUM(BK86:BK95)</f>
        <v>0</v>
      </c>
    </row>
    <row r="86" s="2" customFormat="1" ht="16.5" customHeight="1">
      <c r="A86" s="38"/>
      <c r="B86" s="39"/>
      <c r="C86" s="222" t="s">
        <v>79</v>
      </c>
      <c r="D86" s="222" t="s">
        <v>241</v>
      </c>
      <c r="E86" s="223" t="s">
        <v>471</v>
      </c>
      <c r="F86" s="224" t="s">
        <v>472</v>
      </c>
      <c r="G86" s="225" t="s">
        <v>120</v>
      </c>
      <c r="H86" s="226">
        <v>920</v>
      </c>
      <c r="I86" s="227"/>
      <c r="J86" s="228">
        <f>ROUND(I86*H86,2)</f>
        <v>0</v>
      </c>
      <c r="K86" s="224" t="s">
        <v>19</v>
      </c>
      <c r="L86" s="229"/>
      <c r="M86" s="230" t="s">
        <v>19</v>
      </c>
      <c r="N86" s="231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141</v>
      </c>
      <c r="AT86" s="187" t="s">
        <v>241</v>
      </c>
      <c r="AU86" s="187" t="s">
        <v>81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122</v>
      </c>
      <c r="BM86" s="187" t="s">
        <v>473</v>
      </c>
    </row>
    <row r="87" s="11" customFormat="1">
      <c r="A87" s="11"/>
      <c r="B87" s="200"/>
      <c r="C87" s="201"/>
      <c r="D87" s="191" t="s">
        <v>124</v>
      </c>
      <c r="E87" s="202" t="s">
        <v>19</v>
      </c>
      <c r="F87" s="203" t="s">
        <v>474</v>
      </c>
      <c r="G87" s="201"/>
      <c r="H87" s="204">
        <v>920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T87" s="210" t="s">
        <v>124</v>
      </c>
      <c r="AU87" s="210" t="s">
        <v>81</v>
      </c>
      <c r="AV87" s="11" t="s">
        <v>81</v>
      </c>
      <c r="AW87" s="11" t="s">
        <v>33</v>
      </c>
      <c r="AX87" s="11" t="s">
        <v>34</v>
      </c>
      <c r="AY87" s="210" t="s">
        <v>123</v>
      </c>
    </row>
    <row r="88" s="12" customFormat="1">
      <c r="A88" s="12"/>
      <c r="B88" s="211"/>
      <c r="C88" s="212"/>
      <c r="D88" s="191" t="s">
        <v>124</v>
      </c>
      <c r="E88" s="213" t="s">
        <v>19</v>
      </c>
      <c r="F88" s="214" t="s">
        <v>127</v>
      </c>
      <c r="G88" s="212"/>
      <c r="H88" s="215">
        <v>920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1" t="s">
        <v>124</v>
      </c>
      <c r="AU88" s="221" t="s">
        <v>81</v>
      </c>
      <c r="AV88" s="12" t="s">
        <v>122</v>
      </c>
      <c r="AW88" s="12" t="s">
        <v>33</v>
      </c>
      <c r="AX88" s="12" t="s">
        <v>79</v>
      </c>
      <c r="AY88" s="221" t="s">
        <v>123</v>
      </c>
    </row>
    <row r="89" s="2" customFormat="1" ht="21.75" customHeight="1">
      <c r="A89" s="38"/>
      <c r="B89" s="39"/>
      <c r="C89" s="222" t="s">
        <v>81</v>
      </c>
      <c r="D89" s="222" t="s">
        <v>241</v>
      </c>
      <c r="E89" s="223" t="s">
        <v>475</v>
      </c>
      <c r="F89" s="224" t="s">
        <v>476</v>
      </c>
      <c r="G89" s="225" t="s">
        <v>130</v>
      </c>
      <c r="H89" s="226">
        <v>672</v>
      </c>
      <c r="I89" s="227"/>
      <c r="J89" s="228">
        <f>ROUND(I89*H89,2)</f>
        <v>0</v>
      </c>
      <c r="K89" s="224" t="s">
        <v>19</v>
      </c>
      <c r="L89" s="229"/>
      <c r="M89" s="230" t="s">
        <v>19</v>
      </c>
      <c r="N89" s="231" t="s">
        <v>43</v>
      </c>
      <c r="O89" s="8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7" t="s">
        <v>141</v>
      </c>
      <c r="AT89" s="187" t="s">
        <v>241</v>
      </c>
      <c r="AU89" s="187" t="s">
        <v>81</v>
      </c>
      <c r="AY89" s="17" t="s">
        <v>123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7" t="s">
        <v>79</v>
      </c>
      <c r="BK89" s="188">
        <f>ROUND(I89*H89,2)</f>
        <v>0</v>
      </c>
      <c r="BL89" s="17" t="s">
        <v>122</v>
      </c>
      <c r="BM89" s="187" t="s">
        <v>477</v>
      </c>
    </row>
    <row r="90" s="11" customFormat="1">
      <c r="A90" s="11"/>
      <c r="B90" s="200"/>
      <c r="C90" s="201"/>
      <c r="D90" s="191" t="s">
        <v>124</v>
      </c>
      <c r="E90" s="202" t="s">
        <v>19</v>
      </c>
      <c r="F90" s="203" t="s">
        <v>478</v>
      </c>
      <c r="G90" s="201"/>
      <c r="H90" s="204">
        <v>672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10" t="s">
        <v>124</v>
      </c>
      <c r="AU90" s="210" t="s">
        <v>81</v>
      </c>
      <c r="AV90" s="11" t="s">
        <v>81</v>
      </c>
      <c r="AW90" s="11" t="s">
        <v>33</v>
      </c>
      <c r="AX90" s="11" t="s">
        <v>34</v>
      </c>
      <c r="AY90" s="210" t="s">
        <v>123</v>
      </c>
    </row>
    <row r="91" s="12" customFormat="1">
      <c r="A91" s="12"/>
      <c r="B91" s="211"/>
      <c r="C91" s="212"/>
      <c r="D91" s="191" t="s">
        <v>124</v>
      </c>
      <c r="E91" s="213" t="s">
        <v>19</v>
      </c>
      <c r="F91" s="214" t="s">
        <v>127</v>
      </c>
      <c r="G91" s="212"/>
      <c r="H91" s="215">
        <v>672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1" t="s">
        <v>124</v>
      </c>
      <c r="AU91" s="221" t="s">
        <v>81</v>
      </c>
      <c r="AV91" s="12" t="s">
        <v>122</v>
      </c>
      <c r="AW91" s="12" t="s">
        <v>33</v>
      </c>
      <c r="AX91" s="12" t="s">
        <v>79</v>
      </c>
      <c r="AY91" s="221" t="s">
        <v>123</v>
      </c>
    </row>
    <row r="92" s="2" customFormat="1" ht="24.15" customHeight="1">
      <c r="A92" s="38"/>
      <c r="B92" s="39"/>
      <c r="C92" s="222" t="s">
        <v>136</v>
      </c>
      <c r="D92" s="222" t="s">
        <v>241</v>
      </c>
      <c r="E92" s="223" t="s">
        <v>479</v>
      </c>
      <c r="F92" s="224" t="s">
        <v>480</v>
      </c>
      <c r="G92" s="225" t="s">
        <v>130</v>
      </c>
      <c r="H92" s="226">
        <v>2688</v>
      </c>
      <c r="I92" s="227"/>
      <c r="J92" s="228">
        <f>ROUND(I92*H92,2)</f>
        <v>0</v>
      </c>
      <c r="K92" s="224" t="s">
        <v>19</v>
      </c>
      <c r="L92" s="229"/>
      <c r="M92" s="230" t="s">
        <v>19</v>
      </c>
      <c r="N92" s="231" t="s">
        <v>43</v>
      </c>
      <c r="O92" s="84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87" t="s">
        <v>141</v>
      </c>
      <c r="AT92" s="187" t="s">
        <v>241</v>
      </c>
      <c r="AU92" s="187" t="s">
        <v>81</v>
      </c>
      <c r="AY92" s="17" t="s">
        <v>123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79</v>
      </c>
      <c r="BK92" s="188">
        <f>ROUND(I92*H92,2)</f>
        <v>0</v>
      </c>
      <c r="BL92" s="17" t="s">
        <v>122</v>
      </c>
      <c r="BM92" s="187" t="s">
        <v>481</v>
      </c>
    </row>
    <row r="93" s="10" customFormat="1">
      <c r="A93" s="10"/>
      <c r="B93" s="189"/>
      <c r="C93" s="190"/>
      <c r="D93" s="191" t="s">
        <v>124</v>
      </c>
      <c r="E93" s="192" t="s">
        <v>19</v>
      </c>
      <c r="F93" s="193" t="s">
        <v>482</v>
      </c>
      <c r="G93" s="190"/>
      <c r="H93" s="192" t="s">
        <v>19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T93" s="199" t="s">
        <v>124</v>
      </c>
      <c r="AU93" s="199" t="s">
        <v>81</v>
      </c>
      <c r="AV93" s="10" t="s">
        <v>79</v>
      </c>
      <c r="AW93" s="10" t="s">
        <v>33</v>
      </c>
      <c r="AX93" s="10" t="s">
        <v>34</v>
      </c>
      <c r="AY93" s="199" t="s">
        <v>123</v>
      </c>
    </row>
    <row r="94" s="11" customFormat="1">
      <c r="A94" s="11"/>
      <c r="B94" s="200"/>
      <c r="C94" s="201"/>
      <c r="D94" s="191" t="s">
        <v>124</v>
      </c>
      <c r="E94" s="202" t="s">
        <v>19</v>
      </c>
      <c r="F94" s="203" t="s">
        <v>483</v>
      </c>
      <c r="G94" s="201"/>
      <c r="H94" s="204">
        <v>2688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10" t="s">
        <v>124</v>
      </c>
      <c r="AU94" s="210" t="s">
        <v>81</v>
      </c>
      <c r="AV94" s="11" t="s">
        <v>81</v>
      </c>
      <c r="AW94" s="11" t="s">
        <v>33</v>
      </c>
      <c r="AX94" s="11" t="s">
        <v>34</v>
      </c>
      <c r="AY94" s="210" t="s">
        <v>123</v>
      </c>
    </row>
    <row r="95" s="12" customFormat="1">
      <c r="A95" s="12"/>
      <c r="B95" s="211"/>
      <c r="C95" s="212"/>
      <c r="D95" s="191" t="s">
        <v>124</v>
      </c>
      <c r="E95" s="213" t="s">
        <v>19</v>
      </c>
      <c r="F95" s="214" t="s">
        <v>127</v>
      </c>
      <c r="G95" s="212"/>
      <c r="H95" s="215">
        <v>2688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21" t="s">
        <v>124</v>
      </c>
      <c r="AU95" s="221" t="s">
        <v>81</v>
      </c>
      <c r="AV95" s="12" t="s">
        <v>122</v>
      </c>
      <c r="AW95" s="12" t="s">
        <v>33</v>
      </c>
      <c r="AX95" s="12" t="s">
        <v>79</v>
      </c>
      <c r="AY95" s="221" t="s">
        <v>123</v>
      </c>
    </row>
    <row r="96" s="15" customFormat="1" ht="22.8" customHeight="1">
      <c r="A96" s="15"/>
      <c r="B96" s="250"/>
      <c r="C96" s="251"/>
      <c r="D96" s="252" t="s">
        <v>71</v>
      </c>
      <c r="E96" s="264" t="s">
        <v>484</v>
      </c>
      <c r="F96" s="264" t="s">
        <v>485</v>
      </c>
      <c r="G96" s="251"/>
      <c r="H96" s="251"/>
      <c r="I96" s="254"/>
      <c r="J96" s="265">
        <f>BK96</f>
        <v>0</v>
      </c>
      <c r="K96" s="251"/>
      <c r="L96" s="256"/>
      <c r="M96" s="257"/>
      <c r="N96" s="258"/>
      <c r="O96" s="258"/>
      <c r="P96" s="259">
        <f>SUM(P97:P106)</f>
        <v>0</v>
      </c>
      <c r="Q96" s="258"/>
      <c r="R96" s="259">
        <f>SUM(R97:R106)</f>
        <v>0</v>
      </c>
      <c r="S96" s="258"/>
      <c r="T96" s="260">
        <f>SUM(T97:T106)</f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R96" s="261" t="s">
        <v>79</v>
      </c>
      <c r="AT96" s="262" t="s">
        <v>71</v>
      </c>
      <c r="AU96" s="262" t="s">
        <v>79</v>
      </c>
      <c r="AY96" s="261" t="s">
        <v>123</v>
      </c>
      <c r="BK96" s="263">
        <f>SUM(BK97:BK106)</f>
        <v>0</v>
      </c>
    </row>
    <row r="97" s="2" customFormat="1" ht="16.5" customHeight="1">
      <c r="A97" s="38"/>
      <c r="B97" s="39"/>
      <c r="C97" s="222" t="s">
        <v>132</v>
      </c>
      <c r="D97" s="222" t="s">
        <v>241</v>
      </c>
      <c r="E97" s="223" t="s">
        <v>471</v>
      </c>
      <c r="F97" s="224" t="s">
        <v>472</v>
      </c>
      <c r="G97" s="225" t="s">
        <v>120</v>
      </c>
      <c r="H97" s="226">
        <v>1000</v>
      </c>
      <c r="I97" s="227"/>
      <c r="J97" s="228">
        <f>ROUND(I97*H97,2)</f>
        <v>0</v>
      </c>
      <c r="K97" s="224" t="s">
        <v>19</v>
      </c>
      <c r="L97" s="229"/>
      <c r="M97" s="230" t="s">
        <v>19</v>
      </c>
      <c r="N97" s="231" t="s">
        <v>43</v>
      </c>
      <c r="O97" s="84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7" t="s">
        <v>141</v>
      </c>
      <c r="AT97" s="187" t="s">
        <v>241</v>
      </c>
      <c r="AU97" s="187" t="s">
        <v>81</v>
      </c>
      <c r="AY97" s="17" t="s">
        <v>123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79</v>
      </c>
      <c r="BK97" s="188">
        <f>ROUND(I97*H97,2)</f>
        <v>0</v>
      </c>
      <c r="BL97" s="17" t="s">
        <v>122</v>
      </c>
      <c r="BM97" s="187" t="s">
        <v>486</v>
      </c>
    </row>
    <row r="98" s="11" customFormat="1">
      <c r="A98" s="11"/>
      <c r="B98" s="200"/>
      <c r="C98" s="201"/>
      <c r="D98" s="191" t="s">
        <v>124</v>
      </c>
      <c r="E98" s="202" t="s">
        <v>19</v>
      </c>
      <c r="F98" s="203" t="s">
        <v>487</v>
      </c>
      <c r="G98" s="201"/>
      <c r="H98" s="204">
        <v>1000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T98" s="210" t="s">
        <v>124</v>
      </c>
      <c r="AU98" s="210" t="s">
        <v>81</v>
      </c>
      <c r="AV98" s="11" t="s">
        <v>81</v>
      </c>
      <c r="AW98" s="11" t="s">
        <v>33</v>
      </c>
      <c r="AX98" s="11" t="s">
        <v>34</v>
      </c>
      <c r="AY98" s="210" t="s">
        <v>123</v>
      </c>
    </row>
    <row r="99" s="12" customFormat="1">
      <c r="A99" s="12"/>
      <c r="B99" s="211"/>
      <c r="C99" s="212"/>
      <c r="D99" s="191" t="s">
        <v>124</v>
      </c>
      <c r="E99" s="213" t="s">
        <v>19</v>
      </c>
      <c r="F99" s="214" t="s">
        <v>127</v>
      </c>
      <c r="G99" s="212"/>
      <c r="H99" s="215">
        <v>1000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1" t="s">
        <v>124</v>
      </c>
      <c r="AU99" s="221" t="s">
        <v>81</v>
      </c>
      <c r="AV99" s="12" t="s">
        <v>122</v>
      </c>
      <c r="AW99" s="12" t="s">
        <v>33</v>
      </c>
      <c r="AX99" s="12" t="s">
        <v>79</v>
      </c>
      <c r="AY99" s="221" t="s">
        <v>123</v>
      </c>
    </row>
    <row r="100" s="2" customFormat="1" ht="21.75" customHeight="1">
      <c r="A100" s="38"/>
      <c r="B100" s="39"/>
      <c r="C100" s="222" t="s">
        <v>122</v>
      </c>
      <c r="D100" s="222" t="s">
        <v>241</v>
      </c>
      <c r="E100" s="223" t="s">
        <v>475</v>
      </c>
      <c r="F100" s="224" t="s">
        <v>476</v>
      </c>
      <c r="G100" s="225" t="s">
        <v>130</v>
      </c>
      <c r="H100" s="226">
        <v>728</v>
      </c>
      <c r="I100" s="227"/>
      <c r="J100" s="228">
        <f>ROUND(I100*H100,2)</f>
        <v>0</v>
      </c>
      <c r="K100" s="224" t="s">
        <v>19</v>
      </c>
      <c r="L100" s="229"/>
      <c r="M100" s="230" t="s">
        <v>19</v>
      </c>
      <c r="N100" s="231" t="s">
        <v>43</v>
      </c>
      <c r="O100" s="8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7" t="s">
        <v>141</v>
      </c>
      <c r="AT100" s="187" t="s">
        <v>241</v>
      </c>
      <c r="AU100" s="187" t="s">
        <v>81</v>
      </c>
      <c r="AY100" s="17" t="s">
        <v>123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79</v>
      </c>
      <c r="BK100" s="188">
        <f>ROUND(I100*H100,2)</f>
        <v>0</v>
      </c>
      <c r="BL100" s="17" t="s">
        <v>122</v>
      </c>
      <c r="BM100" s="187" t="s">
        <v>488</v>
      </c>
    </row>
    <row r="101" s="11" customFormat="1">
      <c r="A101" s="11"/>
      <c r="B101" s="200"/>
      <c r="C101" s="201"/>
      <c r="D101" s="191" t="s">
        <v>124</v>
      </c>
      <c r="E101" s="202" t="s">
        <v>19</v>
      </c>
      <c r="F101" s="203" t="s">
        <v>489</v>
      </c>
      <c r="G101" s="201"/>
      <c r="H101" s="204">
        <v>728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10" t="s">
        <v>124</v>
      </c>
      <c r="AU101" s="210" t="s">
        <v>81</v>
      </c>
      <c r="AV101" s="11" t="s">
        <v>81</v>
      </c>
      <c r="AW101" s="11" t="s">
        <v>33</v>
      </c>
      <c r="AX101" s="11" t="s">
        <v>34</v>
      </c>
      <c r="AY101" s="210" t="s">
        <v>123</v>
      </c>
    </row>
    <row r="102" s="12" customFormat="1">
      <c r="A102" s="12"/>
      <c r="B102" s="211"/>
      <c r="C102" s="212"/>
      <c r="D102" s="191" t="s">
        <v>124</v>
      </c>
      <c r="E102" s="213" t="s">
        <v>19</v>
      </c>
      <c r="F102" s="214" t="s">
        <v>127</v>
      </c>
      <c r="G102" s="212"/>
      <c r="H102" s="215">
        <v>728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1" t="s">
        <v>124</v>
      </c>
      <c r="AU102" s="221" t="s">
        <v>81</v>
      </c>
      <c r="AV102" s="12" t="s">
        <v>122</v>
      </c>
      <c r="AW102" s="12" t="s">
        <v>33</v>
      </c>
      <c r="AX102" s="12" t="s">
        <v>79</v>
      </c>
      <c r="AY102" s="221" t="s">
        <v>123</v>
      </c>
    </row>
    <row r="103" s="2" customFormat="1" ht="24.15" customHeight="1">
      <c r="A103" s="38"/>
      <c r="B103" s="39"/>
      <c r="C103" s="222" t="s">
        <v>152</v>
      </c>
      <c r="D103" s="222" t="s">
        <v>241</v>
      </c>
      <c r="E103" s="223" t="s">
        <v>479</v>
      </c>
      <c r="F103" s="224" t="s">
        <v>480</v>
      </c>
      <c r="G103" s="225" t="s">
        <v>130</v>
      </c>
      <c r="H103" s="226">
        <v>2912</v>
      </c>
      <c r="I103" s="227"/>
      <c r="J103" s="228">
        <f>ROUND(I103*H103,2)</f>
        <v>0</v>
      </c>
      <c r="K103" s="224" t="s">
        <v>19</v>
      </c>
      <c r="L103" s="229"/>
      <c r="M103" s="230" t="s">
        <v>19</v>
      </c>
      <c r="N103" s="231" t="s">
        <v>43</v>
      </c>
      <c r="O103" s="84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7" t="s">
        <v>141</v>
      </c>
      <c r="AT103" s="187" t="s">
        <v>241</v>
      </c>
      <c r="AU103" s="187" t="s">
        <v>81</v>
      </c>
      <c r="AY103" s="17" t="s">
        <v>123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7" t="s">
        <v>79</v>
      </c>
      <c r="BK103" s="188">
        <f>ROUND(I103*H103,2)</f>
        <v>0</v>
      </c>
      <c r="BL103" s="17" t="s">
        <v>122</v>
      </c>
      <c r="BM103" s="187" t="s">
        <v>490</v>
      </c>
    </row>
    <row r="104" s="10" customFormat="1">
      <c r="A104" s="10"/>
      <c r="B104" s="189"/>
      <c r="C104" s="190"/>
      <c r="D104" s="191" t="s">
        <v>124</v>
      </c>
      <c r="E104" s="192" t="s">
        <v>19</v>
      </c>
      <c r="F104" s="193" t="s">
        <v>482</v>
      </c>
      <c r="G104" s="190"/>
      <c r="H104" s="192" t="s">
        <v>19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199" t="s">
        <v>124</v>
      </c>
      <c r="AU104" s="199" t="s">
        <v>81</v>
      </c>
      <c r="AV104" s="10" t="s">
        <v>79</v>
      </c>
      <c r="AW104" s="10" t="s">
        <v>33</v>
      </c>
      <c r="AX104" s="10" t="s">
        <v>34</v>
      </c>
      <c r="AY104" s="199" t="s">
        <v>123</v>
      </c>
    </row>
    <row r="105" s="11" customFormat="1">
      <c r="A105" s="11"/>
      <c r="B105" s="200"/>
      <c r="C105" s="201"/>
      <c r="D105" s="191" t="s">
        <v>124</v>
      </c>
      <c r="E105" s="202" t="s">
        <v>19</v>
      </c>
      <c r="F105" s="203" t="s">
        <v>491</v>
      </c>
      <c r="G105" s="201"/>
      <c r="H105" s="204">
        <v>2912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10" t="s">
        <v>124</v>
      </c>
      <c r="AU105" s="210" t="s">
        <v>81</v>
      </c>
      <c r="AV105" s="11" t="s">
        <v>81</v>
      </c>
      <c r="AW105" s="11" t="s">
        <v>33</v>
      </c>
      <c r="AX105" s="11" t="s">
        <v>34</v>
      </c>
      <c r="AY105" s="210" t="s">
        <v>123</v>
      </c>
    </row>
    <row r="106" s="12" customFormat="1">
      <c r="A106" s="12"/>
      <c r="B106" s="211"/>
      <c r="C106" s="212"/>
      <c r="D106" s="191" t="s">
        <v>124</v>
      </c>
      <c r="E106" s="213" t="s">
        <v>19</v>
      </c>
      <c r="F106" s="214" t="s">
        <v>127</v>
      </c>
      <c r="G106" s="212"/>
      <c r="H106" s="215">
        <v>2912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1" t="s">
        <v>124</v>
      </c>
      <c r="AU106" s="221" t="s">
        <v>81</v>
      </c>
      <c r="AV106" s="12" t="s">
        <v>122</v>
      </c>
      <c r="AW106" s="12" t="s">
        <v>33</v>
      </c>
      <c r="AX106" s="12" t="s">
        <v>79</v>
      </c>
      <c r="AY106" s="221" t="s">
        <v>123</v>
      </c>
    </row>
    <row r="107" s="15" customFormat="1" ht="22.8" customHeight="1">
      <c r="A107" s="15"/>
      <c r="B107" s="250"/>
      <c r="C107" s="251"/>
      <c r="D107" s="252" t="s">
        <v>71</v>
      </c>
      <c r="E107" s="264" t="s">
        <v>492</v>
      </c>
      <c r="F107" s="264" t="s">
        <v>493</v>
      </c>
      <c r="G107" s="251"/>
      <c r="H107" s="251"/>
      <c r="I107" s="254"/>
      <c r="J107" s="265">
        <f>BK107</f>
        <v>0</v>
      </c>
      <c r="K107" s="251"/>
      <c r="L107" s="256"/>
      <c r="M107" s="257"/>
      <c r="N107" s="258"/>
      <c r="O107" s="258"/>
      <c r="P107" s="259">
        <f>SUM(P108:P110)</f>
        <v>0</v>
      </c>
      <c r="Q107" s="258"/>
      <c r="R107" s="259">
        <f>SUM(R108:R110)</f>
        <v>0</v>
      </c>
      <c r="S107" s="258"/>
      <c r="T107" s="260">
        <f>SUM(T108:T110)</f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R107" s="261" t="s">
        <v>79</v>
      </c>
      <c r="AT107" s="262" t="s">
        <v>71</v>
      </c>
      <c r="AU107" s="262" t="s">
        <v>79</v>
      </c>
      <c r="AY107" s="261" t="s">
        <v>123</v>
      </c>
      <c r="BK107" s="263">
        <f>SUM(BK108:BK110)</f>
        <v>0</v>
      </c>
    </row>
    <row r="108" s="2" customFormat="1" ht="16.5" customHeight="1">
      <c r="A108" s="38"/>
      <c r="B108" s="39"/>
      <c r="C108" s="222" t="s">
        <v>143</v>
      </c>
      <c r="D108" s="222" t="s">
        <v>241</v>
      </c>
      <c r="E108" s="223" t="s">
        <v>494</v>
      </c>
      <c r="F108" s="224" t="s">
        <v>495</v>
      </c>
      <c r="G108" s="225" t="s">
        <v>130</v>
      </c>
      <c r="H108" s="226">
        <v>186</v>
      </c>
      <c r="I108" s="227"/>
      <c r="J108" s="228">
        <f>ROUND(I108*H108,2)</f>
        <v>0</v>
      </c>
      <c r="K108" s="224" t="s">
        <v>19</v>
      </c>
      <c r="L108" s="229"/>
      <c r="M108" s="230" t="s">
        <v>19</v>
      </c>
      <c r="N108" s="231" t="s">
        <v>43</v>
      </c>
      <c r="O108" s="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7" t="s">
        <v>141</v>
      </c>
      <c r="AT108" s="187" t="s">
        <v>241</v>
      </c>
      <c r="AU108" s="187" t="s">
        <v>81</v>
      </c>
      <c r="AY108" s="17" t="s">
        <v>123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79</v>
      </c>
      <c r="BK108" s="188">
        <f>ROUND(I108*H108,2)</f>
        <v>0</v>
      </c>
      <c r="BL108" s="17" t="s">
        <v>122</v>
      </c>
      <c r="BM108" s="187" t="s">
        <v>496</v>
      </c>
    </row>
    <row r="109" s="11" customFormat="1">
      <c r="A109" s="11"/>
      <c r="B109" s="200"/>
      <c r="C109" s="201"/>
      <c r="D109" s="191" t="s">
        <v>124</v>
      </c>
      <c r="E109" s="202" t="s">
        <v>19</v>
      </c>
      <c r="F109" s="203" t="s">
        <v>497</v>
      </c>
      <c r="G109" s="201"/>
      <c r="H109" s="204">
        <v>186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10" t="s">
        <v>124</v>
      </c>
      <c r="AU109" s="210" t="s">
        <v>81</v>
      </c>
      <c r="AV109" s="11" t="s">
        <v>81</v>
      </c>
      <c r="AW109" s="11" t="s">
        <v>33</v>
      </c>
      <c r="AX109" s="11" t="s">
        <v>34</v>
      </c>
      <c r="AY109" s="210" t="s">
        <v>123</v>
      </c>
    </row>
    <row r="110" s="12" customFormat="1">
      <c r="A110" s="12"/>
      <c r="B110" s="211"/>
      <c r="C110" s="212"/>
      <c r="D110" s="191" t="s">
        <v>124</v>
      </c>
      <c r="E110" s="213" t="s">
        <v>19</v>
      </c>
      <c r="F110" s="214" t="s">
        <v>127</v>
      </c>
      <c r="G110" s="212"/>
      <c r="H110" s="215">
        <v>186</v>
      </c>
      <c r="I110" s="216"/>
      <c r="J110" s="212"/>
      <c r="K110" s="212"/>
      <c r="L110" s="217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1" t="s">
        <v>124</v>
      </c>
      <c r="AU110" s="221" t="s">
        <v>81</v>
      </c>
      <c r="AV110" s="12" t="s">
        <v>122</v>
      </c>
      <c r="AW110" s="12" t="s">
        <v>33</v>
      </c>
      <c r="AX110" s="12" t="s">
        <v>79</v>
      </c>
      <c r="AY110" s="221" t="s">
        <v>123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iH9rBneCtevy8VYHUZBiVnXLIVgeeuB6L+liPGxdtnpLr2iYlnEvYZhxvPRl2ojH3kfKJUEuk6WrvErH9RwTsg==" hashValue="teHYsSgGoij+Y72wsnR4ULmJGuSmgrv8jEu9Rknjl7pTTcR22695gW+WLvOqTR2TkoiJ7cNznZ7ynJGJlX2Gvw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hidden="1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Oprava staničních kolejí v žst. Lázně Bělohrad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498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ROUND(J79, 15)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ROUND((SUM(BE79:BE94)),  15)</f>
        <v>0</v>
      </c>
      <c r="G33" s="38"/>
      <c r="H33" s="38"/>
      <c r="I33" s="148">
        <v>0.20999999999999999</v>
      </c>
      <c r="J33" s="147">
        <f>ROUND(((SUM(BE79:BE94))*I33),  15)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ROUND((SUM(BF79:BF94)),  15)</f>
        <v>0</v>
      </c>
      <c r="G34" s="38"/>
      <c r="H34" s="38"/>
      <c r="I34" s="148">
        <v>0.14999999999999999</v>
      </c>
      <c r="J34" s="147">
        <f>ROUND(((SUM(BF79:BF94))*I34),  15)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ROUND((SUM(BG79:BG94)),  15)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ROUND((SUM(BH79:BH94)),  15)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ROUND((SUM(BI79:BI94)),  15)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Oprava staničních kolejí v žst. Lázně Bělohrad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Lázně Bělohrad</v>
      </c>
      <c r="G52" s="40"/>
      <c r="H52" s="40"/>
      <c r="I52" s="32" t="s">
        <v>23</v>
      </c>
      <c r="J52" s="72" t="str">
        <f>IF(J12="","",J12)</f>
        <v>26. 9. 2022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bez PD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Správa železnic, s.o.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103</v>
      </c>
    </row>
    <row r="60" hidden="1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/>
    <row r="63" hidden="1"/>
    <row r="64" hidden="1"/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104</v>
      </c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160" t="str">
        <f>E7</f>
        <v>Oprava staničních kolejí v žst. Lázně Bělohrad</v>
      </c>
      <c r="F69" s="32"/>
      <c r="G69" s="32"/>
      <c r="H69" s="32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VON - Vedlejší a ostatní náklady</v>
      </c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žst. Lázně Bělohrad</v>
      </c>
      <c r="G73" s="40"/>
      <c r="H73" s="40"/>
      <c r="I73" s="32" t="s">
        <v>23</v>
      </c>
      <c r="J73" s="72" t="str">
        <f>IF(J12="","",J12)</f>
        <v>26. 9. 2022</v>
      </c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Správa železnic, s.o.</v>
      </c>
      <c r="G75" s="40"/>
      <c r="H75" s="40"/>
      <c r="I75" s="32" t="s">
        <v>31</v>
      </c>
      <c r="J75" s="36" t="str">
        <f>E21</f>
        <v>bez PD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29</v>
      </c>
      <c r="D76" s="40"/>
      <c r="E76" s="40"/>
      <c r="F76" s="27" t="str">
        <f>IF(E18="","",E18)</f>
        <v>Vyplň údaj</v>
      </c>
      <c r="G76" s="40"/>
      <c r="H76" s="40"/>
      <c r="I76" s="32" t="s">
        <v>35</v>
      </c>
      <c r="J76" s="36" t="str">
        <f>E24</f>
        <v>Správa železnic, s.o.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9" customFormat="1" ht="29.28" customHeight="1">
      <c r="A78" s="165"/>
      <c r="B78" s="166"/>
      <c r="C78" s="167" t="s">
        <v>105</v>
      </c>
      <c r="D78" s="168" t="s">
        <v>57</v>
      </c>
      <c r="E78" s="168" t="s">
        <v>53</v>
      </c>
      <c r="F78" s="168" t="s">
        <v>54</v>
      </c>
      <c r="G78" s="168" t="s">
        <v>106</v>
      </c>
      <c r="H78" s="168" t="s">
        <v>107</v>
      </c>
      <c r="I78" s="168" t="s">
        <v>108</v>
      </c>
      <c r="J78" s="168" t="s">
        <v>102</v>
      </c>
      <c r="K78" s="169" t="s">
        <v>109</v>
      </c>
      <c r="L78" s="170"/>
      <c r="M78" s="92" t="s">
        <v>19</v>
      </c>
      <c r="N78" s="93" t="s">
        <v>42</v>
      </c>
      <c r="O78" s="93" t="s">
        <v>110</v>
      </c>
      <c r="P78" s="93" t="s">
        <v>111</v>
      </c>
      <c r="Q78" s="93" t="s">
        <v>112</v>
      </c>
      <c r="R78" s="93" t="s">
        <v>113</v>
      </c>
      <c r="S78" s="93" t="s">
        <v>114</v>
      </c>
      <c r="T78" s="94" t="s">
        <v>115</v>
      </c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="2" customFormat="1" ht="22.8" customHeight="1">
      <c r="A79" s="38"/>
      <c r="B79" s="39"/>
      <c r="C79" s="99" t="s">
        <v>116</v>
      </c>
      <c r="D79" s="40"/>
      <c r="E79" s="40"/>
      <c r="F79" s="40"/>
      <c r="G79" s="40"/>
      <c r="H79" s="40"/>
      <c r="I79" s="40"/>
      <c r="J79" s="171">
        <f>BK79</f>
        <v>0</v>
      </c>
      <c r="K79" s="40"/>
      <c r="L79" s="44"/>
      <c r="M79" s="95"/>
      <c r="N79" s="172"/>
      <c r="O79" s="96"/>
      <c r="P79" s="173">
        <f>SUM(P80:P94)</f>
        <v>0</v>
      </c>
      <c r="Q79" s="96"/>
      <c r="R79" s="173">
        <f>SUM(R80:R94)</f>
        <v>0</v>
      </c>
      <c r="S79" s="96"/>
      <c r="T79" s="174">
        <f>SUM(T80:T94)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71</v>
      </c>
      <c r="AU79" s="17" t="s">
        <v>103</v>
      </c>
      <c r="BK79" s="175">
        <f>SUM(BK80:BK94)</f>
        <v>0</v>
      </c>
    </row>
    <row r="80" s="2" customFormat="1" ht="24.15" customHeight="1">
      <c r="A80" s="38"/>
      <c r="B80" s="39"/>
      <c r="C80" s="176" t="s">
        <v>79</v>
      </c>
      <c r="D80" s="176" t="s">
        <v>117</v>
      </c>
      <c r="E80" s="177" t="s">
        <v>499</v>
      </c>
      <c r="F80" s="178" t="s">
        <v>500</v>
      </c>
      <c r="G80" s="179" t="s">
        <v>501</v>
      </c>
      <c r="H80" s="266"/>
      <c r="I80" s="181"/>
      <c r="J80" s="182">
        <f>ROUND(I80*H80,2)</f>
        <v>0</v>
      </c>
      <c r="K80" s="178" t="s">
        <v>121</v>
      </c>
      <c r="L80" s="44"/>
      <c r="M80" s="183" t="s">
        <v>19</v>
      </c>
      <c r="N80" s="184" t="s">
        <v>43</v>
      </c>
      <c r="O80" s="84"/>
      <c r="P80" s="185">
        <f>O80*H80</f>
        <v>0</v>
      </c>
      <c r="Q80" s="185">
        <v>0</v>
      </c>
      <c r="R80" s="185">
        <f>Q80*H80</f>
        <v>0</v>
      </c>
      <c r="S80" s="185">
        <v>0</v>
      </c>
      <c r="T80" s="186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187" t="s">
        <v>461</v>
      </c>
      <c r="AT80" s="187" t="s">
        <v>117</v>
      </c>
      <c r="AU80" s="187" t="s">
        <v>34</v>
      </c>
      <c r="AY80" s="17" t="s">
        <v>123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7" t="s">
        <v>79</v>
      </c>
      <c r="BK80" s="188">
        <f>ROUND(I80*H80,2)</f>
        <v>0</v>
      </c>
      <c r="BL80" s="17" t="s">
        <v>461</v>
      </c>
      <c r="BM80" s="187" t="s">
        <v>81</v>
      </c>
    </row>
    <row r="81" s="2" customFormat="1" ht="24.15" customHeight="1">
      <c r="A81" s="38"/>
      <c r="B81" s="39"/>
      <c r="C81" s="176" t="s">
        <v>81</v>
      </c>
      <c r="D81" s="176" t="s">
        <v>117</v>
      </c>
      <c r="E81" s="177" t="s">
        <v>502</v>
      </c>
      <c r="F81" s="178" t="s">
        <v>503</v>
      </c>
      <c r="G81" s="179" t="s">
        <v>501</v>
      </c>
      <c r="H81" s="266"/>
      <c r="I81" s="181"/>
      <c r="J81" s="182">
        <f>ROUND(I81*H81,2)</f>
        <v>0</v>
      </c>
      <c r="K81" s="178" t="s">
        <v>121</v>
      </c>
      <c r="L81" s="44"/>
      <c r="M81" s="183" t="s">
        <v>19</v>
      </c>
      <c r="N81" s="184" t="s">
        <v>43</v>
      </c>
      <c r="O81" s="84"/>
      <c r="P81" s="185">
        <f>O81*H81</f>
        <v>0</v>
      </c>
      <c r="Q81" s="185">
        <v>0</v>
      </c>
      <c r="R81" s="185">
        <f>Q81*H81</f>
        <v>0</v>
      </c>
      <c r="S81" s="185">
        <v>0</v>
      </c>
      <c r="T81" s="186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187" t="s">
        <v>461</v>
      </c>
      <c r="AT81" s="187" t="s">
        <v>117</v>
      </c>
      <c r="AU81" s="187" t="s">
        <v>34</v>
      </c>
      <c r="AY81" s="17" t="s">
        <v>123</v>
      </c>
      <c r="BE81" s="188">
        <f>IF(N81="základní",J81,0)</f>
        <v>0</v>
      </c>
      <c r="BF81" s="188">
        <f>IF(N81="snížená",J81,0)</f>
        <v>0</v>
      </c>
      <c r="BG81" s="188">
        <f>IF(N81="zákl. přenesená",J81,0)</f>
        <v>0</v>
      </c>
      <c r="BH81" s="188">
        <f>IF(N81="sníž. přenesená",J81,0)</f>
        <v>0</v>
      </c>
      <c r="BI81" s="188">
        <f>IF(N81="nulová",J81,0)</f>
        <v>0</v>
      </c>
      <c r="BJ81" s="17" t="s">
        <v>79</v>
      </c>
      <c r="BK81" s="188">
        <f>ROUND(I81*H81,2)</f>
        <v>0</v>
      </c>
      <c r="BL81" s="17" t="s">
        <v>461</v>
      </c>
      <c r="BM81" s="187" t="s">
        <v>122</v>
      </c>
    </row>
    <row r="82" s="2" customFormat="1" ht="21.75" customHeight="1">
      <c r="A82" s="38"/>
      <c r="B82" s="39"/>
      <c r="C82" s="176" t="s">
        <v>132</v>
      </c>
      <c r="D82" s="176" t="s">
        <v>117</v>
      </c>
      <c r="E82" s="177" t="s">
        <v>504</v>
      </c>
      <c r="F82" s="178" t="s">
        <v>505</v>
      </c>
      <c r="G82" s="179" t="s">
        <v>501</v>
      </c>
      <c r="H82" s="266"/>
      <c r="I82" s="181"/>
      <c r="J82" s="182">
        <f>ROUND(I82*H82,2)</f>
        <v>0</v>
      </c>
      <c r="K82" s="178" t="s">
        <v>121</v>
      </c>
      <c r="L82" s="44"/>
      <c r="M82" s="183" t="s">
        <v>19</v>
      </c>
      <c r="N82" s="184" t="s">
        <v>43</v>
      </c>
      <c r="O82" s="84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187" t="s">
        <v>461</v>
      </c>
      <c r="AT82" s="187" t="s">
        <v>117</v>
      </c>
      <c r="AU82" s="187" t="s">
        <v>34</v>
      </c>
      <c r="AY82" s="17" t="s">
        <v>123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7" t="s">
        <v>79</v>
      </c>
      <c r="BK82" s="188">
        <f>ROUND(I82*H82,2)</f>
        <v>0</v>
      </c>
      <c r="BL82" s="17" t="s">
        <v>461</v>
      </c>
      <c r="BM82" s="187" t="s">
        <v>136</v>
      </c>
    </row>
    <row r="83" s="2" customFormat="1" ht="33" customHeight="1">
      <c r="A83" s="38"/>
      <c r="B83" s="39"/>
      <c r="C83" s="176" t="s">
        <v>122</v>
      </c>
      <c r="D83" s="176" t="s">
        <v>117</v>
      </c>
      <c r="E83" s="177" t="s">
        <v>506</v>
      </c>
      <c r="F83" s="178" t="s">
        <v>507</v>
      </c>
      <c r="G83" s="179" t="s">
        <v>501</v>
      </c>
      <c r="H83" s="266"/>
      <c r="I83" s="181"/>
      <c r="J83" s="182">
        <f>ROUND(I83*H83,2)</f>
        <v>0</v>
      </c>
      <c r="K83" s="178" t="s">
        <v>121</v>
      </c>
      <c r="L83" s="44"/>
      <c r="M83" s="183" t="s">
        <v>19</v>
      </c>
      <c r="N83" s="184" t="s">
        <v>43</v>
      </c>
      <c r="O83" s="8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7" t="s">
        <v>461</v>
      </c>
      <c r="AT83" s="187" t="s">
        <v>117</v>
      </c>
      <c r="AU83" s="187" t="s">
        <v>34</v>
      </c>
      <c r="AY83" s="17" t="s">
        <v>123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7" t="s">
        <v>79</v>
      </c>
      <c r="BK83" s="188">
        <f>ROUND(I83*H83,2)</f>
        <v>0</v>
      </c>
      <c r="BL83" s="17" t="s">
        <v>461</v>
      </c>
      <c r="BM83" s="187" t="s">
        <v>141</v>
      </c>
    </row>
    <row r="84" s="2" customFormat="1" ht="21.75" customHeight="1">
      <c r="A84" s="38"/>
      <c r="B84" s="39"/>
      <c r="C84" s="176" t="s">
        <v>143</v>
      </c>
      <c r="D84" s="176" t="s">
        <v>117</v>
      </c>
      <c r="E84" s="177" t="s">
        <v>508</v>
      </c>
      <c r="F84" s="178" t="s">
        <v>509</v>
      </c>
      <c r="G84" s="179" t="s">
        <v>501</v>
      </c>
      <c r="H84" s="266"/>
      <c r="I84" s="181"/>
      <c r="J84" s="182">
        <f>ROUND(I84*H84,2)</f>
        <v>0</v>
      </c>
      <c r="K84" s="178" t="s">
        <v>121</v>
      </c>
      <c r="L84" s="44"/>
      <c r="M84" s="183" t="s">
        <v>19</v>
      </c>
      <c r="N84" s="184" t="s">
        <v>43</v>
      </c>
      <c r="O84" s="8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7" t="s">
        <v>461</v>
      </c>
      <c r="AT84" s="187" t="s">
        <v>117</v>
      </c>
      <c r="AU84" s="187" t="s">
        <v>34</v>
      </c>
      <c r="AY84" s="17" t="s">
        <v>123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7" t="s">
        <v>79</v>
      </c>
      <c r="BK84" s="188">
        <f>ROUND(I84*H84,2)</f>
        <v>0</v>
      </c>
      <c r="BL84" s="17" t="s">
        <v>461</v>
      </c>
      <c r="BM84" s="187" t="s">
        <v>146</v>
      </c>
    </row>
    <row r="85" s="2" customFormat="1" ht="66.75" customHeight="1">
      <c r="A85" s="38"/>
      <c r="B85" s="39"/>
      <c r="C85" s="176" t="s">
        <v>136</v>
      </c>
      <c r="D85" s="176" t="s">
        <v>117</v>
      </c>
      <c r="E85" s="177" t="s">
        <v>510</v>
      </c>
      <c r="F85" s="178" t="s">
        <v>511</v>
      </c>
      <c r="G85" s="179" t="s">
        <v>501</v>
      </c>
      <c r="H85" s="266"/>
      <c r="I85" s="181"/>
      <c r="J85" s="182">
        <f>ROUND(I85*H85,2)</f>
        <v>0</v>
      </c>
      <c r="K85" s="178" t="s">
        <v>121</v>
      </c>
      <c r="L85" s="44"/>
      <c r="M85" s="183" t="s">
        <v>19</v>
      </c>
      <c r="N85" s="184" t="s">
        <v>43</v>
      </c>
      <c r="O85" s="8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7" t="s">
        <v>461</v>
      </c>
      <c r="AT85" s="187" t="s">
        <v>117</v>
      </c>
      <c r="AU85" s="187" t="s">
        <v>34</v>
      </c>
      <c r="AY85" s="17" t="s">
        <v>123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7" t="s">
        <v>79</v>
      </c>
      <c r="BK85" s="188">
        <f>ROUND(I85*H85,2)</f>
        <v>0</v>
      </c>
      <c r="BL85" s="17" t="s">
        <v>461</v>
      </c>
      <c r="BM85" s="187" t="s">
        <v>150</v>
      </c>
    </row>
    <row r="86" s="2" customFormat="1" ht="21.75" customHeight="1">
      <c r="A86" s="38"/>
      <c r="B86" s="39"/>
      <c r="C86" s="176" t="s">
        <v>152</v>
      </c>
      <c r="D86" s="176" t="s">
        <v>117</v>
      </c>
      <c r="E86" s="177" t="s">
        <v>512</v>
      </c>
      <c r="F86" s="178" t="s">
        <v>513</v>
      </c>
      <c r="G86" s="179" t="s">
        <v>501</v>
      </c>
      <c r="H86" s="266"/>
      <c r="I86" s="181"/>
      <c r="J86" s="182">
        <f>ROUND(I86*H86,2)</f>
        <v>0</v>
      </c>
      <c r="K86" s="178" t="s">
        <v>121</v>
      </c>
      <c r="L86" s="44"/>
      <c r="M86" s="183" t="s">
        <v>19</v>
      </c>
      <c r="N86" s="184" t="s">
        <v>43</v>
      </c>
      <c r="O86" s="8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7" t="s">
        <v>461</v>
      </c>
      <c r="AT86" s="187" t="s">
        <v>117</v>
      </c>
      <c r="AU86" s="187" t="s">
        <v>34</v>
      </c>
      <c r="AY86" s="17" t="s">
        <v>123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79</v>
      </c>
      <c r="BK86" s="188">
        <f>ROUND(I86*H86,2)</f>
        <v>0</v>
      </c>
      <c r="BL86" s="17" t="s">
        <v>461</v>
      </c>
      <c r="BM86" s="187" t="s">
        <v>155</v>
      </c>
    </row>
    <row r="87" s="2" customFormat="1" ht="16.5" customHeight="1">
      <c r="A87" s="38"/>
      <c r="B87" s="39"/>
      <c r="C87" s="176" t="s">
        <v>141</v>
      </c>
      <c r="D87" s="176" t="s">
        <v>117</v>
      </c>
      <c r="E87" s="177" t="s">
        <v>514</v>
      </c>
      <c r="F87" s="178" t="s">
        <v>515</v>
      </c>
      <c r="G87" s="179" t="s">
        <v>501</v>
      </c>
      <c r="H87" s="266"/>
      <c r="I87" s="181"/>
      <c r="J87" s="182">
        <f>ROUND(I87*H87,2)</f>
        <v>0</v>
      </c>
      <c r="K87" s="178" t="s">
        <v>121</v>
      </c>
      <c r="L87" s="44"/>
      <c r="M87" s="183" t="s">
        <v>19</v>
      </c>
      <c r="N87" s="184" t="s">
        <v>43</v>
      </c>
      <c r="O87" s="8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7" t="s">
        <v>461</v>
      </c>
      <c r="AT87" s="187" t="s">
        <v>117</v>
      </c>
      <c r="AU87" s="187" t="s">
        <v>34</v>
      </c>
      <c r="AY87" s="17" t="s">
        <v>123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7" t="s">
        <v>79</v>
      </c>
      <c r="BK87" s="188">
        <f>ROUND(I87*H87,2)</f>
        <v>0</v>
      </c>
      <c r="BL87" s="17" t="s">
        <v>461</v>
      </c>
      <c r="BM87" s="187" t="s">
        <v>159</v>
      </c>
    </row>
    <row r="88" s="2" customFormat="1" ht="33" customHeight="1">
      <c r="A88" s="38"/>
      <c r="B88" s="39"/>
      <c r="C88" s="176" t="s">
        <v>161</v>
      </c>
      <c r="D88" s="176" t="s">
        <v>117</v>
      </c>
      <c r="E88" s="177" t="s">
        <v>516</v>
      </c>
      <c r="F88" s="178" t="s">
        <v>517</v>
      </c>
      <c r="G88" s="179" t="s">
        <v>130</v>
      </c>
      <c r="H88" s="180">
        <v>4</v>
      </c>
      <c r="I88" s="181"/>
      <c r="J88" s="182">
        <f>ROUND(I88*H88,2)</f>
        <v>0</v>
      </c>
      <c r="K88" s="178" t="s">
        <v>121</v>
      </c>
      <c r="L88" s="44"/>
      <c r="M88" s="183" t="s">
        <v>19</v>
      </c>
      <c r="N88" s="184" t="s">
        <v>43</v>
      </c>
      <c r="O88" s="84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7" t="s">
        <v>461</v>
      </c>
      <c r="AT88" s="187" t="s">
        <v>117</v>
      </c>
      <c r="AU88" s="187" t="s">
        <v>34</v>
      </c>
      <c r="AY88" s="17" t="s">
        <v>123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79</v>
      </c>
      <c r="BK88" s="188">
        <f>ROUND(I88*H88,2)</f>
        <v>0</v>
      </c>
      <c r="BL88" s="17" t="s">
        <v>461</v>
      </c>
      <c r="BM88" s="187" t="s">
        <v>165</v>
      </c>
    </row>
    <row r="89" s="11" customFormat="1">
      <c r="A89" s="11"/>
      <c r="B89" s="200"/>
      <c r="C89" s="201"/>
      <c r="D89" s="191" t="s">
        <v>124</v>
      </c>
      <c r="E89" s="202" t="s">
        <v>19</v>
      </c>
      <c r="F89" s="203" t="s">
        <v>518</v>
      </c>
      <c r="G89" s="201"/>
      <c r="H89" s="204">
        <v>4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10" t="s">
        <v>124</v>
      </c>
      <c r="AU89" s="210" t="s">
        <v>34</v>
      </c>
      <c r="AV89" s="11" t="s">
        <v>81</v>
      </c>
      <c r="AW89" s="11" t="s">
        <v>33</v>
      </c>
      <c r="AX89" s="11" t="s">
        <v>34</v>
      </c>
      <c r="AY89" s="210" t="s">
        <v>123</v>
      </c>
    </row>
    <row r="90" s="12" customFormat="1">
      <c r="A90" s="12"/>
      <c r="B90" s="211"/>
      <c r="C90" s="212"/>
      <c r="D90" s="191" t="s">
        <v>124</v>
      </c>
      <c r="E90" s="213" t="s">
        <v>19</v>
      </c>
      <c r="F90" s="214" t="s">
        <v>127</v>
      </c>
      <c r="G90" s="212"/>
      <c r="H90" s="215">
        <v>4</v>
      </c>
      <c r="I90" s="216"/>
      <c r="J90" s="212"/>
      <c r="K90" s="212"/>
      <c r="L90" s="217"/>
      <c r="M90" s="218"/>
      <c r="N90" s="219"/>
      <c r="O90" s="219"/>
      <c r="P90" s="219"/>
      <c r="Q90" s="219"/>
      <c r="R90" s="219"/>
      <c r="S90" s="219"/>
      <c r="T90" s="220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1" t="s">
        <v>124</v>
      </c>
      <c r="AU90" s="221" t="s">
        <v>34</v>
      </c>
      <c r="AV90" s="12" t="s">
        <v>122</v>
      </c>
      <c r="AW90" s="12" t="s">
        <v>33</v>
      </c>
      <c r="AX90" s="12" t="s">
        <v>79</v>
      </c>
      <c r="AY90" s="221" t="s">
        <v>123</v>
      </c>
    </row>
    <row r="91" s="2" customFormat="1" ht="24.15" customHeight="1">
      <c r="A91" s="38"/>
      <c r="B91" s="39"/>
      <c r="C91" s="176" t="s">
        <v>146</v>
      </c>
      <c r="D91" s="176" t="s">
        <v>117</v>
      </c>
      <c r="E91" s="177" t="s">
        <v>459</v>
      </c>
      <c r="F91" s="178" t="s">
        <v>460</v>
      </c>
      <c r="G91" s="179" t="s">
        <v>130</v>
      </c>
      <c r="H91" s="180">
        <v>4</v>
      </c>
      <c r="I91" s="181"/>
      <c r="J91" s="182">
        <f>ROUND(I91*H91,2)</f>
        <v>0</v>
      </c>
      <c r="K91" s="178" t="s">
        <v>121</v>
      </c>
      <c r="L91" s="44"/>
      <c r="M91" s="183" t="s">
        <v>19</v>
      </c>
      <c r="N91" s="184" t="s">
        <v>43</v>
      </c>
      <c r="O91" s="84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7" t="s">
        <v>461</v>
      </c>
      <c r="AT91" s="187" t="s">
        <v>117</v>
      </c>
      <c r="AU91" s="187" t="s">
        <v>34</v>
      </c>
      <c r="AY91" s="17" t="s">
        <v>123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79</v>
      </c>
      <c r="BK91" s="188">
        <f>ROUND(I91*H91,2)</f>
        <v>0</v>
      </c>
      <c r="BL91" s="17" t="s">
        <v>461</v>
      </c>
      <c r="BM91" s="187" t="s">
        <v>228</v>
      </c>
    </row>
    <row r="92" s="10" customFormat="1">
      <c r="A92" s="10"/>
      <c r="B92" s="189"/>
      <c r="C92" s="190"/>
      <c r="D92" s="191" t="s">
        <v>124</v>
      </c>
      <c r="E92" s="192" t="s">
        <v>19</v>
      </c>
      <c r="F92" s="193" t="s">
        <v>519</v>
      </c>
      <c r="G92" s="190"/>
      <c r="H92" s="192" t="s">
        <v>19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199" t="s">
        <v>124</v>
      </c>
      <c r="AU92" s="199" t="s">
        <v>34</v>
      </c>
      <c r="AV92" s="10" t="s">
        <v>79</v>
      </c>
      <c r="AW92" s="10" t="s">
        <v>33</v>
      </c>
      <c r="AX92" s="10" t="s">
        <v>34</v>
      </c>
      <c r="AY92" s="199" t="s">
        <v>123</v>
      </c>
    </row>
    <row r="93" s="11" customFormat="1">
      <c r="A93" s="11"/>
      <c r="B93" s="200"/>
      <c r="C93" s="201"/>
      <c r="D93" s="191" t="s">
        <v>124</v>
      </c>
      <c r="E93" s="202" t="s">
        <v>19</v>
      </c>
      <c r="F93" s="203" t="s">
        <v>520</v>
      </c>
      <c r="G93" s="201"/>
      <c r="H93" s="204">
        <v>4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10" t="s">
        <v>124</v>
      </c>
      <c r="AU93" s="210" t="s">
        <v>34</v>
      </c>
      <c r="AV93" s="11" t="s">
        <v>81</v>
      </c>
      <c r="AW93" s="11" t="s">
        <v>33</v>
      </c>
      <c r="AX93" s="11" t="s">
        <v>34</v>
      </c>
      <c r="AY93" s="210" t="s">
        <v>123</v>
      </c>
    </row>
    <row r="94" s="12" customFormat="1">
      <c r="A94" s="12"/>
      <c r="B94" s="211"/>
      <c r="C94" s="212"/>
      <c r="D94" s="191" t="s">
        <v>124</v>
      </c>
      <c r="E94" s="213" t="s">
        <v>19</v>
      </c>
      <c r="F94" s="214" t="s">
        <v>127</v>
      </c>
      <c r="G94" s="212"/>
      <c r="H94" s="215">
        <v>4</v>
      </c>
      <c r="I94" s="216"/>
      <c r="J94" s="212"/>
      <c r="K94" s="212"/>
      <c r="L94" s="217"/>
      <c r="M94" s="235"/>
      <c r="N94" s="236"/>
      <c r="O94" s="236"/>
      <c r="P94" s="236"/>
      <c r="Q94" s="236"/>
      <c r="R94" s="236"/>
      <c r="S94" s="236"/>
      <c r="T94" s="237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1" t="s">
        <v>124</v>
      </c>
      <c r="AU94" s="221" t="s">
        <v>34</v>
      </c>
      <c r="AV94" s="12" t="s">
        <v>122</v>
      </c>
      <c r="AW94" s="12" t="s">
        <v>33</v>
      </c>
      <c r="AX94" s="12" t="s">
        <v>79</v>
      </c>
      <c r="AY94" s="221" t="s">
        <v>123</v>
      </c>
    </row>
    <row r="95" s="2" customFormat="1" ht="6.96" customHeight="1">
      <c r="A95" s="38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44"/>
      <c r="M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</sheetData>
  <sheetProtection sheet="1" autoFilter="0" formatColumns="0" formatRows="0" objects="1" scenarios="1" spinCount="100000" saltValue="SRg+KoWFCF3TZpGTy7qgN9piM6m+OC2whWxCiIZ3XukNFXemWAvZBqNZQkwQi+MVCliNPkk7t3fmKq5xsSNh1w==" hashValue="KNGSjM2eH3QyGWBNZJs9BbrJ3t+IZXuap/Ky6SrNEMYhSO74Bt2iRQ7vnZ2eyZOvWzI8lFGLQJbxLTGo3QP3QA==" algorithmName="SHA-512" password="CC35"/>
  <autoFilter ref="C78:K94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2022-10-24T06:51:05Z</dcterms:created>
  <dcterms:modified xsi:type="dcterms:W3CDTF">2022-10-24T06:51:13Z</dcterms:modified>
</cp:coreProperties>
</file>