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01 - Železniční stanice P..." sheetId="2" r:id="rId2"/>
  </sheets>
  <definedNames>
    <definedName name="_xlnm._FilterDatabase" localSheetId="1" hidden="1">'01 - Železniční stanice P...'!$C$77:$K$91</definedName>
    <definedName name="_xlnm.Print_Area" localSheetId="1">'01 - Železniční stanice P...'!$C$4:$J$36,'01 - Železniční stanice P...'!$C$42:$J$59,'01 - Železniční stanice P...'!$C$65:$K$91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'01 - Železniční stanice P...'!$77:$77</definedName>
  </definedNames>
  <calcPr calcId="145621"/>
</workbook>
</file>

<file path=xl/sharedStrings.xml><?xml version="1.0" encoding="utf-8"?>
<sst xmlns="http://schemas.openxmlformats.org/spreadsheetml/2006/main" count="393" uniqueCount="163">
  <si>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</si>
  <si>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</si>
  <si>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</si>
  <si>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</si>
  <si>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</si>
  <si>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</si>
  <si>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</si>
  <si>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{f255fe83-4fb0-4d56-82bc-42315f48a36b}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</si>
  <si>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</si>
  <si>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</si>
  <si>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</si>
  <si>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</si>
  <si>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</si>
  <si>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</si>
  <si>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</si>
  <si>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</si>
  <si>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29717054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</si>
  <si>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</si>
  <si>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</si>
  <si>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Železniční stanice Plzeň hlavní nádraží - Modernizace - Projektová dokumentace</t>
  </si>
  <si>
    <t>KSO:</t>
  </si>
  <si>
    <t>812 51</t>
  </si>
  <si>
    <t>CC-CZ:</t>
  </si>
  <si>
    <t/>
  </si>
  <si>
    <t>Místo:</t>
  </si>
  <si>
    <t>Plzeň</t>
  </si>
  <si>
    <t>Datum:</t>
  </si>
  <si>
    <t>10. 1. 2018</t>
  </si>
  <si>
    <t>Zadavatel:</t>
  </si>
  <si>
    <t>IČ:</t>
  </si>
  <si>
    <t>70994234</t>
  </si>
  <si>
    <t>SŽDC, s.o.</t>
  </si>
  <si>
    <t>DIČ:</t>
  </si>
  <si>
    <t>CZ70994234</t>
  </si>
  <si>
    <t>Uchazeč:</t>
  </si>
  <si>
    <t>Vyplň údaj</t>
  </si>
  <si>
    <t>Projektant: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</si>
  <si>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</si>
  <si>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</si>
  <si>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</si>
  <si>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</si>
  <si>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</si>
  <si>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</si>
  <si>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</si>
  <si>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</si>
  <si>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</si>
  <si>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</si>
  <si>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</si>
  <si>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</si>
  <si>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</si>
  <si>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</si>
  <si>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</si>
  <si>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</si>
  <si>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</si>
  <si>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</si>
  <si>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</si>
  <si>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</si>
  <si>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</si>
  <si>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</si>
  <si>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</si>
  <si>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</si>
  <si>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</si>
  <si>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</si>
  <si>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</si>
  <si>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</si>
  <si>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</si>
  <si>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</si>
  <si>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</si>
  <si>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</si>
  <si>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</si>
  <si>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</si>
  <si>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</si>
  <si>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</si>
  <si>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</si>
  <si>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</si>
  <si>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</si>
  <si>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</si>
  <si>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</si>
  <si>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</si>
  <si>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</si>
  <si>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</si>
  <si>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</si>
  <si>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</si>
  <si>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{df0db284-7d54-4d30-b60f-d7f8a5523f23}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</si>
  <si>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</si>
  <si>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</si>
  <si>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</si>
  <si>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</si>
  <si>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</si>
  <si>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</si>
  <si>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</si>
  <si>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</si>
  <si>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Železniční stanice Plzeň hlavní nádraží - Modernizace - Projektová dokumentace</t>
  </si>
  <si>
    <t>REKAPITULACE ČLENĚNÍ SOUPISU PRACÍ</t>
  </si>
  <si>
    <t>Kód dílu - Popis</t>
  </si>
  <si>
    <t>Cena celkem [CZK]</t>
  </si>
  <si>
    <t>Náklady soupisu celkem</t>
  </si>
  <si>
    <t>-1</t>
  </si>
  <si>
    <t>N00 - Zpracování projektové dokumentace</t>
  </si>
  <si>
    <t xml:space="preserve">    N01 - Zpracování projektové dokumentace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</si>
  <si>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</si>
  <si>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</si>
  <si>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</si>
  <si>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</si>
  <si>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</si>
  <si>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</si>
  <si>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</si>
  <si>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</si>
  <si>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</si>
  <si>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</si>
  <si>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</si>
  <si>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</si>
  <si>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</si>
  <si>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</si>
  <si>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N00</t>
  </si>
  <si>
    <t>Zpracování projektové dokumentace</t>
  </si>
  <si>
    <t>4</t>
  </si>
  <si>
    <t>ROZPOCET</t>
  </si>
  <si>
    <t>N01</t>
  </si>
  <si>
    <t>K</t>
  </si>
  <si>
    <t>000000001R</t>
  </si>
  <si>
    <t>Zaměření stávajícího stavu</t>
  </si>
  <si>
    <t>-</t>
  </si>
  <si>
    <t>262144</t>
  </si>
  <si>
    <t>596839084</t>
  </si>
  <si>
    <t>000000002R</t>
  </si>
  <si>
    <t>Projektová příprava - geodet, průzkumy, stávající inženýrské sítě</t>
  </si>
  <si>
    <t>-1859474214</t>
  </si>
  <si>
    <t>3</t>
  </si>
  <si>
    <t>000000003R</t>
  </si>
  <si>
    <t>Návrhová studie (záměr projektu) - Variantní řešení, včetně ekonomického zhodnocení efektivnosti (MKA) jednotlivých variant</t>
  </si>
  <si>
    <t>-441258532</t>
  </si>
  <si>
    <t>000000004R</t>
  </si>
  <si>
    <t>Zhotovení finálního záměru projektu, vč. ekonomického zhodnocení efektivnosti investice (MKA)</t>
  </si>
  <si>
    <t>860465849</t>
  </si>
  <si>
    <t>5</t>
  </si>
  <si>
    <t>000000005R</t>
  </si>
  <si>
    <t>Dokumentace pro územní rozhodnutí - DUR</t>
  </si>
  <si>
    <t>684628074</t>
  </si>
  <si>
    <t>6</t>
  </si>
  <si>
    <t>000000006R</t>
  </si>
  <si>
    <t>Inženýrská činnost k DUR</t>
  </si>
  <si>
    <t>930311992</t>
  </si>
  <si>
    <t>7</t>
  </si>
  <si>
    <t>000000007R</t>
  </si>
  <si>
    <t>Dokumentace pro stavební povolení - DSP</t>
  </si>
  <si>
    <t>1949533241</t>
  </si>
  <si>
    <t>8</t>
  </si>
  <si>
    <t>000000008R</t>
  </si>
  <si>
    <t>Inženýrská činnost k DSP</t>
  </si>
  <si>
    <t>-2051913303</t>
  </si>
  <si>
    <t>9</t>
  </si>
  <si>
    <t>000000009R</t>
  </si>
  <si>
    <t>BOZP ve fázi projektu</t>
  </si>
  <si>
    <t>-385223278</t>
  </si>
  <si>
    <t>10</t>
  </si>
  <si>
    <t>000000010R</t>
  </si>
  <si>
    <t>Dokumentace pro provádění stavby - DPS</t>
  </si>
  <si>
    <t>-648186072</t>
  </si>
  <si>
    <t>11</t>
  </si>
  <si>
    <t>000000011R</t>
  </si>
  <si>
    <t>Autorský dozor</t>
  </si>
  <si>
    <t>-1745130877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</si>
</sst>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2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166" fontId="30" fillId="0" borderId="14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8" fillId="2" borderId="0" xfId="2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T10" sqref="T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  <c r="BV1" s="18" t="s">
        <v>7</v>
      </c>
    </row>
    <row r="2" spans="3:72" ht="36.95" customHeight="1"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19" t="s">
        <v>8</v>
      </c>
      <c r="BT2" s="19" t="s">
        <v>9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8</v>
      </c>
      <c r="BT3" s="19" t="s">
        <v>10</v>
      </c>
    </row>
    <row r="4" spans="2:71" ht="36.95" customHeight="1">
      <c r="B4" s="23"/>
      <c r="C4" s="24"/>
      <c r="D4" s="25" t="s">
        <v>11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12</v>
      </c>
      <c r="BE4" s="28" t="s">
        <v>13</v>
      </c>
      <c r="BS4" s="19" t="s">
        <v>14</v>
      </c>
    </row>
    <row r="5" spans="2:71" ht="14.45" customHeight="1">
      <c r="B5" s="23"/>
      <c r="C5" s="24"/>
      <c r="D5" s="29" t="s">
        <v>15</v>
      </c>
      <c r="E5" s="24"/>
      <c r="F5" s="24"/>
      <c r="G5" s="24"/>
      <c r="H5" s="24"/>
      <c r="I5" s="24"/>
      <c r="J5" s="24"/>
      <c r="K5" s="201" t="s">
        <v>16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4"/>
      <c r="AQ5" s="26"/>
      <c r="BE5" s="199" t="s">
        <v>17</v>
      </c>
      <c r="BS5" s="19" t="s">
        <v>8</v>
      </c>
    </row>
    <row r="6" spans="2:71" ht="36.95" customHeight="1">
      <c r="B6" s="23"/>
      <c r="C6" s="24"/>
      <c r="D6" s="31" t="s">
        <v>18</v>
      </c>
      <c r="E6" s="24"/>
      <c r="F6" s="24"/>
      <c r="G6" s="24"/>
      <c r="H6" s="24"/>
      <c r="I6" s="24"/>
      <c r="J6" s="24"/>
      <c r="K6" s="203" t="s">
        <v>19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4"/>
      <c r="AQ6" s="26"/>
      <c r="BE6" s="200"/>
      <c r="BS6" s="19" t="s">
        <v>8</v>
      </c>
    </row>
    <row r="7" spans="2:71" ht="14.45" customHeight="1">
      <c r="B7" s="23"/>
      <c r="C7" s="24"/>
      <c r="D7" s="32" t="s">
        <v>20</v>
      </c>
      <c r="E7" s="24"/>
      <c r="F7" s="24"/>
      <c r="G7" s="24"/>
      <c r="H7" s="24"/>
      <c r="I7" s="24"/>
      <c r="J7" s="24"/>
      <c r="K7" s="30" t="s">
        <v>21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22</v>
      </c>
      <c r="AL7" s="24"/>
      <c r="AM7" s="24"/>
      <c r="AN7" s="30" t="s">
        <v>23</v>
      </c>
      <c r="AO7" s="24"/>
      <c r="AP7" s="24"/>
      <c r="AQ7" s="26"/>
      <c r="BE7" s="200"/>
      <c r="BS7" s="19" t="s">
        <v>8</v>
      </c>
    </row>
    <row r="8" spans="2:71" ht="14.45" customHeight="1">
      <c r="B8" s="23"/>
      <c r="C8" s="24"/>
      <c r="D8" s="32" t="s">
        <v>24</v>
      </c>
      <c r="E8" s="24"/>
      <c r="F8" s="24"/>
      <c r="G8" s="24"/>
      <c r="H8" s="24"/>
      <c r="I8" s="24"/>
      <c r="J8" s="24"/>
      <c r="K8" s="30" t="s">
        <v>25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26</v>
      </c>
      <c r="AL8" s="24"/>
      <c r="AM8" s="24"/>
      <c r="AN8" s="33" t="s">
        <v>27</v>
      </c>
      <c r="AO8" s="24"/>
      <c r="AP8" s="24"/>
      <c r="AQ8" s="26"/>
      <c r="BE8" s="200"/>
      <c r="BS8" s="19" t="s">
        <v>8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200"/>
      <c r="BS9" s="19" t="s">
        <v>8</v>
      </c>
    </row>
    <row r="10" spans="2:71" ht="14.45" customHeight="1">
      <c r="B10" s="23"/>
      <c r="C10" s="24"/>
      <c r="D10" s="32" t="s">
        <v>28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29</v>
      </c>
      <c r="AL10" s="24"/>
      <c r="AM10" s="24"/>
      <c r="AN10" s="30" t="s">
        <v>30</v>
      </c>
      <c r="AO10" s="24"/>
      <c r="AP10" s="24"/>
      <c r="AQ10" s="26"/>
      <c r="BE10" s="200"/>
      <c r="BS10" s="19" t="s">
        <v>8</v>
      </c>
    </row>
    <row r="11" spans="2:71" ht="18.4" customHeight="1">
      <c r="B11" s="23"/>
      <c r="C11" s="24"/>
      <c r="D11" s="24"/>
      <c r="E11" s="30" t="s">
        <v>31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32</v>
      </c>
      <c r="AL11" s="24"/>
      <c r="AM11" s="24"/>
      <c r="AN11" s="30" t="s">
        <v>33</v>
      </c>
      <c r="AO11" s="24"/>
      <c r="AP11" s="24"/>
      <c r="AQ11" s="26"/>
      <c r="BE11" s="200"/>
      <c r="BS11" s="19" t="s">
        <v>8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200"/>
      <c r="BS12" s="19" t="s">
        <v>8</v>
      </c>
    </row>
    <row r="13" spans="2:71" ht="14.45" customHeight="1">
      <c r="B13" s="23"/>
      <c r="C13" s="24"/>
      <c r="D13" s="32" t="s">
        <v>34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29</v>
      </c>
      <c r="AL13" s="24"/>
      <c r="AM13" s="24"/>
      <c r="AN13" s="34" t="s">
        <v>35</v>
      </c>
      <c r="AO13" s="24"/>
      <c r="AP13" s="24"/>
      <c r="AQ13" s="26"/>
      <c r="BE13" s="200"/>
      <c r="BS13" s="19" t="s">
        <v>8</v>
      </c>
    </row>
    <row r="14" spans="2:71" ht="13.5">
      <c r="B14" s="23"/>
      <c r="C14" s="24"/>
      <c r="D14" s="24"/>
      <c r="E14" s="204" t="s">
        <v>35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32" t="s">
        <v>32</v>
      </c>
      <c r="AL14" s="24"/>
      <c r="AM14" s="24"/>
      <c r="AN14" s="34" t="s">
        <v>35</v>
      </c>
      <c r="AO14" s="24"/>
      <c r="AP14" s="24"/>
      <c r="AQ14" s="26"/>
      <c r="BE14" s="200"/>
      <c r="BS14" s="19" t="s">
        <v>8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200"/>
      <c r="BS15" s="19" t="s">
        <v>6</v>
      </c>
    </row>
    <row r="16" spans="2:71" ht="14.45" customHeight="1">
      <c r="B16" s="23"/>
      <c r="C16" s="24"/>
      <c r="D16" s="32" t="s">
        <v>36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29</v>
      </c>
      <c r="AL16" s="24"/>
      <c r="AM16" s="24"/>
      <c r="AN16" s="30" t="s">
        <v>23</v>
      </c>
      <c r="AO16" s="24"/>
      <c r="AP16" s="24"/>
      <c r="AQ16" s="26"/>
      <c r="BE16" s="200"/>
      <c r="BS16" s="19" t="s">
        <v>6</v>
      </c>
    </row>
    <row r="17" spans="2:71" ht="18.4" customHeight="1">
      <c r="B17" s="23"/>
      <c r="C17" s="24"/>
      <c r="D17" s="24"/>
      <c r="E17" s="30" t="s">
        <v>37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32</v>
      </c>
      <c r="AL17" s="24"/>
      <c r="AM17" s="24"/>
      <c r="AN17" s="30" t="s">
        <v>23</v>
      </c>
      <c r="AO17" s="24"/>
      <c r="AP17" s="24"/>
      <c r="AQ17" s="26"/>
      <c r="BE17" s="200"/>
      <c r="BS17" s="19" t="s">
        <v>38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200"/>
      <c r="BS18" s="19" t="s">
        <v>8</v>
      </c>
    </row>
    <row r="19" spans="2:71" ht="14.45" customHeight="1">
      <c r="B19" s="23"/>
      <c r="C19" s="24"/>
      <c r="D19" s="32" t="s">
        <v>39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200"/>
      <c r="BS19" s="19" t="s">
        <v>8</v>
      </c>
    </row>
    <row r="20" spans="2:71" ht="57" customHeight="1">
      <c r="B20" s="23"/>
      <c r="C20" s="24"/>
      <c r="D20" s="24"/>
      <c r="E20" s="206" t="s">
        <v>40</v>
      </c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4"/>
      <c r="AP20" s="24"/>
      <c r="AQ20" s="26"/>
      <c r="BE20" s="200"/>
      <c r="BS20" s="19" t="s">
        <v>6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200"/>
    </row>
    <row r="22" spans="2:57" ht="6.9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200"/>
    </row>
    <row r="23" spans="2:57" s="1" customFormat="1" ht="25.9" customHeight="1">
      <c r="B23" s="36"/>
      <c r="C23" s="37"/>
      <c r="D23" s="38" t="s">
        <v>41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07">
        <f>ROUND(AG51,2)</f>
        <v>0</v>
      </c>
      <c r="AL23" s="208"/>
      <c r="AM23" s="208"/>
      <c r="AN23" s="208"/>
      <c r="AO23" s="208"/>
      <c r="AP23" s="37"/>
      <c r="AQ23" s="40"/>
      <c r="BE23" s="200"/>
    </row>
    <row r="24" spans="2:57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200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09" t="s">
        <v>42</v>
      </c>
      <c r="M25" s="209"/>
      <c r="N25" s="209"/>
      <c r="O25" s="209"/>
      <c r="P25" s="37"/>
      <c r="Q25" s="37"/>
      <c r="R25" s="37"/>
      <c r="S25" s="37"/>
      <c r="T25" s="37"/>
      <c r="U25" s="37"/>
      <c r="V25" s="37"/>
      <c r="W25" s="209" t="s">
        <v>43</v>
      </c>
      <c r="X25" s="209"/>
      <c r="Y25" s="209"/>
      <c r="Z25" s="209"/>
      <c r="AA25" s="209"/>
      <c r="AB25" s="209"/>
      <c r="AC25" s="209"/>
      <c r="AD25" s="209"/>
      <c r="AE25" s="209"/>
      <c r="AF25" s="37"/>
      <c r="AG25" s="37"/>
      <c r="AH25" s="37"/>
      <c r="AI25" s="37"/>
      <c r="AJ25" s="37"/>
      <c r="AK25" s="209" t="s">
        <v>44</v>
      </c>
      <c r="AL25" s="209"/>
      <c r="AM25" s="209"/>
      <c r="AN25" s="209"/>
      <c r="AO25" s="209"/>
      <c r="AP25" s="37"/>
      <c r="AQ25" s="40"/>
      <c r="BE25" s="200"/>
    </row>
    <row r="26" spans="2:57" s="2" customFormat="1" ht="14.45" customHeight="1">
      <c r="B26" s="42"/>
      <c r="C26" s="43"/>
      <c r="D26" s="44" t="s">
        <v>45</v>
      </c>
      <c r="E26" s="43"/>
      <c r="F26" s="44" t="s">
        <v>46</v>
      </c>
      <c r="G26" s="43"/>
      <c r="H26" s="43"/>
      <c r="I26" s="43"/>
      <c r="J26" s="43"/>
      <c r="K26" s="43"/>
      <c r="L26" s="210">
        <v>0.21</v>
      </c>
      <c r="M26" s="211"/>
      <c r="N26" s="211"/>
      <c r="O26" s="211"/>
      <c r="P26" s="43"/>
      <c r="Q26" s="43"/>
      <c r="R26" s="43"/>
      <c r="S26" s="43"/>
      <c r="T26" s="43"/>
      <c r="U26" s="43"/>
      <c r="V26" s="43"/>
      <c r="W26" s="212">
        <f>ROUND(AZ51,2)</f>
        <v>0</v>
      </c>
      <c r="X26" s="211"/>
      <c r="Y26" s="211"/>
      <c r="Z26" s="211"/>
      <c r="AA26" s="211"/>
      <c r="AB26" s="211"/>
      <c r="AC26" s="211"/>
      <c r="AD26" s="211"/>
      <c r="AE26" s="211"/>
      <c r="AF26" s="43"/>
      <c r="AG26" s="43"/>
      <c r="AH26" s="43"/>
      <c r="AI26" s="43"/>
      <c r="AJ26" s="43"/>
      <c r="AK26" s="212">
        <f>ROUND(AV51,2)</f>
        <v>0</v>
      </c>
      <c r="AL26" s="211"/>
      <c r="AM26" s="211"/>
      <c r="AN26" s="211"/>
      <c r="AO26" s="211"/>
      <c r="AP26" s="43"/>
      <c r="AQ26" s="45"/>
      <c r="BE26" s="200"/>
    </row>
    <row r="27" spans="2:57" s="2" customFormat="1" ht="14.45" customHeight="1">
      <c r="B27" s="42"/>
      <c r="C27" s="43"/>
      <c r="D27" s="43"/>
      <c r="E27" s="43"/>
      <c r="F27" s="44" t="s">
        <v>47</v>
      </c>
      <c r="G27" s="43"/>
      <c r="H27" s="43"/>
      <c r="I27" s="43"/>
      <c r="J27" s="43"/>
      <c r="K27" s="43"/>
      <c r="L27" s="210">
        <v>0.15</v>
      </c>
      <c r="M27" s="211"/>
      <c r="N27" s="211"/>
      <c r="O27" s="211"/>
      <c r="P27" s="43"/>
      <c r="Q27" s="43"/>
      <c r="R27" s="43"/>
      <c r="S27" s="43"/>
      <c r="T27" s="43"/>
      <c r="U27" s="43"/>
      <c r="V27" s="43"/>
      <c r="W27" s="212">
        <f>ROUND(BA51,2)</f>
        <v>0</v>
      </c>
      <c r="X27" s="211"/>
      <c r="Y27" s="211"/>
      <c r="Z27" s="211"/>
      <c r="AA27" s="211"/>
      <c r="AB27" s="211"/>
      <c r="AC27" s="211"/>
      <c r="AD27" s="211"/>
      <c r="AE27" s="211"/>
      <c r="AF27" s="43"/>
      <c r="AG27" s="43"/>
      <c r="AH27" s="43"/>
      <c r="AI27" s="43"/>
      <c r="AJ27" s="43"/>
      <c r="AK27" s="212">
        <f>ROUND(AW51,2)</f>
        <v>0</v>
      </c>
      <c r="AL27" s="211"/>
      <c r="AM27" s="211"/>
      <c r="AN27" s="211"/>
      <c r="AO27" s="211"/>
      <c r="AP27" s="43"/>
      <c r="AQ27" s="45"/>
      <c r="BE27" s="200"/>
    </row>
    <row r="28" spans="2:57" s="2" customFormat="1" ht="14.45" customHeight="1" hidden="1">
      <c r="B28" s="42"/>
      <c r="C28" s="43"/>
      <c r="D28" s="43"/>
      <c r="E28" s="43"/>
      <c r="F28" s="44" t="s">
        <v>48</v>
      </c>
      <c r="G28" s="43"/>
      <c r="H28" s="43"/>
      <c r="I28" s="43"/>
      <c r="J28" s="43"/>
      <c r="K28" s="43"/>
      <c r="L28" s="210">
        <v>0.21</v>
      </c>
      <c r="M28" s="211"/>
      <c r="N28" s="211"/>
      <c r="O28" s="211"/>
      <c r="P28" s="43"/>
      <c r="Q28" s="43"/>
      <c r="R28" s="43"/>
      <c r="S28" s="43"/>
      <c r="T28" s="43"/>
      <c r="U28" s="43"/>
      <c r="V28" s="43"/>
      <c r="W28" s="212">
        <f>ROUND(BB51,2)</f>
        <v>0</v>
      </c>
      <c r="X28" s="211"/>
      <c r="Y28" s="211"/>
      <c r="Z28" s="211"/>
      <c r="AA28" s="211"/>
      <c r="AB28" s="211"/>
      <c r="AC28" s="211"/>
      <c r="AD28" s="211"/>
      <c r="AE28" s="211"/>
      <c r="AF28" s="43"/>
      <c r="AG28" s="43"/>
      <c r="AH28" s="43"/>
      <c r="AI28" s="43"/>
      <c r="AJ28" s="43"/>
      <c r="AK28" s="212">
        <v>0</v>
      </c>
      <c r="AL28" s="211"/>
      <c r="AM28" s="211"/>
      <c r="AN28" s="211"/>
      <c r="AO28" s="211"/>
      <c r="AP28" s="43"/>
      <c r="AQ28" s="45"/>
      <c r="BE28" s="200"/>
    </row>
    <row r="29" spans="2:57" s="2" customFormat="1" ht="14.45" customHeight="1" hidden="1">
      <c r="B29" s="42"/>
      <c r="C29" s="43"/>
      <c r="D29" s="43"/>
      <c r="E29" s="43"/>
      <c r="F29" s="44" t="s">
        <v>49</v>
      </c>
      <c r="G29" s="43"/>
      <c r="H29" s="43"/>
      <c r="I29" s="43"/>
      <c r="J29" s="43"/>
      <c r="K29" s="43"/>
      <c r="L29" s="210">
        <v>0.15</v>
      </c>
      <c r="M29" s="211"/>
      <c r="N29" s="211"/>
      <c r="O29" s="211"/>
      <c r="P29" s="43"/>
      <c r="Q29" s="43"/>
      <c r="R29" s="43"/>
      <c r="S29" s="43"/>
      <c r="T29" s="43"/>
      <c r="U29" s="43"/>
      <c r="V29" s="43"/>
      <c r="W29" s="212">
        <f>ROUND(BC51,2)</f>
        <v>0</v>
      </c>
      <c r="X29" s="211"/>
      <c r="Y29" s="211"/>
      <c r="Z29" s="211"/>
      <c r="AA29" s="211"/>
      <c r="AB29" s="211"/>
      <c r="AC29" s="211"/>
      <c r="AD29" s="211"/>
      <c r="AE29" s="211"/>
      <c r="AF29" s="43"/>
      <c r="AG29" s="43"/>
      <c r="AH29" s="43"/>
      <c r="AI29" s="43"/>
      <c r="AJ29" s="43"/>
      <c r="AK29" s="212">
        <v>0</v>
      </c>
      <c r="AL29" s="211"/>
      <c r="AM29" s="211"/>
      <c r="AN29" s="211"/>
      <c r="AO29" s="211"/>
      <c r="AP29" s="43"/>
      <c r="AQ29" s="45"/>
      <c r="BE29" s="200"/>
    </row>
    <row r="30" spans="2:57" s="2" customFormat="1" ht="14.45" customHeight="1" hidden="1">
      <c r="B30" s="42"/>
      <c r="C30" s="43"/>
      <c r="D30" s="43"/>
      <c r="E30" s="43"/>
      <c r="F30" s="44" t="s">
        <v>50</v>
      </c>
      <c r="G30" s="43"/>
      <c r="H30" s="43"/>
      <c r="I30" s="43"/>
      <c r="J30" s="43"/>
      <c r="K30" s="43"/>
      <c r="L30" s="210">
        <v>0</v>
      </c>
      <c r="M30" s="211"/>
      <c r="N30" s="211"/>
      <c r="O30" s="211"/>
      <c r="P30" s="43"/>
      <c r="Q30" s="43"/>
      <c r="R30" s="43"/>
      <c r="S30" s="43"/>
      <c r="T30" s="43"/>
      <c r="U30" s="43"/>
      <c r="V30" s="43"/>
      <c r="W30" s="212">
        <f>ROUND(BD51,2)</f>
        <v>0</v>
      </c>
      <c r="X30" s="211"/>
      <c r="Y30" s="211"/>
      <c r="Z30" s="211"/>
      <c r="AA30" s="211"/>
      <c r="AB30" s="211"/>
      <c r="AC30" s="211"/>
      <c r="AD30" s="211"/>
      <c r="AE30" s="211"/>
      <c r="AF30" s="43"/>
      <c r="AG30" s="43"/>
      <c r="AH30" s="43"/>
      <c r="AI30" s="43"/>
      <c r="AJ30" s="43"/>
      <c r="AK30" s="212">
        <v>0</v>
      </c>
      <c r="AL30" s="211"/>
      <c r="AM30" s="211"/>
      <c r="AN30" s="211"/>
      <c r="AO30" s="211"/>
      <c r="AP30" s="43"/>
      <c r="AQ30" s="45"/>
      <c r="BE30" s="200"/>
    </row>
    <row r="31" spans="2:57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200"/>
    </row>
    <row r="32" spans="2:57" s="1" customFormat="1" ht="25.9" customHeight="1">
      <c r="B32" s="36"/>
      <c r="C32" s="46"/>
      <c r="D32" s="47" t="s">
        <v>51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52</v>
      </c>
      <c r="U32" s="48"/>
      <c r="V32" s="48"/>
      <c r="W32" s="48"/>
      <c r="X32" s="213" t="s">
        <v>53</v>
      </c>
      <c r="Y32" s="214"/>
      <c r="Z32" s="214"/>
      <c r="AA32" s="214"/>
      <c r="AB32" s="214"/>
      <c r="AC32" s="48"/>
      <c r="AD32" s="48"/>
      <c r="AE32" s="48"/>
      <c r="AF32" s="48"/>
      <c r="AG32" s="48"/>
      <c r="AH32" s="48"/>
      <c r="AI32" s="48"/>
      <c r="AJ32" s="48"/>
      <c r="AK32" s="215">
        <f>SUM(AK23:AK30)</f>
        <v>0</v>
      </c>
      <c r="AL32" s="214"/>
      <c r="AM32" s="214"/>
      <c r="AN32" s="214"/>
      <c r="AO32" s="216"/>
      <c r="AP32" s="46"/>
      <c r="AQ32" s="50"/>
      <c r="BE32" s="200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</row>
    <row r="39" spans="2:44" s="1" customFormat="1" ht="36.95" customHeight="1">
      <c r="B39" s="36"/>
      <c r="C39" s="57" t="s">
        <v>54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6"/>
    </row>
    <row r="40" spans="2:44" s="1" customFormat="1" ht="6.95" customHeight="1">
      <c r="B40" s="3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6"/>
    </row>
    <row r="41" spans="2:44" s="3" customFormat="1" ht="14.45" customHeight="1">
      <c r="B41" s="59"/>
      <c r="C41" s="60" t="s">
        <v>15</v>
      </c>
      <c r="D41" s="61"/>
      <c r="E41" s="61"/>
      <c r="F41" s="61"/>
      <c r="G41" s="61"/>
      <c r="H41" s="61"/>
      <c r="I41" s="61"/>
      <c r="J41" s="61"/>
      <c r="K41" s="61"/>
      <c r="L41" s="61" t="str">
        <f>K5</f>
        <v>29717054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</row>
    <row r="42" spans="2:44" s="4" customFormat="1" ht="36.95" customHeight="1">
      <c r="B42" s="63"/>
      <c r="C42" s="64" t="s">
        <v>18</v>
      </c>
      <c r="D42" s="65"/>
      <c r="E42" s="65"/>
      <c r="F42" s="65"/>
      <c r="G42" s="65"/>
      <c r="H42" s="65"/>
      <c r="I42" s="65"/>
      <c r="J42" s="65"/>
      <c r="K42" s="65"/>
      <c r="L42" s="217" t="str">
        <f>K6</f>
        <v>Železniční stanice Plzeň hlavní nádraží - Modernizace - Projektová dokumentace</v>
      </c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65"/>
      <c r="AQ42" s="65"/>
      <c r="AR42" s="66"/>
    </row>
    <row r="43" spans="2:44" s="1" customFormat="1" ht="6.95" customHeight="1">
      <c r="B43" s="3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6"/>
    </row>
    <row r="44" spans="2:44" s="1" customFormat="1" ht="13.5">
      <c r="B44" s="36"/>
      <c r="C44" s="60" t="s">
        <v>24</v>
      </c>
      <c r="D44" s="58"/>
      <c r="E44" s="58"/>
      <c r="F44" s="58"/>
      <c r="G44" s="58"/>
      <c r="H44" s="58"/>
      <c r="I44" s="58"/>
      <c r="J44" s="58"/>
      <c r="K44" s="58"/>
      <c r="L44" s="67" t="str">
        <f>IF(K8="","",K8)</f>
        <v>Plzeň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60" t="s">
        <v>26</v>
      </c>
      <c r="AJ44" s="58"/>
      <c r="AK44" s="58"/>
      <c r="AL44" s="58"/>
      <c r="AM44" s="219" t="str">
        <f>IF(AN8="","",AN8)</f>
        <v>10. 1. 2018</v>
      </c>
      <c r="AN44" s="219"/>
      <c r="AO44" s="58"/>
      <c r="AP44" s="58"/>
      <c r="AQ44" s="58"/>
      <c r="AR44" s="56"/>
    </row>
    <row r="45" spans="2:44" s="1" customFormat="1" ht="6.95" customHeight="1">
      <c r="B45" s="3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6"/>
    </row>
    <row r="46" spans="2:56" s="1" customFormat="1" ht="13.5">
      <c r="B46" s="36"/>
      <c r="C46" s="60" t="s">
        <v>28</v>
      </c>
      <c r="D46" s="58"/>
      <c r="E46" s="58"/>
      <c r="F46" s="58"/>
      <c r="G46" s="58"/>
      <c r="H46" s="58"/>
      <c r="I46" s="58"/>
      <c r="J46" s="58"/>
      <c r="K46" s="58"/>
      <c r="L46" s="61" t="str">
        <f>IF(E11="","",E11)</f>
        <v>SŽDC, s.o.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60" t="s">
        <v>36</v>
      </c>
      <c r="AJ46" s="58"/>
      <c r="AK46" s="58"/>
      <c r="AL46" s="58"/>
      <c r="AM46" s="220" t="str">
        <f>IF(E17="","",E17)</f>
        <v xml:space="preserve"> </v>
      </c>
      <c r="AN46" s="220"/>
      <c r="AO46" s="220"/>
      <c r="AP46" s="220"/>
      <c r="AQ46" s="58"/>
      <c r="AR46" s="56"/>
      <c r="AS46" s="221" t="s">
        <v>55</v>
      </c>
      <c r="AT46" s="222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3.5">
      <c r="B47" s="36"/>
      <c r="C47" s="60" t="s">
        <v>34</v>
      </c>
      <c r="D47" s="58"/>
      <c r="E47" s="58"/>
      <c r="F47" s="58"/>
      <c r="G47" s="58"/>
      <c r="H47" s="58"/>
      <c r="I47" s="58"/>
      <c r="J47" s="58"/>
      <c r="K47" s="58"/>
      <c r="L47" s="61" t="str">
        <f>IF(E14="Vyplň údaj","",E14)</f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6"/>
      <c r="AS47" s="223"/>
      <c r="AT47" s="224"/>
      <c r="AU47" s="71"/>
      <c r="AV47" s="71"/>
      <c r="AW47" s="71"/>
      <c r="AX47" s="71"/>
      <c r="AY47" s="71"/>
      <c r="AZ47" s="71"/>
      <c r="BA47" s="71"/>
      <c r="BB47" s="71"/>
      <c r="BC47" s="71"/>
      <c r="BD47" s="72"/>
    </row>
    <row r="48" spans="2:56" s="1" customFormat="1" ht="10.9" customHeight="1">
      <c r="B48" s="3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6"/>
      <c r="AS48" s="225"/>
      <c r="AT48" s="226"/>
      <c r="AU48" s="37"/>
      <c r="AV48" s="37"/>
      <c r="AW48" s="37"/>
      <c r="AX48" s="37"/>
      <c r="AY48" s="37"/>
      <c r="AZ48" s="37"/>
      <c r="BA48" s="37"/>
      <c r="BB48" s="37"/>
      <c r="BC48" s="37"/>
      <c r="BD48" s="73"/>
    </row>
    <row r="49" spans="2:56" s="1" customFormat="1" ht="29.25" customHeight="1">
      <c r="B49" s="36"/>
      <c r="C49" s="227" t="s">
        <v>56</v>
      </c>
      <c r="D49" s="228"/>
      <c r="E49" s="228"/>
      <c r="F49" s="228"/>
      <c r="G49" s="228"/>
      <c r="H49" s="74"/>
      <c r="I49" s="229" t="s">
        <v>57</v>
      </c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30" t="s">
        <v>58</v>
      </c>
      <c r="AH49" s="228"/>
      <c r="AI49" s="228"/>
      <c r="AJ49" s="228"/>
      <c r="AK49" s="228"/>
      <c r="AL49" s="228"/>
      <c r="AM49" s="228"/>
      <c r="AN49" s="229" t="s">
        <v>59</v>
      </c>
      <c r="AO49" s="228"/>
      <c r="AP49" s="228"/>
      <c r="AQ49" s="75" t="s">
        <v>60</v>
      </c>
      <c r="AR49" s="56"/>
      <c r="AS49" s="76" t="s">
        <v>61</v>
      </c>
      <c r="AT49" s="77" t="s">
        <v>62</v>
      </c>
      <c r="AU49" s="77" t="s">
        <v>63</v>
      </c>
      <c r="AV49" s="77" t="s">
        <v>64</v>
      </c>
      <c r="AW49" s="77" t="s">
        <v>65</v>
      </c>
      <c r="AX49" s="77" t="s">
        <v>66</v>
      </c>
      <c r="AY49" s="77" t="s">
        <v>67</v>
      </c>
      <c r="AZ49" s="77" t="s">
        <v>68</v>
      </c>
      <c r="BA49" s="77" t="s">
        <v>69</v>
      </c>
      <c r="BB49" s="77" t="s">
        <v>70</v>
      </c>
      <c r="BC49" s="77" t="s">
        <v>71</v>
      </c>
      <c r="BD49" s="78" t="s">
        <v>72</v>
      </c>
    </row>
    <row r="50" spans="2:56" s="1" customFormat="1" ht="10.9" customHeight="1">
      <c r="B50" s="3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6"/>
      <c r="AS50" s="79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90" s="4" customFormat="1" ht="32.45" customHeight="1">
      <c r="B51" s="63"/>
      <c r="C51" s="82" t="s">
        <v>73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234">
        <f>ROUND(AG52,2)</f>
        <v>0</v>
      </c>
      <c r="AH51" s="234"/>
      <c r="AI51" s="234"/>
      <c r="AJ51" s="234"/>
      <c r="AK51" s="234"/>
      <c r="AL51" s="234"/>
      <c r="AM51" s="234"/>
      <c r="AN51" s="235">
        <f>SUM(AG51,AT51)</f>
        <v>0</v>
      </c>
      <c r="AO51" s="235"/>
      <c r="AP51" s="235"/>
      <c r="AQ51" s="84" t="s">
        <v>23</v>
      </c>
      <c r="AR51" s="66"/>
      <c r="AS51" s="85">
        <f>ROUND(AS52,2)</f>
        <v>0</v>
      </c>
      <c r="AT51" s="86">
        <f>ROUND(SUM(AV51:AW51),2)</f>
        <v>0</v>
      </c>
      <c r="AU51" s="87">
        <f>ROUND(AU52,5)</f>
        <v>0</v>
      </c>
      <c r="AV51" s="86">
        <f>ROUND(AZ51*L26,2)</f>
        <v>0</v>
      </c>
      <c r="AW51" s="86">
        <f>ROUND(BA51*L27,2)</f>
        <v>0</v>
      </c>
      <c r="AX51" s="86">
        <f>ROUND(BB51*L26,2)</f>
        <v>0</v>
      </c>
      <c r="AY51" s="86">
        <f>ROUND(BC51*L27,2)</f>
        <v>0</v>
      </c>
      <c r="AZ51" s="86">
        <f>ROUND(AZ52,2)</f>
        <v>0</v>
      </c>
      <c r="BA51" s="86">
        <f>ROUND(BA52,2)</f>
        <v>0</v>
      </c>
      <c r="BB51" s="86">
        <f>ROUND(BB52,2)</f>
        <v>0</v>
      </c>
      <c r="BC51" s="86">
        <f>ROUND(BC52,2)</f>
        <v>0</v>
      </c>
      <c r="BD51" s="88">
        <f>ROUND(BD52,2)</f>
        <v>0</v>
      </c>
      <c r="BS51" s="89" t="s">
        <v>74</v>
      </c>
      <c r="BT51" s="89" t="s">
        <v>75</v>
      </c>
      <c r="BU51" s="90" t="s">
        <v>76</v>
      </c>
      <c r="BV51" s="89" t="s">
        <v>77</v>
      </c>
      <c r="BW51" s="89" t="s">
        <v>7</v>
      </c>
      <c r="BX51" s="89" t="s">
        <v>78</v>
      </c>
      <c r="CL51" s="89" t="s">
        <v>21</v>
      </c>
    </row>
    <row r="52" spans="1:91" s="5" customFormat="1" ht="47.25" customHeight="1">
      <c r="A52" s="91" t="s">
        <v>79</v>
      </c>
      <c r="B52" s="92"/>
      <c r="C52" s="93"/>
      <c r="D52" s="233" t="s">
        <v>80</v>
      </c>
      <c r="E52" s="233"/>
      <c r="F52" s="233"/>
      <c r="G52" s="233"/>
      <c r="H52" s="233"/>
      <c r="I52" s="94"/>
      <c r="J52" s="233" t="s">
        <v>19</v>
      </c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1">
        <f>'01 - Železniční stanice P...'!J27</f>
        <v>0</v>
      </c>
      <c r="AH52" s="232"/>
      <c r="AI52" s="232"/>
      <c r="AJ52" s="232"/>
      <c r="AK52" s="232"/>
      <c r="AL52" s="232"/>
      <c r="AM52" s="232"/>
      <c r="AN52" s="231">
        <f>SUM(AG52,AT52)</f>
        <v>0</v>
      </c>
      <c r="AO52" s="232"/>
      <c r="AP52" s="232"/>
      <c r="AQ52" s="95" t="s">
        <v>81</v>
      </c>
      <c r="AR52" s="96"/>
      <c r="AS52" s="97">
        <v>0</v>
      </c>
      <c r="AT52" s="98">
        <f>ROUND(SUM(AV52:AW52),2)</f>
        <v>0</v>
      </c>
      <c r="AU52" s="99">
        <f>'01 - Železniční stanice P...'!P78</f>
        <v>0</v>
      </c>
      <c r="AV52" s="98">
        <f>'01 - Železniční stanice P...'!J30</f>
        <v>0</v>
      </c>
      <c r="AW52" s="98">
        <f>'01 - Železniční stanice P...'!J31</f>
        <v>0</v>
      </c>
      <c r="AX52" s="98">
        <f>'01 - Železniční stanice P...'!J32</f>
        <v>0</v>
      </c>
      <c r="AY52" s="98">
        <f>'01 - Železniční stanice P...'!J33</f>
        <v>0</v>
      </c>
      <c r="AZ52" s="98">
        <f>'01 - Železniční stanice P...'!F30</f>
        <v>0</v>
      </c>
      <c r="BA52" s="98">
        <f>'01 - Železniční stanice P...'!F31</f>
        <v>0</v>
      </c>
      <c r="BB52" s="98">
        <f>'01 - Železniční stanice P...'!F32</f>
        <v>0</v>
      </c>
      <c r="BC52" s="98">
        <f>'01 - Železniční stanice P...'!F33</f>
        <v>0</v>
      </c>
      <c r="BD52" s="100">
        <f>'01 - Železniční stanice P...'!F34</f>
        <v>0</v>
      </c>
      <c r="BT52" s="101" t="s">
        <v>82</v>
      </c>
      <c r="BV52" s="101" t="s">
        <v>77</v>
      </c>
      <c r="BW52" s="101" t="s">
        <v>83</v>
      </c>
      <c r="BX52" s="101" t="s">
        <v>7</v>
      </c>
      <c r="CL52" s="101" t="s">
        <v>21</v>
      </c>
      <c r="CM52" s="101" t="s">
        <v>84</v>
      </c>
    </row>
    <row r="53" spans="2:44" s="1" customFormat="1" ht="30" customHeight="1">
      <c r="B53" s="36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6"/>
    </row>
    <row r="54" spans="2:44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6"/>
    </row>
  </sheetData>
  <sheetProtection algorithmName="SHA-512" hashValue="7BXBQSeBbrbiYSNqPeU12/4+r55jsynczUdt2dfq+BPSNV8fDpOY7xYFR4WV3gWciCJjw0ZcuZwFigFXEMr+Qw==" saltValue="VY2rzIdD59ZpI4c2cF77+wWOT+yK61Gp5VjlXkRuMmZvHtuVqWOEROzwm9p14go1X6SFce3MaXMbynAcDBBuIA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Železniční stanice P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2"/>
  <sheetViews>
    <sheetView showGridLines="0" workbookViewId="0" topLeftCell="A1">
      <pane ySplit="1" topLeftCell="A2" activePane="bottomLeft" state="frozen"/>
      <selection pane="bottomLeft" activeCell="F14" sqref="F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103"/>
      <c r="C1" s="103"/>
      <c r="D1" s="104" t="s">
        <v>1</v>
      </c>
      <c r="E1" s="103"/>
      <c r="F1" s="105" t="s">
        <v>85</v>
      </c>
      <c r="G1" s="245" t="s">
        <v>86</v>
      </c>
      <c r="H1" s="245"/>
      <c r="I1" s="106"/>
      <c r="J1" s="105" t="s">
        <v>87</v>
      </c>
      <c r="K1" s="104" t="s">
        <v>88</v>
      </c>
      <c r="L1" s="105" t="s">
        <v>89</v>
      </c>
      <c r="M1" s="105"/>
      <c r="N1" s="105"/>
      <c r="O1" s="105"/>
      <c r="P1" s="105"/>
      <c r="Q1" s="105"/>
      <c r="R1" s="105"/>
      <c r="S1" s="105"/>
      <c r="T1" s="105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9" t="s">
        <v>83</v>
      </c>
    </row>
    <row r="3" spans="2:46" ht="6.95" customHeight="1">
      <c r="B3" s="20"/>
      <c r="C3" s="21"/>
      <c r="D3" s="21"/>
      <c r="E3" s="21"/>
      <c r="F3" s="21"/>
      <c r="G3" s="21"/>
      <c r="H3" s="21"/>
      <c r="I3" s="107"/>
      <c r="J3" s="21"/>
      <c r="K3" s="22"/>
      <c r="AT3" s="19" t="s">
        <v>84</v>
      </c>
    </row>
    <row r="4" spans="2:46" ht="36.95" customHeight="1">
      <c r="B4" s="23"/>
      <c r="C4" s="24"/>
      <c r="D4" s="25" t="s">
        <v>90</v>
      </c>
      <c r="E4" s="24"/>
      <c r="F4" s="24"/>
      <c r="G4" s="24"/>
      <c r="H4" s="24"/>
      <c r="I4" s="108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08"/>
      <c r="J5" s="24"/>
      <c r="K5" s="26"/>
    </row>
    <row r="6" spans="2:11" ht="13.5">
      <c r="B6" s="23"/>
      <c r="C6" s="24"/>
      <c r="D6" s="32" t="s">
        <v>18</v>
      </c>
      <c r="E6" s="24"/>
      <c r="F6" s="24"/>
      <c r="G6" s="24"/>
      <c r="H6" s="24"/>
      <c r="I6" s="108"/>
      <c r="J6" s="24"/>
      <c r="K6" s="26"/>
    </row>
    <row r="7" spans="2:11" ht="16.5" customHeight="1">
      <c r="B7" s="23"/>
      <c r="C7" s="24"/>
      <c r="D7" s="24"/>
      <c r="E7" s="237" t="str">
        <f>'Rekapitulace stavby'!K6</f>
        <v>Železniční stanice Plzeň hlavní nádraží - Modernizace - Projektová dokumentace</v>
      </c>
      <c r="F7" s="238"/>
      <c r="G7" s="238"/>
      <c r="H7" s="238"/>
      <c r="I7" s="108"/>
      <c r="J7" s="24"/>
      <c r="K7" s="26"/>
    </row>
    <row r="8" spans="2:11" s="1" customFormat="1" ht="13.5">
      <c r="B8" s="36"/>
      <c r="C8" s="37"/>
      <c r="D8" s="32" t="s">
        <v>91</v>
      </c>
      <c r="E8" s="37"/>
      <c r="F8" s="37"/>
      <c r="G8" s="37"/>
      <c r="H8" s="37"/>
      <c r="I8" s="109"/>
      <c r="J8" s="37"/>
      <c r="K8" s="40"/>
    </row>
    <row r="9" spans="2:11" s="1" customFormat="1" ht="36.95" customHeight="1">
      <c r="B9" s="36"/>
      <c r="C9" s="37"/>
      <c r="D9" s="37"/>
      <c r="E9" s="239" t="s">
        <v>92</v>
      </c>
      <c r="F9" s="240"/>
      <c r="G9" s="240"/>
      <c r="H9" s="240"/>
      <c r="I9" s="109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09"/>
      <c r="J10" s="37"/>
      <c r="K10" s="40"/>
    </row>
    <row r="11" spans="2:11" s="1" customFormat="1" ht="14.45" customHeight="1">
      <c r="B11" s="36"/>
      <c r="C11" s="37"/>
      <c r="D11" s="32" t="s">
        <v>20</v>
      </c>
      <c r="E11" s="37"/>
      <c r="F11" s="30" t="s">
        <v>21</v>
      </c>
      <c r="G11" s="37"/>
      <c r="H11" s="37"/>
      <c r="I11" s="110" t="s">
        <v>22</v>
      </c>
      <c r="J11" s="30" t="s">
        <v>23</v>
      </c>
      <c r="K11" s="40"/>
    </row>
    <row r="12" spans="2:11" s="1" customFormat="1" ht="14.45" customHeight="1">
      <c r="B12" s="36"/>
      <c r="C12" s="37"/>
      <c r="D12" s="32" t="s">
        <v>24</v>
      </c>
      <c r="E12" s="37"/>
      <c r="F12" s="30" t="s">
        <v>25</v>
      </c>
      <c r="G12" s="37"/>
      <c r="H12" s="37"/>
      <c r="I12" s="110" t="s">
        <v>26</v>
      </c>
      <c r="J12" s="111" t="str">
        <f>'Rekapitulace stavby'!AN8</f>
        <v>10. 1. 2018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09"/>
      <c r="J13" s="37"/>
      <c r="K13" s="40"/>
    </row>
    <row r="14" spans="2:11" s="1" customFormat="1" ht="14.45" customHeight="1">
      <c r="B14" s="36"/>
      <c r="C14" s="37"/>
      <c r="D14" s="32" t="s">
        <v>28</v>
      </c>
      <c r="E14" s="37"/>
      <c r="F14" s="37"/>
      <c r="G14" s="37"/>
      <c r="H14" s="37"/>
      <c r="I14" s="110" t="s">
        <v>29</v>
      </c>
      <c r="J14" s="30" t="s">
        <v>30</v>
      </c>
      <c r="K14" s="40"/>
    </row>
    <row r="15" spans="2:11" s="1" customFormat="1" ht="18" customHeight="1">
      <c r="B15" s="36"/>
      <c r="C15" s="37"/>
      <c r="D15" s="37"/>
      <c r="E15" s="30" t="s">
        <v>31</v>
      </c>
      <c r="F15" s="37"/>
      <c r="G15" s="37"/>
      <c r="H15" s="37"/>
      <c r="I15" s="110" t="s">
        <v>32</v>
      </c>
      <c r="J15" s="30" t="s">
        <v>33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09"/>
      <c r="J16" s="37"/>
      <c r="K16" s="40"/>
    </row>
    <row r="17" spans="2:11" s="1" customFormat="1" ht="14.45" customHeight="1">
      <c r="B17" s="36"/>
      <c r="C17" s="37"/>
      <c r="D17" s="32" t="s">
        <v>34</v>
      </c>
      <c r="E17" s="37"/>
      <c r="F17" s="37"/>
      <c r="G17" s="37"/>
      <c r="H17" s="37"/>
      <c r="I17" s="110" t="s">
        <v>29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10" t="s">
        <v>32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09"/>
      <c r="J19" s="37"/>
      <c r="K19" s="40"/>
    </row>
    <row r="20" spans="2:11" s="1" customFormat="1" ht="14.45" customHeight="1">
      <c r="B20" s="36"/>
      <c r="C20" s="37"/>
      <c r="D20" s="32" t="s">
        <v>36</v>
      </c>
      <c r="E20" s="37"/>
      <c r="F20" s="37"/>
      <c r="G20" s="37"/>
      <c r="H20" s="37"/>
      <c r="I20" s="110" t="s">
        <v>29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 xml:space="preserve"> </v>
      </c>
      <c r="F21" s="37"/>
      <c r="G21" s="37"/>
      <c r="H21" s="37"/>
      <c r="I21" s="110" t="s">
        <v>32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09"/>
      <c r="J22" s="37"/>
      <c r="K22" s="40"/>
    </row>
    <row r="23" spans="2:11" s="1" customFormat="1" ht="14.45" customHeight="1">
      <c r="B23" s="36"/>
      <c r="C23" s="37"/>
      <c r="D23" s="32" t="s">
        <v>39</v>
      </c>
      <c r="E23" s="37"/>
      <c r="F23" s="37"/>
      <c r="G23" s="37"/>
      <c r="H23" s="37"/>
      <c r="I23" s="109"/>
      <c r="J23" s="37"/>
      <c r="K23" s="40"/>
    </row>
    <row r="24" spans="2:11" s="6" customFormat="1" ht="16.5" customHeight="1">
      <c r="B24" s="112"/>
      <c r="C24" s="113"/>
      <c r="D24" s="113"/>
      <c r="E24" s="206" t="s">
        <v>23</v>
      </c>
      <c r="F24" s="206"/>
      <c r="G24" s="206"/>
      <c r="H24" s="206"/>
      <c r="I24" s="114"/>
      <c r="J24" s="113"/>
      <c r="K24" s="115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09"/>
      <c r="J25" s="37"/>
      <c r="K25" s="40"/>
    </row>
    <row r="26" spans="2:11" s="1" customFormat="1" ht="6.95" customHeight="1">
      <c r="B26" s="36"/>
      <c r="C26" s="37"/>
      <c r="D26" s="80"/>
      <c r="E26" s="80"/>
      <c r="F26" s="80"/>
      <c r="G26" s="80"/>
      <c r="H26" s="80"/>
      <c r="I26" s="116"/>
      <c r="J26" s="80"/>
      <c r="K26" s="117"/>
    </row>
    <row r="27" spans="2:11" s="1" customFormat="1" ht="25.35" customHeight="1">
      <c r="B27" s="36"/>
      <c r="C27" s="37"/>
      <c r="D27" s="118" t="s">
        <v>41</v>
      </c>
      <c r="E27" s="37"/>
      <c r="F27" s="37"/>
      <c r="G27" s="37"/>
      <c r="H27" s="37"/>
      <c r="I27" s="109"/>
      <c r="J27" s="119">
        <f>ROUND(J78,2)</f>
        <v>0</v>
      </c>
      <c r="K27" s="40"/>
    </row>
    <row r="28" spans="2:11" s="1" customFormat="1" ht="6.95" customHeight="1">
      <c r="B28" s="36"/>
      <c r="C28" s="37"/>
      <c r="D28" s="80"/>
      <c r="E28" s="80"/>
      <c r="F28" s="80"/>
      <c r="G28" s="80"/>
      <c r="H28" s="80"/>
      <c r="I28" s="116"/>
      <c r="J28" s="80"/>
      <c r="K28" s="117"/>
    </row>
    <row r="29" spans="2:11" s="1" customFormat="1" ht="14.45" customHeight="1">
      <c r="B29" s="36"/>
      <c r="C29" s="37"/>
      <c r="D29" s="37"/>
      <c r="E29" s="37"/>
      <c r="F29" s="41" t="s">
        <v>43</v>
      </c>
      <c r="G29" s="37"/>
      <c r="H29" s="37"/>
      <c r="I29" s="120" t="s">
        <v>42</v>
      </c>
      <c r="J29" s="41" t="s">
        <v>44</v>
      </c>
      <c r="K29" s="40"/>
    </row>
    <row r="30" spans="2:11" s="1" customFormat="1" ht="14.45" customHeight="1">
      <c r="B30" s="36"/>
      <c r="C30" s="37"/>
      <c r="D30" s="44" t="s">
        <v>45</v>
      </c>
      <c r="E30" s="44" t="s">
        <v>46</v>
      </c>
      <c r="F30" s="121">
        <f>ROUND(SUM(BE78:BE91),2)</f>
        <v>0</v>
      </c>
      <c r="G30" s="37"/>
      <c r="H30" s="37"/>
      <c r="I30" s="122">
        <v>0.21</v>
      </c>
      <c r="J30" s="121">
        <f>ROUND(ROUND((SUM(BE78:BE91)),2)*I30,2)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47</v>
      </c>
      <c r="F31" s="121">
        <f>ROUND(SUM(BF78:BF91),2)</f>
        <v>0</v>
      </c>
      <c r="G31" s="37"/>
      <c r="H31" s="37"/>
      <c r="I31" s="122">
        <v>0.15</v>
      </c>
      <c r="J31" s="121">
        <f>ROUND(ROUND((SUM(BF78:BF91)),2)*I31,2)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48</v>
      </c>
      <c r="F32" s="121">
        <f>ROUND(SUM(BG78:BG91),2)</f>
        <v>0</v>
      </c>
      <c r="G32" s="37"/>
      <c r="H32" s="37"/>
      <c r="I32" s="122">
        <v>0.21</v>
      </c>
      <c r="J32" s="121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49</v>
      </c>
      <c r="F33" s="121">
        <f>ROUND(SUM(BH78:BH91),2)</f>
        <v>0</v>
      </c>
      <c r="G33" s="37"/>
      <c r="H33" s="37"/>
      <c r="I33" s="122">
        <v>0.15</v>
      </c>
      <c r="J33" s="121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50</v>
      </c>
      <c r="F34" s="121">
        <f>ROUND(SUM(BI78:BI91),2)</f>
        <v>0</v>
      </c>
      <c r="G34" s="37"/>
      <c r="H34" s="37"/>
      <c r="I34" s="122">
        <v>0</v>
      </c>
      <c r="J34" s="121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09"/>
      <c r="J35" s="37"/>
      <c r="K35" s="40"/>
    </row>
    <row r="36" spans="2:11" s="1" customFormat="1" ht="25.35" customHeight="1">
      <c r="B36" s="36"/>
      <c r="C36" s="123"/>
      <c r="D36" s="124" t="s">
        <v>51</v>
      </c>
      <c r="E36" s="74"/>
      <c r="F36" s="74"/>
      <c r="G36" s="125" t="s">
        <v>52</v>
      </c>
      <c r="H36" s="126" t="s">
        <v>53</v>
      </c>
      <c r="I36" s="127"/>
      <c r="J36" s="128">
        <f>SUM(J27:J34)</f>
        <v>0</v>
      </c>
      <c r="K36" s="129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30"/>
      <c r="J37" s="52"/>
      <c r="K37" s="53"/>
    </row>
    <row r="41" spans="2:11" s="1" customFormat="1" ht="6.95" customHeight="1">
      <c r="B41" s="131"/>
      <c r="C41" s="132"/>
      <c r="D41" s="132"/>
      <c r="E41" s="132"/>
      <c r="F41" s="132"/>
      <c r="G41" s="132"/>
      <c r="H41" s="132"/>
      <c r="I41" s="133"/>
      <c r="J41" s="132"/>
      <c r="K41" s="134"/>
    </row>
    <row r="42" spans="2:11" s="1" customFormat="1" ht="36.95" customHeight="1">
      <c r="B42" s="36"/>
      <c r="C42" s="25" t="s">
        <v>93</v>
      </c>
      <c r="D42" s="37"/>
      <c r="E42" s="37"/>
      <c r="F42" s="37"/>
      <c r="G42" s="37"/>
      <c r="H42" s="37"/>
      <c r="I42" s="109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09"/>
      <c r="J43" s="37"/>
      <c r="K43" s="40"/>
    </row>
    <row r="44" spans="2:11" s="1" customFormat="1" ht="14.45" customHeight="1">
      <c r="B44" s="36"/>
      <c r="C44" s="32" t="s">
        <v>18</v>
      </c>
      <c r="D44" s="37"/>
      <c r="E44" s="37"/>
      <c r="F44" s="37"/>
      <c r="G44" s="37"/>
      <c r="H44" s="37"/>
      <c r="I44" s="109"/>
      <c r="J44" s="37"/>
      <c r="K44" s="40"/>
    </row>
    <row r="45" spans="2:11" s="1" customFormat="1" ht="16.5" customHeight="1">
      <c r="B45" s="36"/>
      <c r="C45" s="37"/>
      <c r="D45" s="37"/>
      <c r="E45" s="237" t="str">
        <f>E7</f>
        <v>Železniční stanice Plzeň hlavní nádraží - Modernizace - Projektová dokumentace</v>
      </c>
      <c r="F45" s="238"/>
      <c r="G45" s="238"/>
      <c r="H45" s="238"/>
      <c r="I45" s="109"/>
      <c r="J45" s="37"/>
      <c r="K45" s="40"/>
    </row>
    <row r="46" spans="2:11" s="1" customFormat="1" ht="14.45" customHeight="1">
      <c r="B46" s="36"/>
      <c r="C46" s="32" t="s">
        <v>91</v>
      </c>
      <c r="D46" s="37"/>
      <c r="E46" s="37"/>
      <c r="F46" s="37"/>
      <c r="G46" s="37"/>
      <c r="H46" s="37"/>
      <c r="I46" s="109"/>
      <c r="J46" s="37"/>
      <c r="K46" s="40"/>
    </row>
    <row r="47" spans="2:11" s="1" customFormat="1" ht="17.25" customHeight="1">
      <c r="B47" s="36"/>
      <c r="C47" s="37"/>
      <c r="D47" s="37"/>
      <c r="E47" s="239" t="str">
        <f>E9</f>
        <v>01 - Železniční stanice Plzeň hlavní nádraží - Modernizace - Projektová dokumentace</v>
      </c>
      <c r="F47" s="240"/>
      <c r="G47" s="240"/>
      <c r="H47" s="240"/>
      <c r="I47" s="109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09"/>
      <c r="J48" s="37"/>
      <c r="K48" s="40"/>
    </row>
    <row r="49" spans="2:11" s="1" customFormat="1" ht="18" customHeight="1">
      <c r="B49" s="36"/>
      <c r="C49" s="32" t="s">
        <v>24</v>
      </c>
      <c r="D49" s="37"/>
      <c r="E49" s="37"/>
      <c r="F49" s="30" t="str">
        <f>F12</f>
        <v>Plzeň</v>
      </c>
      <c r="G49" s="37"/>
      <c r="H49" s="37"/>
      <c r="I49" s="110" t="s">
        <v>26</v>
      </c>
      <c r="J49" s="111" t="str">
        <f>IF(J12="","",J12)</f>
        <v>10. 1. 2018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09"/>
      <c r="J50" s="37"/>
      <c r="K50" s="40"/>
    </row>
    <row r="51" spans="2:11" s="1" customFormat="1" ht="13.5">
      <c r="B51" s="36"/>
      <c r="C51" s="32" t="s">
        <v>28</v>
      </c>
      <c r="D51" s="37"/>
      <c r="E51" s="37"/>
      <c r="F51" s="30" t="str">
        <f>E15</f>
        <v>SŽDC, s.o.</v>
      </c>
      <c r="G51" s="37"/>
      <c r="H51" s="37"/>
      <c r="I51" s="110" t="s">
        <v>36</v>
      </c>
      <c r="J51" s="206" t="str">
        <f>E21</f>
        <v xml:space="preserve"> </v>
      </c>
      <c r="K51" s="40"/>
    </row>
    <row r="52" spans="2:11" s="1" customFormat="1" ht="14.45" customHeight="1">
      <c r="B52" s="36"/>
      <c r="C52" s="32" t="s">
        <v>34</v>
      </c>
      <c r="D52" s="37"/>
      <c r="E52" s="37"/>
      <c r="F52" s="30" t="str">
        <f>IF(E18="","",E18)</f>
        <v/>
      </c>
      <c r="G52" s="37"/>
      <c r="H52" s="37"/>
      <c r="I52" s="109"/>
      <c r="J52" s="241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09"/>
      <c r="J53" s="37"/>
      <c r="K53" s="40"/>
    </row>
    <row r="54" spans="2:11" s="1" customFormat="1" ht="29.25" customHeight="1">
      <c r="B54" s="36"/>
      <c r="C54" s="135" t="s">
        <v>94</v>
      </c>
      <c r="D54" s="123"/>
      <c r="E54" s="123"/>
      <c r="F54" s="123"/>
      <c r="G54" s="123"/>
      <c r="H54" s="123"/>
      <c r="I54" s="136"/>
      <c r="J54" s="137" t="s">
        <v>95</v>
      </c>
      <c r="K54" s="138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09"/>
      <c r="J55" s="37"/>
      <c r="K55" s="40"/>
    </row>
    <row r="56" spans="2:47" s="1" customFormat="1" ht="29.25" customHeight="1">
      <c r="B56" s="36"/>
      <c r="C56" s="139" t="s">
        <v>96</v>
      </c>
      <c r="D56" s="37"/>
      <c r="E56" s="37"/>
      <c r="F56" s="37"/>
      <c r="G56" s="37"/>
      <c r="H56" s="37"/>
      <c r="I56" s="109"/>
      <c r="J56" s="119">
        <f>J78</f>
        <v>0</v>
      </c>
      <c r="K56" s="40"/>
      <c r="AU56" s="19" t="s">
        <v>97</v>
      </c>
    </row>
    <row r="57" spans="2:11" s="7" customFormat="1" ht="24.95" customHeight="1">
      <c r="B57" s="140"/>
      <c r="C57" s="141"/>
      <c r="D57" s="142" t="s">
        <v>98</v>
      </c>
      <c r="E57" s="143"/>
      <c r="F57" s="143"/>
      <c r="G57" s="143"/>
      <c r="H57" s="143"/>
      <c r="I57" s="144"/>
      <c r="J57" s="145">
        <f>J79</f>
        <v>0</v>
      </c>
      <c r="K57" s="146"/>
    </row>
    <row r="58" spans="2:11" s="8" customFormat="1" ht="19.9" customHeight="1">
      <c r="B58" s="147"/>
      <c r="C58" s="148"/>
      <c r="D58" s="149" t="s">
        <v>99</v>
      </c>
      <c r="E58" s="150"/>
      <c r="F58" s="150"/>
      <c r="G58" s="150"/>
      <c r="H58" s="150"/>
      <c r="I58" s="151"/>
      <c r="J58" s="152">
        <f>J80</f>
        <v>0</v>
      </c>
      <c r="K58" s="153"/>
    </row>
    <row r="59" spans="2:11" s="1" customFormat="1" ht="21.75" customHeight="1">
      <c r="B59" s="36"/>
      <c r="C59" s="37"/>
      <c r="D59" s="37"/>
      <c r="E59" s="37"/>
      <c r="F59" s="37"/>
      <c r="G59" s="37"/>
      <c r="H59" s="37"/>
      <c r="I59" s="109"/>
      <c r="J59" s="37"/>
      <c r="K59" s="40"/>
    </row>
    <row r="60" spans="2:11" s="1" customFormat="1" ht="6.95" customHeight="1">
      <c r="B60" s="51"/>
      <c r="C60" s="52"/>
      <c r="D60" s="52"/>
      <c r="E60" s="52"/>
      <c r="F60" s="52"/>
      <c r="G60" s="52"/>
      <c r="H60" s="52"/>
      <c r="I60" s="130"/>
      <c r="J60" s="52"/>
      <c r="K60" s="53"/>
    </row>
    <row r="64" spans="2:12" s="1" customFormat="1" ht="6.95" customHeight="1">
      <c r="B64" s="54"/>
      <c r="C64" s="55"/>
      <c r="D64" s="55"/>
      <c r="E64" s="55"/>
      <c r="F64" s="55"/>
      <c r="G64" s="55"/>
      <c r="H64" s="55"/>
      <c r="I64" s="133"/>
      <c r="J64" s="55"/>
      <c r="K64" s="55"/>
      <c r="L64" s="56"/>
    </row>
    <row r="65" spans="2:12" s="1" customFormat="1" ht="36.95" customHeight="1">
      <c r="B65" s="36"/>
      <c r="C65" s="57" t="s">
        <v>100</v>
      </c>
      <c r="D65" s="58"/>
      <c r="E65" s="58"/>
      <c r="F65" s="58"/>
      <c r="G65" s="58"/>
      <c r="H65" s="58"/>
      <c r="I65" s="154"/>
      <c r="J65" s="58"/>
      <c r="K65" s="58"/>
      <c r="L65" s="56"/>
    </row>
    <row r="66" spans="2:12" s="1" customFormat="1" ht="6.95" customHeight="1">
      <c r="B66" s="36"/>
      <c r="C66" s="58"/>
      <c r="D66" s="58"/>
      <c r="E66" s="58"/>
      <c r="F66" s="58"/>
      <c r="G66" s="58"/>
      <c r="H66" s="58"/>
      <c r="I66" s="154"/>
      <c r="J66" s="58"/>
      <c r="K66" s="58"/>
      <c r="L66" s="56"/>
    </row>
    <row r="67" spans="2:12" s="1" customFormat="1" ht="14.45" customHeight="1">
      <c r="B67" s="36"/>
      <c r="C67" s="60" t="s">
        <v>18</v>
      </c>
      <c r="D67" s="58"/>
      <c r="E67" s="58"/>
      <c r="F67" s="58"/>
      <c r="G67" s="58"/>
      <c r="H67" s="58"/>
      <c r="I67" s="154"/>
      <c r="J67" s="58"/>
      <c r="K67" s="58"/>
      <c r="L67" s="56"/>
    </row>
    <row r="68" spans="2:12" s="1" customFormat="1" ht="16.5" customHeight="1">
      <c r="B68" s="36"/>
      <c r="C68" s="58"/>
      <c r="D68" s="58"/>
      <c r="E68" s="242" t="str">
        <f>E7</f>
        <v>Železniční stanice Plzeň hlavní nádraží - Modernizace - Projektová dokumentace</v>
      </c>
      <c r="F68" s="243"/>
      <c r="G68" s="243"/>
      <c r="H68" s="243"/>
      <c r="I68" s="154"/>
      <c r="J68" s="58"/>
      <c r="K68" s="58"/>
      <c r="L68" s="56"/>
    </row>
    <row r="69" spans="2:12" s="1" customFormat="1" ht="14.45" customHeight="1">
      <c r="B69" s="36"/>
      <c r="C69" s="60" t="s">
        <v>91</v>
      </c>
      <c r="D69" s="58"/>
      <c r="E69" s="58"/>
      <c r="F69" s="58"/>
      <c r="G69" s="58"/>
      <c r="H69" s="58"/>
      <c r="I69" s="154"/>
      <c r="J69" s="58"/>
      <c r="K69" s="58"/>
      <c r="L69" s="56"/>
    </row>
    <row r="70" spans="2:12" s="1" customFormat="1" ht="17.25" customHeight="1">
      <c r="B70" s="36"/>
      <c r="C70" s="58"/>
      <c r="D70" s="58"/>
      <c r="E70" s="217" t="str">
        <f>E9</f>
        <v>01 - Železniční stanice Plzeň hlavní nádraží - Modernizace - Projektová dokumentace</v>
      </c>
      <c r="F70" s="244"/>
      <c r="G70" s="244"/>
      <c r="H70" s="244"/>
      <c r="I70" s="154"/>
      <c r="J70" s="58"/>
      <c r="K70" s="58"/>
      <c r="L70" s="56"/>
    </row>
    <row r="71" spans="2:12" s="1" customFormat="1" ht="6.95" customHeight="1">
      <c r="B71" s="36"/>
      <c r="C71" s="58"/>
      <c r="D71" s="58"/>
      <c r="E71" s="58"/>
      <c r="F71" s="58"/>
      <c r="G71" s="58"/>
      <c r="H71" s="58"/>
      <c r="I71" s="154"/>
      <c r="J71" s="58"/>
      <c r="K71" s="58"/>
      <c r="L71" s="56"/>
    </row>
    <row r="72" spans="2:12" s="1" customFormat="1" ht="18" customHeight="1">
      <c r="B72" s="36"/>
      <c r="C72" s="60" t="s">
        <v>24</v>
      </c>
      <c r="D72" s="58"/>
      <c r="E72" s="58"/>
      <c r="F72" s="155" t="str">
        <f>F12</f>
        <v>Plzeň</v>
      </c>
      <c r="G72" s="58"/>
      <c r="H72" s="58"/>
      <c r="I72" s="156" t="s">
        <v>26</v>
      </c>
      <c r="J72" s="68" t="str">
        <f>IF(J12="","",J12)</f>
        <v>10. 1. 2018</v>
      </c>
      <c r="K72" s="58"/>
      <c r="L72" s="56"/>
    </row>
    <row r="73" spans="2:12" s="1" customFormat="1" ht="6.95" customHeight="1">
      <c r="B73" s="36"/>
      <c r="C73" s="58"/>
      <c r="D73" s="58"/>
      <c r="E73" s="58"/>
      <c r="F73" s="58"/>
      <c r="G73" s="58"/>
      <c r="H73" s="58"/>
      <c r="I73" s="154"/>
      <c r="J73" s="58"/>
      <c r="K73" s="58"/>
      <c r="L73" s="56"/>
    </row>
    <row r="74" spans="2:12" s="1" customFormat="1" ht="13.5">
      <c r="B74" s="36"/>
      <c r="C74" s="60" t="s">
        <v>28</v>
      </c>
      <c r="D74" s="58"/>
      <c r="E74" s="58"/>
      <c r="F74" s="155" t="str">
        <f>E15</f>
        <v>SŽDC, s.o.</v>
      </c>
      <c r="G74" s="58"/>
      <c r="H74" s="58"/>
      <c r="I74" s="156" t="s">
        <v>36</v>
      </c>
      <c r="J74" s="155" t="str">
        <f>E21</f>
        <v xml:space="preserve"> </v>
      </c>
      <c r="K74" s="58"/>
      <c r="L74" s="56"/>
    </row>
    <row r="75" spans="2:12" s="1" customFormat="1" ht="14.45" customHeight="1">
      <c r="B75" s="36"/>
      <c r="C75" s="60" t="s">
        <v>34</v>
      </c>
      <c r="D75" s="58"/>
      <c r="E75" s="58"/>
      <c r="F75" s="155" t="str">
        <f>IF(E18="","",E18)</f>
        <v/>
      </c>
      <c r="G75" s="58"/>
      <c r="H75" s="58"/>
      <c r="I75" s="154"/>
      <c r="J75" s="58"/>
      <c r="K75" s="58"/>
      <c r="L75" s="56"/>
    </row>
    <row r="76" spans="2:12" s="1" customFormat="1" ht="10.35" customHeight="1">
      <c r="B76" s="36"/>
      <c r="C76" s="58"/>
      <c r="D76" s="58"/>
      <c r="E76" s="58"/>
      <c r="F76" s="58"/>
      <c r="G76" s="58"/>
      <c r="H76" s="58"/>
      <c r="I76" s="154"/>
      <c r="J76" s="58"/>
      <c r="K76" s="58"/>
      <c r="L76" s="56"/>
    </row>
    <row r="77" spans="2:20" s="9" customFormat="1" ht="29.25" customHeight="1">
      <c r="B77" s="157"/>
      <c r="C77" s="158" t="s">
        <v>101</v>
      </c>
      <c r="D77" s="159" t="s">
        <v>60</v>
      </c>
      <c r="E77" s="159" t="s">
        <v>56</v>
      </c>
      <c r="F77" s="159" t="s">
        <v>102</v>
      </c>
      <c r="G77" s="159" t="s">
        <v>103</v>
      </c>
      <c r="H77" s="159" t="s">
        <v>104</v>
      </c>
      <c r="I77" s="160" t="s">
        <v>105</v>
      </c>
      <c r="J77" s="159" t="s">
        <v>95</v>
      </c>
      <c r="K77" s="161" t="s">
        <v>106</v>
      </c>
      <c r="L77" s="162"/>
      <c r="M77" s="76" t="s">
        <v>107</v>
      </c>
      <c r="N77" s="77" t="s">
        <v>45</v>
      </c>
      <c r="O77" s="77" t="s">
        <v>108</v>
      </c>
      <c r="P77" s="77" t="s">
        <v>109</v>
      </c>
      <c r="Q77" s="77" t="s">
        <v>110</v>
      </c>
      <c r="R77" s="77" t="s">
        <v>111</v>
      </c>
      <c r="S77" s="77" t="s">
        <v>112</v>
      </c>
      <c r="T77" s="78" t="s">
        <v>113</v>
      </c>
    </row>
    <row r="78" spans="2:63" s="1" customFormat="1" ht="29.25" customHeight="1">
      <c r="B78" s="36"/>
      <c r="C78" s="82" t="s">
        <v>96</v>
      </c>
      <c r="D78" s="58"/>
      <c r="E78" s="58"/>
      <c r="F78" s="58"/>
      <c r="G78" s="58"/>
      <c r="H78" s="58"/>
      <c r="I78" s="154"/>
      <c r="J78" s="163">
        <f>BK78</f>
        <v>0</v>
      </c>
      <c r="K78" s="58"/>
      <c r="L78" s="56"/>
      <c r="M78" s="79"/>
      <c r="N78" s="80"/>
      <c r="O78" s="80"/>
      <c r="P78" s="164">
        <f>P79</f>
        <v>0</v>
      </c>
      <c r="Q78" s="80"/>
      <c r="R78" s="164">
        <f>R79</f>
        <v>0</v>
      </c>
      <c r="S78" s="80"/>
      <c r="T78" s="165">
        <f>T79</f>
        <v>0</v>
      </c>
      <c r="AT78" s="19" t="s">
        <v>74</v>
      </c>
      <c r="AU78" s="19" t="s">
        <v>97</v>
      </c>
      <c r="BK78" s="166">
        <f>BK79</f>
        <v>0</v>
      </c>
    </row>
    <row r="79" spans="2:63" s="10" customFormat="1" ht="37.35" customHeight="1">
      <c r="B79" s="167"/>
      <c r="C79" s="168"/>
      <c r="D79" s="169" t="s">
        <v>74</v>
      </c>
      <c r="E79" s="170" t="s">
        <v>114</v>
      </c>
      <c r="F79" s="170" t="s">
        <v>115</v>
      </c>
      <c r="G79" s="168"/>
      <c r="H79" s="168"/>
      <c r="I79" s="171"/>
      <c r="J79" s="172">
        <f>BK79</f>
        <v>0</v>
      </c>
      <c r="K79" s="168"/>
      <c r="L79" s="173"/>
      <c r="M79" s="174"/>
      <c r="N79" s="175"/>
      <c r="O79" s="175"/>
      <c r="P79" s="176">
        <f>P80</f>
        <v>0</v>
      </c>
      <c r="Q79" s="175"/>
      <c r="R79" s="176">
        <f>R80</f>
        <v>0</v>
      </c>
      <c r="S79" s="175"/>
      <c r="T79" s="177">
        <f>T80</f>
        <v>0</v>
      </c>
      <c r="AR79" s="178" t="s">
        <v>116</v>
      </c>
      <c r="AT79" s="179" t="s">
        <v>74</v>
      </c>
      <c r="AU79" s="179" t="s">
        <v>75</v>
      </c>
      <c r="AY79" s="178" t="s">
        <v>117</v>
      </c>
      <c r="BK79" s="180">
        <f>BK80</f>
        <v>0</v>
      </c>
    </row>
    <row r="80" spans="2:63" s="10" customFormat="1" ht="19.9" customHeight="1">
      <c r="B80" s="167"/>
      <c r="C80" s="168"/>
      <c r="D80" s="169" t="s">
        <v>74</v>
      </c>
      <c r="E80" s="181" t="s">
        <v>118</v>
      </c>
      <c r="F80" s="181" t="s">
        <v>115</v>
      </c>
      <c r="G80" s="168"/>
      <c r="H80" s="168"/>
      <c r="I80" s="171"/>
      <c r="J80" s="182">
        <f>BK80</f>
        <v>0</v>
      </c>
      <c r="K80" s="168"/>
      <c r="L80" s="173"/>
      <c r="M80" s="174"/>
      <c r="N80" s="175"/>
      <c r="O80" s="175"/>
      <c r="P80" s="176">
        <f>SUM(P81:P91)</f>
        <v>0</v>
      </c>
      <c r="Q80" s="175"/>
      <c r="R80" s="176">
        <f>SUM(R81:R91)</f>
        <v>0</v>
      </c>
      <c r="S80" s="175"/>
      <c r="T80" s="177">
        <f>SUM(T81:T91)</f>
        <v>0</v>
      </c>
      <c r="AR80" s="178" t="s">
        <v>116</v>
      </c>
      <c r="AT80" s="179" t="s">
        <v>74</v>
      </c>
      <c r="AU80" s="179" t="s">
        <v>82</v>
      </c>
      <c r="AY80" s="178" t="s">
        <v>117</v>
      </c>
      <c r="BK80" s="180">
        <f>SUM(BK81:BK91)</f>
        <v>0</v>
      </c>
    </row>
    <row r="81" spans="2:65" s="1" customFormat="1" ht="16.5" customHeight="1">
      <c r="B81" s="36"/>
      <c r="C81" s="183" t="s">
        <v>82</v>
      </c>
      <c r="D81" s="183" t="s">
        <v>119</v>
      </c>
      <c r="E81" s="184" t="s">
        <v>120</v>
      </c>
      <c r="F81" s="185" t="s">
        <v>121</v>
      </c>
      <c r="G81" s="186" t="s">
        <v>122</v>
      </c>
      <c r="H81" s="187">
        <v>1</v>
      </c>
      <c r="I81" s="188"/>
      <c r="J81" s="189">
        <f aca="true" t="shared" si="0" ref="J81:J91">ROUND(I81*H81,2)</f>
        <v>0</v>
      </c>
      <c r="K81" s="185" t="s">
        <v>23</v>
      </c>
      <c r="L81" s="56"/>
      <c r="M81" s="190" t="s">
        <v>23</v>
      </c>
      <c r="N81" s="191" t="s">
        <v>46</v>
      </c>
      <c r="O81" s="37"/>
      <c r="P81" s="192">
        <f aca="true" t="shared" si="1" ref="P81:P91">O81*H81</f>
        <v>0</v>
      </c>
      <c r="Q81" s="192">
        <v>0</v>
      </c>
      <c r="R81" s="192">
        <f aca="true" t="shared" si="2" ref="R81:R91">Q81*H81</f>
        <v>0</v>
      </c>
      <c r="S81" s="192">
        <v>0</v>
      </c>
      <c r="T81" s="193">
        <f aca="true" t="shared" si="3" ref="T81:T91">S81*H81</f>
        <v>0</v>
      </c>
      <c r="AR81" s="19" t="s">
        <v>123</v>
      </c>
      <c r="AT81" s="19" t="s">
        <v>119</v>
      </c>
      <c r="AU81" s="19" t="s">
        <v>84</v>
      </c>
      <c r="AY81" s="19" t="s">
        <v>117</v>
      </c>
      <c r="BE81" s="194">
        <f aca="true" t="shared" si="4" ref="BE81:BE91">IF(N81="základní",J81,0)</f>
        <v>0</v>
      </c>
      <c r="BF81" s="194">
        <f aca="true" t="shared" si="5" ref="BF81:BF91">IF(N81="snížená",J81,0)</f>
        <v>0</v>
      </c>
      <c r="BG81" s="194">
        <f aca="true" t="shared" si="6" ref="BG81:BG91">IF(N81="zákl. přenesená",J81,0)</f>
        <v>0</v>
      </c>
      <c r="BH81" s="194">
        <f aca="true" t="shared" si="7" ref="BH81:BH91">IF(N81="sníž. přenesená",J81,0)</f>
        <v>0</v>
      </c>
      <c r="BI81" s="194">
        <f aca="true" t="shared" si="8" ref="BI81:BI91">IF(N81="nulová",J81,0)</f>
        <v>0</v>
      </c>
      <c r="BJ81" s="19" t="s">
        <v>82</v>
      </c>
      <c r="BK81" s="194">
        <f aca="true" t="shared" si="9" ref="BK81:BK91">ROUND(I81*H81,2)</f>
        <v>0</v>
      </c>
      <c r="BL81" s="19" t="s">
        <v>123</v>
      </c>
      <c r="BM81" s="19" t="s">
        <v>124</v>
      </c>
    </row>
    <row r="82" spans="2:65" s="1" customFormat="1" ht="16.5" customHeight="1">
      <c r="B82" s="36"/>
      <c r="C82" s="183" t="s">
        <v>84</v>
      </c>
      <c r="D82" s="183" t="s">
        <v>119</v>
      </c>
      <c r="E82" s="184" t="s">
        <v>125</v>
      </c>
      <c r="F82" s="185" t="s">
        <v>126</v>
      </c>
      <c r="G82" s="186" t="s">
        <v>122</v>
      </c>
      <c r="H82" s="187">
        <v>1</v>
      </c>
      <c r="I82" s="188"/>
      <c r="J82" s="189">
        <f t="shared" si="0"/>
        <v>0</v>
      </c>
      <c r="K82" s="185" t="s">
        <v>23</v>
      </c>
      <c r="L82" s="56"/>
      <c r="M82" s="190" t="s">
        <v>23</v>
      </c>
      <c r="N82" s="191" t="s">
        <v>46</v>
      </c>
      <c r="O82" s="37"/>
      <c r="P82" s="192">
        <f t="shared" si="1"/>
        <v>0</v>
      </c>
      <c r="Q82" s="192">
        <v>0</v>
      </c>
      <c r="R82" s="192">
        <f t="shared" si="2"/>
        <v>0</v>
      </c>
      <c r="S82" s="192">
        <v>0</v>
      </c>
      <c r="T82" s="193">
        <f t="shared" si="3"/>
        <v>0</v>
      </c>
      <c r="AR82" s="19" t="s">
        <v>123</v>
      </c>
      <c r="AT82" s="19" t="s">
        <v>119</v>
      </c>
      <c r="AU82" s="19" t="s">
        <v>84</v>
      </c>
      <c r="AY82" s="19" t="s">
        <v>117</v>
      </c>
      <c r="BE82" s="194">
        <f t="shared" si="4"/>
        <v>0</v>
      </c>
      <c r="BF82" s="194">
        <f t="shared" si="5"/>
        <v>0</v>
      </c>
      <c r="BG82" s="194">
        <f t="shared" si="6"/>
        <v>0</v>
      </c>
      <c r="BH82" s="194">
        <f t="shared" si="7"/>
        <v>0</v>
      </c>
      <c r="BI82" s="194">
        <f t="shared" si="8"/>
        <v>0</v>
      </c>
      <c r="BJ82" s="19" t="s">
        <v>82</v>
      </c>
      <c r="BK82" s="194">
        <f t="shared" si="9"/>
        <v>0</v>
      </c>
      <c r="BL82" s="19" t="s">
        <v>123</v>
      </c>
      <c r="BM82" s="19" t="s">
        <v>127</v>
      </c>
    </row>
    <row r="83" spans="2:65" s="1" customFormat="1" ht="25.5" customHeight="1">
      <c r="B83" s="36"/>
      <c r="C83" s="183" t="s">
        <v>128</v>
      </c>
      <c r="D83" s="183" t="s">
        <v>119</v>
      </c>
      <c r="E83" s="184" t="s">
        <v>129</v>
      </c>
      <c r="F83" s="185" t="s">
        <v>130</v>
      </c>
      <c r="G83" s="186" t="s">
        <v>122</v>
      </c>
      <c r="H83" s="187">
        <v>1</v>
      </c>
      <c r="I83" s="188"/>
      <c r="J83" s="189">
        <f t="shared" si="0"/>
        <v>0</v>
      </c>
      <c r="K83" s="185" t="s">
        <v>23</v>
      </c>
      <c r="L83" s="56"/>
      <c r="M83" s="190" t="s">
        <v>23</v>
      </c>
      <c r="N83" s="191" t="s">
        <v>46</v>
      </c>
      <c r="O83" s="37"/>
      <c r="P83" s="192">
        <f t="shared" si="1"/>
        <v>0</v>
      </c>
      <c r="Q83" s="192">
        <v>0</v>
      </c>
      <c r="R83" s="192">
        <f t="shared" si="2"/>
        <v>0</v>
      </c>
      <c r="S83" s="192">
        <v>0</v>
      </c>
      <c r="T83" s="193">
        <f t="shared" si="3"/>
        <v>0</v>
      </c>
      <c r="AR83" s="19" t="s">
        <v>123</v>
      </c>
      <c r="AT83" s="19" t="s">
        <v>119</v>
      </c>
      <c r="AU83" s="19" t="s">
        <v>84</v>
      </c>
      <c r="AY83" s="19" t="s">
        <v>117</v>
      </c>
      <c r="BE83" s="194">
        <f t="shared" si="4"/>
        <v>0</v>
      </c>
      <c r="BF83" s="194">
        <f t="shared" si="5"/>
        <v>0</v>
      </c>
      <c r="BG83" s="194">
        <f t="shared" si="6"/>
        <v>0</v>
      </c>
      <c r="BH83" s="194">
        <f t="shared" si="7"/>
        <v>0</v>
      </c>
      <c r="BI83" s="194">
        <f t="shared" si="8"/>
        <v>0</v>
      </c>
      <c r="BJ83" s="19" t="s">
        <v>82</v>
      </c>
      <c r="BK83" s="194">
        <f t="shared" si="9"/>
        <v>0</v>
      </c>
      <c r="BL83" s="19" t="s">
        <v>123</v>
      </c>
      <c r="BM83" s="19" t="s">
        <v>131</v>
      </c>
    </row>
    <row r="84" spans="2:65" s="1" customFormat="1" ht="25.5" customHeight="1">
      <c r="B84" s="36"/>
      <c r="C84" s="183" t="s">
        <v>116</v>
      </c>
      <c r="D84" s="183" t="s">
        <v>119</v>
      </c>
      <c r="E84" s="184" t="s">
        <v>132</v>
      </c>
      <c r="F84" s="185" t="s">
        <v>133</v>
      </c>
      <c r="G84" s="186" t="s">
        <v>122</v>
      </c>
      <c r="H84" s="187">
        <v>1</v>
      </c>
      <c r="I84" s="188"/>
      <c r="J84" s="189">
        <f t="shared" si="0"/>
        <v>0</v>
      </c>
      <c r="K84" s="185" t="s">
        <v>23</v>
      </c>
      <c r="L84" s="56"/>
      <c r="M84" s="190" t="s">
        <v>23</v>
      </c>
      <c r="N84" s="191" t="s">
        <v>46</v>
      </c>
      <c r="O84" s="37"/>
      <c r="P84" s="192">
        <f t="shared" si="1"/>
        <v>0</v>
      </c>
      <c r="Q84" s="192">
        <v>0</v>
      </c>
      <c r="R84" s="192">
        <f t="shared" si="2"/>
        <v>0</v>
      </c>
      <c r="S84" s="192">
        <v>0</v>
      </c>
      <c r="T84" s="193">
        <f t="shared" si="3"/>
        <v>0</v>
      </c>
      <c r="AR84" s="19" t="s">
        <v>123</v>
      </c>
      <c r="AT84" s="19" t="s">
        <v>119</v>
      </c>
      <c r="AU84" s="19" t="s">
        <v>84</v>
      </c>
      <c r="AY84" s="19" t="s">
        <v>117</v>
      </c>
      <c r="BE84" s="194">
        <f t="shared" si="4"/>
        <v>0</v>
      </c>
      <c r="BF84" s="194">
        <f t="shared" si="5"/>
        <v>0</v>
      </c>
      <c r="BG84" s="194">
        <f t="shared" si="6"/>
        <v>0</v>
      </c>
      <c r="BH84" s="194">
        <f t="shared" si="7"/>
        <v>0</v>
      </c>
      <c r="BI84" s="194">
        <f t="shared" si="8"/>
        <v>0</v>
      </c>
      <c r="BJ84" s="19" t="s">
        <v>82</v>
      </c>
      <c r="BK84" s="194">
        <f t="shared" si="9"/>
        <v>0</v>
      </c>
      <c r="BL84" s="19" t="s">
        <v>123</v>
      </c>
      <c r="BM84" s="19" t="s">
        <v>134</v>
      </c>
    </row>
    <row r="85" spans="2:65" s="1" customFormat="1" ht="16.5" customHeight="1">
      <c r="B85" s="36"/>
      <c r="C85" s="183" t="s">
        <v>135</v>
      </c>
      <c r="D85" s="183" t="s">
        <v>119</v>
      </c>
      <c r="E85" s="184" t="s">
        <v>136</v>
      </c>
      <c r="F85" s="185" t="s">
        <v>137</v>
      </c>
      <c r="G85" s="186" t="s">
        <v>122</v>
      </c>
      <c r="H85" s="187">
        <v>1</v>
      </c>
      <c r="I85" s="188"/>
      <c r="J85" s="189">
        <f t="shared" si="0"/>
        <v>0</v>
      </c>
      <c r="K85" s="185" t="s">
        <v>23</v>
      </c>
      <c r="L85" s="56"/>
      <c r="M85" s="190" t="s">
        <v>23</v>
      </c>
      <c r="N85" s="191" t="s">
        <v>46</v>
      </c>
      <c r="O85" s="37"/>
      <c r="P85" s="192">
        <f t="shared" si="1"/>
        <v>0</v>
      </c>
      <c r="Q85" s="192">
        <v>0</v>
      </c>
      <c r="R85" s="192">
        <f t="shared" si="2"/>
        <v>0</v>
      </c>
      <c r="S85" s="192">
        <v>0</v>
      </c>
      <c r="T85" s="193">
        <f t="shared" si="3"/>
        <v>0</v>
      </c>
      <c r="AR85" s="19" t="s">
        <v>123</v>
      </c>
      <c r="AT85" s="19" t="s">
        <v>119</v>
      </c>
      <c r="AU85" s="19" t="s">
        <v>84</v>
      </c>
      <c r="AY85" s="19" t="s">
        <v>117</v>
      </c>
      <c r="BE85" s="194">
        <f t="shared" si="4"/>
        <v>0</v>
      </c>
      <c r="BF85" s="194">
        <f t="shared" si="5"/>
        <v>0</v>
      </c>
      <c r="BG85" s="194">
        <f t="shared" si="6"/>
        <v>0</v>
      </c>
      <c r="BH85" s="194">
        <f t="shared" si="7"/>
        <v>0</v>
      </c>
      <c r="BI85" s="194">
        <f t="shared" si="8"/>
        <v>0</v>
      </c>
      <c r="BJ85" s="19" t="s">
        <v>82</v>
      </c>
      <c r="BK85" s="194">
        <f t="shared" si="9"/>
        <v>0</v>
      </c>
      <c r="BL85" s="19" t="s">
        <v>123</v>
      </c>
      <c r="BM85" s="19" t="s">
        <v>138</v>
      </c>
    </row>
    <row r="86" spans="2:65" s="1" customFormat="1" ht="16.5" customHeight="1">
      <c r="B86" s="36"/>
      <c r="C86" s="183" t="s">
        <v>139</v>
      </c>
      <c r="D86" s="183" t="s">
        <v>119</v>
      </c>
      <c r="E86" s="184" t="s">
        <v>140</v>
      </c>
      <c r="F86" s="185" t="s">
        <v>141</v>
      </c>
      <c r="G86" s="186" t="s">
        <v>122</v>
      </c>
      <c r="H86" s="187">
        <v>1</v>
      </c>
      <c r="I86" s="188"/>
      <c r="J86" s="189">
        <f t="shared" si="0"/>
        <v>0</v>
      </c>
      <c r="K86" s="185" t="s">
        <v>23</v>
      </c>
      <c r="L86" s="56"/>
      <c r="M86" s="190" t="s">
        <v>23</v>
      </c>
      <c r="N86" s="191" t="s">
        <v>46</v>
      </c>
      <c r="O86" s="37"/>
      <c r="P86" s="192">
        <f t="shared" si="1"/>
        <v>0</v>
      </c>
      <c r="Q86" s="192">
        <v>0</v>
      </c>
      <c r="R86" s="192">
        <f t="shared" si="2"/>
        <v>0</v>
      </c>
      <c r="S86" s="192">
        <v>0</v>
      </c>
      <c r="T86" s="193">
        <f t="shared" si="3"/>
        <v>0</v>
      </c>
      <c r="AR86" s="19" t="s">
        <v>123</v>
      </c>
      <c r="AT86" s="19" t="s">
        <v>119</v>
      </c>
      <c r="AU86" s="19" t="s">
        <v>84</v>
      </c>
      <c r="AY86" s="19" t="s">
        <v>117</v>
      </c>
      <c r="BE86" s="194">
        <f t="shared" si="4"/>
        <v>0</v>
      </c>
      <c r="BF86" s="194">
        <f t="shared" si="5"/>
        <v>0</v>
      </c>
      <c r="BG86" s="194">
        <f t="shared" si="6"/>
        <v>0</v>
      </c>
      <c r="BH86" s="194">
        <f t="shared" si="7"/>
        <v>0</v>
      </c>
      <c r="BI86" s="194">
        <f t="shared" si="8"/>
        <v>0</v>
      </c>
      <c r="BJ86" s="19" t="s">
        <v>82</v>
      </c>
      <c r="BK86" s="194">
        <f t="shared" si="9"/>
        <v>0</v>
      </c>
      <c r="BL86" s="19" t="s">
        <v>123</v>
      </c>
      <c r="BM86" s="19" t="s">
        <v>142</v>
      </c>
    </row>
    <row r="87" spans="2:65" s="1" customFormat="1" ht="16.5" customHeight="1">
      <c r="B87" s="36"/>
      <c r="C87" s="183" t="s">
        <v>143</v>
      </c>
      <c r="D87" s="183" t="s">
        <v>119</v>
      </c>
      <c r="E87" s="184" t="s">
        <v>144</v>
      </c>
      <c r="F87" s="185" t="s">
        <v>145</v>
      </c>
      <c r="G87" s="186" t="s">
        <v>122</v>
      </c>
      <c r="H87" s="187">
        <v>1</v>
      </c>
      <c r="I87" s="188"/>
      <c r="J87" s="189">
        <f t="shared" si="0"/>
        <v>0</v>
      </c>
      <c r="K87" s="185" t="s">
        <v>23</v>
      </c>
      <c r="L87" s="56"/>
      <c r="M87" s="190" t="s">
        <v>23</v>
      </c>
      <c r="N87" s="191" t="s">
        <v>46</v>
      </c>
      <c r="O87" s="37"/>
      <c r="P87" s="192">
        <f t="shared" si="1"/>
        <v>0</v>
      </c>
      <c r="Q87" s="192">
        <v>0</v>
      </c>
      <c r="R87" s="192">
        <f t="shared" si="2"/>
        <v>0</v>
      </c>
      <c r="S87" s="192">
        <v>0</v>
      </c>
      <c r="T87" s="193">
        <f t="shared" si="3"/>
        <v>0</v>
      </c>
      <c r="AR87" s="19" t="s">
        <v>123</v>
      </c>
      <c r="AT87" s="19" t="s">
        <v>119</v>
      </c>
      <c r="AU87" s="19" t="s">
        <v>84</v>
      </c>
      <c r="AY87" s="19" t="s">
        <v>117</v>
      </c>
      <c r="BE87" s="194">
        <f t="shared" si="4"/>
        <v>0</v>
      </c>
      <c r="BF87" s="194">
        <f t="shared" si="5"/>
        <v>0</v>
      </c>
      <c r="BG87" s="194">
        <f t="shared" si="6"/>
        <v>0</v>
      </c>
      <c r="BH87" s="194">
        <f t="shared" si="7"/>
        <v>0</v>
      </c>
      <c r="BI87" s="194">
        <f t="shared" si="8"/>
        <v>0</v>
      </c>
      <c r="BJ87" s="19" t="s">
        <v>82</v>
      </c>
      <c r="BK87" s="194">
        <f t="shared" si="9"/>
        <v>0</v>
      </c>
      <c r="BL87" s="19" t="s">
        <v>123</v>
      </c>
      <c r="BM87" s="19" t="s">
        <v>146</v>
      </c>
    </row>
    <row r="88" spans="2:65" s="1" customFormat="1" ht="16.5" customHeight="1">
      <c r="B88" s="36"/>
      <c r="C88" s="183" t="s">
        <v>147</v>
      </c>
      <c r="D88" s="183" t="s">
        <v>119</v>
      </c>
      <c r="E88" s="184" t="s">
        <v>148</v>
      </c>
      <c r="F88" s="185" t="s">
        <v>149</v>
      </c>
      <c r="G88" s="186" t="s">
        <v>122</v>
      </c>
      <c r="H88" s="187">
        <v>1</v>
      </c>
      <c r="I88" s="188"/>
      <c r="J88" s="189">
        <f t="shared" si="0"/>
        <v>0</v>
      </c>
      <c r="K88" s="185" t="s">
        <v>23</v>
      </c>
      <c r="L88" s="56"/>
      <c r="M88" s="190" t="s">
        <v>23</v>
      </c>
      <c r="N88" s="191" t="s">
        <v>46</v>
      </c>
      <c r="O88" s="37"/>
      <c r="P88" s="192">
        <f t="shared" si="1"/>
        <v>0</v>
      </c>
      <c r="Q88" s="192">
        <v>0</v>
      </c>
      <c r="R88" s="192">
        <f t="shared" si="2"/>
        <v>0</v>
      </c>
      <c r="S88" s="192">
        <v>0</v>
      </c>
      <c r="T88" s="193">
        <f t="shared" si="3"/>
        <v>0</v>
      </c>
      <c r="AR88" s="19" t="s">
        <v>123</v>
      </c>
      <c r="AT88" s="19" t="s">
        <v>119</v>
      </c>
      <c r="AU88" s="19" t="s">
        <v>84</v>
      </c>
      <c r="AY88" s="19" t="s">
        <v>117</v>
      </c>
      <c r="BE88" s="194">
        <f t="shared" si="4"/>
        <v>0</v>
      </c>
      <c r="BF88" s="194">
        <f t="shared" si="5"/>
        <v>0</v>
      </c>
      <c r="BG88" s="194">
        <f t="shared" si="6"/>
        <v>0</v>
      </c>
      <c r="BH88" s="194">
        <f t="shared" si="7"/>
        <v>0</v>
      </c>
      <c r="BI88" s="194">
        <f t="shared" si="8"/>
        <v>0</v>
      </c>
      <c r="BJ88" s="19" t="s">
        <v>82</v>
      </c>
      <c r="BK88" s="194">
        <f t="shared" si="9"/>
        <v>0</v>
      </c>
      <c r="BL88" s="19" t="s">
        <v>123</v>
      </c>
      <c r="BM88" s="19" t="s">
        <v>150</v>
      </c>
    </row>
    <row r="89" spans="2:65" s="1" customFormat="1" ht="16.5" customHeight="1">
      <c r="B89" s="36"/>
      <c r="C89" s="183" t="s">
        <v>151</v>
      </c>
      <c r="D89" s="183" t="s">
        <v>119</v>
      </c>
      <c r="E89" s="184" t="s">
        <v>152</v>
      </c>
      <c r="F89" s="185" t="s">
        <v>153</v>
      </c>
      <c r="G89" s="186" t="s">
        <v>122</v>
      </c>
      <c r="H89" s="187">
        <v>1</v>
      </c>
      <c r="I89" s="188"/>
      <c r="J89" s="189">
        <f t="shared" si="0"/>
        <v>0</v>
      </c>
      <c r="K89" s="185" t="s">
        <v>23</v>
      </c>
      <c r="L89" s="56"/>
      <c r="M89" s="190" t="s">
        <v>23</v>
      </c>
      <c r="N89" s="191" t="s">
        <v>46</v>
      </c>
      <c r="O89" s="37"/>
      <c r="P89" s="192">
        <f t="shared" si="1"/>
        <v>0</v>
      </c>
      <c r="Q89" s="192">
        <v>0</v>
      </c>
      <c r="R89" s="192">
        <f t="shared" si="2"/>
        <v>0</v>
      </c>
      <c r="S89" s="192">
        <v>0</v>
      </c>
      <c r="T89" s="193">
        <f t="shared" si="3"/>
        <v>0</v>
      </c>
      <c r="AR89" s="19" t="s">
        <v>123</v>
      </c>
      <c r="AT89" s="19" t="s">
        <v>119</v>
      </c>
      <c r="AU89" s="19" t="s">
        <v>84</v>
      </c>
      <c r="AY89" s="19" t="s">
        <v>117</v>
      </c>
      <c r="BE89" s="194">
        <f t="shared" si="4"/>
        <v>0</v>
      </c>
      <c r="BF89" s="194">
        <f t="shared" si="5"/>
        <v>0</v>
      </c>
      <c r="BG89" s="194">
        <f t="shared" si="6"/>
        <v>0</v>
      </c>
      <c r="BH89" s="194">
        <f t="shared" si="7"/>
        <v>0</v>
      </c>
      <c r="BI89" s="194">
        <f t="shared" si="8"/>
        <v>0</v>
      </c>
      <c r="BJ89" s="19" t="s">
        <v>82</v>
      </c>
      <c r="BK89" s="194">
        <f t="shared" si="9"/>
        <v>0</v>
      </c>
      <c r="BL89" s="19" t="s">
        <v>123</v>
      </c>
      <c r="BM89" s="19" t="s">
        <v>154</v>
      </c>
    </row>
    <row r="90" spans="2:65" s="1" customFormat="1" ht="16.5" customHeight="1">
      <c r="B90" s="36"/>
      <c r="C90" s="183" t="s">
        <v>155</v>
      </c>
      <c r="D90" s="183" t="s">
        <v>119</v>
      </c>
      <c r="E90" s="184" t="s">
        <v>156</v>
      </c>
      <c r="F90" s="185" t="s">
        <v>157</v>
      </c>
      <c r="G90" s="186" t="s">
        <v>122</v>
      </c>
      <c r="H90" s="187">
        <v>1</v>
      </c>
      <c r="I90" s="188"/>
      <c r="J90" s="189">
        <f t="shared" si="0"/>
        <v>0</v>
      </c>
      <c r="K90" s="185" t="s">
        <v>23</v>
      </c>
      <c r="L90" s="56"/>
      <c r="M90" s="190" t="s">
        <v>23</v>
      </c>
      <c r="N90" s="191" t="s">
        <v>46</v>
      </c>
      <c r="O90" s="37"/>
      <c r="P90" s="192">
        <f t="shared" si="1"/>
        <v>0</v>
      </c>
      <c r="Q90" s="192">
        <v>0</v>
      </c>
      <c r="R90" s="192">
        <f t="shared" si="2"/>
        <v>0</v>
      </c>
      <c r="S90" s="192">
        <v>0</v>
      </c>
      <c r="T90" s="193">
        <f t="shared" si="3"/>
        <v>0</v>
      </c>
      <c r="AR90" s="19" t="s">
        <v>123</v>
      </c>
      <c r="AT90" s="19" t="s">
        <v>119</v>
      </c>
      <c r="AU90" s="19" t="s">
        <v>84</v>
      </c>
      <c r="AY90" s="19" t="s">
        <v>117</v>
      </c>
      <c r="BE90" s="194">
        <f t="shared" si="4"/>
        <v>0</v>
      </c>
      <c r="BF90" s="194">
        <f t="shared" si="5"/>
        <v>0</v>
      </c>
      <c r="BG90" s="194">
        <f t="shared" si="6"/>
        <v>0</v>
      </c>
      <c r="BH90" s="194">
        <f t="shared" si="7"/>
        <v>0</v>
      </c>
      <c r="BI90" s="194">
        <f t="shared" si="8"/>
        <v>0</v>
      </c>
      <c r="BJ90" s="19" t="s">
        <v>82</v>
      </c>
      <c r="BK90" s="194">
        <f t="shared" si="9"/>
        <v>0</v>
      </c>
      <c r="BL90" s="19" t="s">
        <v>123</v>
      </c>
      <c r="BM90" s="19" t="s">
        <v>158</v>
      </c>
    </row>
    <row r="91" spans="2:65" s="1" customFormat="1" ht="16.5" customHeight="1">
      <c r="B91" s="36"/>
      <c r="C91" s="183" t="s">
        <v>159</v>
      </c>
      <c r="D91" s="183" t="s">
        <v>119</v>
      </c>
      <c r="E91" s="184" t="s">
        <v>160</v>
      </c>
      <c r="F91" s="185" t="s">
        <v>161</v>
      </c>
      <c r="G91" s="186" t="s">
        <v>122</v>
      </c>
      <c r="H91" s="187">
        <v>1</v>
      </c>
      <c r="I91" s="188"/>
      <c r="J91" s="189">
        <f t="shared" si="0"/>
        <v>0</v>
      </c>
      <c r="K91" s="185" t="s">
        <v>23</v>
      </c>
      <c r="L91" s="56"/>
      <c r="M91" s="190" t="s">
        <v>23</v>
      </c>
      <c r="N91" s="195" t="s">
        <v>46</v>
      </c>
      <c r="O91" s="196"/>
      <c r="P91" s="197">
        <f t="shared" si="1"/>
        <v>0</v>
      </c>
      <c r="Q91" s="197">
        <v>0</v>
      </c>
      <c r="R91" s="197">
        <f t="shared" si="2"/>
        <v>0</v>
      </c>
      <c r="S91" s="197">
        <v>0</v>
      </c>
      <c r="T91" s="198">
        <f t="shared" si="3"/>
        <v>0</v>
      </c>
      <c r="AR91" s="19" t="s">
        <v>123</v>
      </c>
      <c r="AT91" s="19" t="s">
        <v>119</v>
      </c>
      <c r="AU91" s="19" t="s">
        <v>84</v>
      </c>
      <c r="AY91" s="19" t="s">
        <v>117</v>
      </c>
      <c r="BE91" s="194">
        <f t="shared" si="4"/>
        <v>0</v>
      </c>
      <c r="BF91" s="194">
        <f t="shared" si="5"/>
        <v>0</v>
      </c>
      <c r="BG91" s="194">
        <f t="shared" si="6"/>
        <v>0</v>
      </c>
      <c r="BH91" s="194">
        <f t="shared" si="7"/>
        <v>0</v>
      </c>
      <c r="BI91" s="194">
        <f t="shared" si="8"/>
        <v>0</v>
      </c>
      <c r="BJ91" s="19" t="s">
        <v>82</v>
      </c>
      <c r="BK91" s="194">
        <f t="shared" si="9"/>
        <v>0</v>
      </c>
      <c r="BL91" s="19" t="s">
        <v>123</v>
      </c>
      <c r="BM91" s="19" t="s">
        <v>162</v>
      </c>
    </row>
    <row r="92" spans="2:12" s="1" customFormat="1" ht="6.95" customHeight="1">
      <c r="B92" s="51"/>
      <c r="C92" s="52"/>
      <c r="D92" s="52"/>
      <c r="E92" s="52"/>
      <c r="F92" s="52"/>
      <c r="G92" s="52"/>
      <c r="H92" s="52"/>
      <c r="I92" s="130"/>
      <c r="J92" s="52"/>
      <c r="K92" s="52"/>
      <c r="L92" s="56"/>
    </row>
  </sheetData>
  <sheetProtection algorithmName="SHA-512" hashValue="8nTouQZ7PWH2qmAP/hQxWHTyfq7A5SNKR9MNoVUH+i9YjlaYqoehhgBGSexijngw+ilPRn9gy4Y6ybHUcyJKnA==" saltValue="zHOr6GBw/ilMxdiEbOsUV0RNM8+ti/E5jLXGUQ6t+pMxZaInGfy/AhPJbf3M4mumVxwlGz0qJD8lv8fUR3aPKg==" spinCount="100000" sheet="1" objects="1" scenarios="1" formatColumns="0" formatRows="0" autoFilter="0"/>
  <autoFilter ref="C77:K91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Zicho Matěj, Ing.</dc:creator>
  <cp:keywords/>
  <dc:description/>
  <cp:lastModifiedBy>Zajíc Pavel, Mgr.</cp:lastModifiedBy>
  <dcterms:created xsi:type="dcterms:W3CDTF">2018-02-06T10:49:53Z</dcterms:created>
  <dcterms:modified xsi:type="dcterms:W3CDTF">2018-02-06T10:54:04Z</dcterms:modified>
  <cp:category/>
  <cp:version/>
  <cp:contentType/>
  <cp:contentStatus/>
</cp:coreProperties>
</file>