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feiffer\Documents\Záloha 21.11.2017 AKTUALNI\PFEIFFER\AKCE\2022\VOP\Oprava přejezdu Voříškova Klatovy\rozpočet do soutěže\Zadání bez cenové soustavy\"/>
    </mc:Choice>
  </mc:AlternateContent>
  <bookViews>
    <workbookView xWindow="0" yWindow="0" windowWidth="0" windowHeight="0"/>
  </bookViews>
  <sheets>
    <sheet name="Rekapitulace stavby" sheetId="1" r:id="rId1"/>
    <sheet name="01.1 - Přejezdové zabezpe..." sheetId="2" r:id="rId2"/>
    <sheet name="01.2 - Zemní práce a opra..." sheetId="3" r:id="rId3"/>
    <sheet name="01.3 - Kabelizace" sheetId="4" r:id="rId4"/>
    <sheet name="01.4 - Náklady na dopravu" sheetId="5" r:id="rId5"/>
    <sheet name="01.5 - Materiál zadavatel..." sheetId="6" r:id="rId6"/>
    <sheet name="02.1 - Vedlejší a ostatní..." sheetId="7" r:id="rId7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'01.1 - Přejezdové zabezpe...'!$C$119:$K$257</definedName>
    <definedName name="_xlnm.Print_Area" localSheetId="1">'01.1 - Přejezdové zabezpe...'!$C$105:$J$257</definedName>
    <definedName name="_xlnm.Print_Titles" localSheetId="1">'01.1 - Přejezdové zabezpe...'!$119:$119</definedName>
    <definedName name="_xlnm._FilterDatabase" localSheetId="2" hidden="1">'01.2 - Zemní práce a opra...'!$C$121:$K$169</definedName>
    <definedName name="_xlnm.Print_Area" localSheetId="2">'01.2 - Zemní práce a opra...'!$C$107:$J$169</definedName>
    <definedName name="_xlnm.Print_Titles" localSheetId="2">'01.2 - Zemní práce a opra...'!$121:$121</definedName>
    <definedName name="_xlnm._FilterDatabase" localSheetId="3" hidden="1">'01.3 - Kabelizace'!$C$119:$K$176</definedName>
    <definedName name="_xlnm.Print_Area" localSheetId="3">'01.3 - Kabelizace'!$C$105:$J$176</definedName>
    <definedName name="_xlnm.Print_Titles" localSheetId="3">'01.3 - Kabelizace'!$119:$119</definedName>
    <definedName name="_xlnm._FilterDatabase" localSheetId="4" hidden="1">'01.4 - Náklady na dopravu'!$C$120:$K$136</definedName>
    <definedName name="_xlnm.Print_Area" localSheetId="4">'01.4 - Náklady na dopravu'!$C$106:$J$136</definedName>
    <definedName name="_xlnm.Print_Titles" localSheetId="4">'01.4 - Náklady na dopravu'!$120:$120</definedName>
    <definedName name="_xlnm._FilterDatabase" localSheetId="5" hidden="1">'01.5 - Materiál zadavatel...'!$C$119:$K$145</definedName>
    <definedName name="_xlnm.Print_Area" localSheetId="5">'01.5 - Materiál zadavatel...'!$C$105:$J$145</definedName>
    <definedName name="_xlnm.Print_Titles" localSheetId="5">'01.5 - Materiál zadavatel...'!$119:$119</definedName>
    <definedName name="_xlnm._FilterDatabase" localSheetId="6" hidden="1">'02.1 - Vedlejší a ostatní...'!$C$120:$K$137</definedName>
    <definedName name="_xlnm.Print_Area" localSheetId="6">'02.1 - Vedlejší a ostatní...'!$C$106:$J$137</definedName>
    <definedName name="_xlnm.Print_Titles" localSheetId="6">'02.1 - Vedlejší a ostatní...'!$120:$120</definedName>
  </definedNames>
  <calcPr/>
</workbook>
</file>

<file path=xl/calcChain.xml><?xml version="1.0" encoding="utf-8"?>
<calcChain xmlns="http://schemas.openxmlformats.org/spreadsheetml/2006/main">
  <c i="7" l="1" r="J39"/>
  <c r="J38"/>
  <c i="1" r="AY102"/>
  <c i="7" r="J37"/>
  <c i="1" r="AX102"/>
  <c i="7"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F117"/>
  <c r="F115"/>
  <c r="E113"/>
  <c r="F93"/>
  <c r="F91"/>
  <c r="E89"/>
  <c r="J26"/>
  <c r="E26"/>
  <c r="J94"/>
  <c r="J25"/>
  <c r="J23"/>
  <c r="E23"/>
  <c r="J117"/>
  <c r="J22"/>
  <c r="J20"/>
  <c r="E20"/>
  <c r="F94"/>
  <c r="J19"/>
  <c r="J14"/>
  <c r="J115"/>
  <c r="E7"/>
  <c r="E109"/>
  <c i="6" r="J39"/>
  <c r="J38"/>
  <c i="1" r="AY100"/>
  <c i="6" r="J37"/>
  <c i="1" r="AX100"/>
  <c i="6"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F116"/>
  <c r="F114"/>
  <c r="E112"/>
  <c r="F93"/>
  <c r="F91"/>
  <c r="E89"/>
  <c r="J26"/>
  <c r="E26"/>
  <c r="J117"/>
  <c r="J25"/>
  <c r="J23"/>
  <c r="E23"/>
  <c r="J93"/>
  <c r="J22"/>
  <c r="J20"/>
  <c r="E20"/>
  <c r="F94"/>
  <c r="J19"/>
  <c r="J14"/>
  <c r="J91"/>
  <c r="E7"/>
  <c r="E108"/>
  <c i="5" r="J39"/>
  <c r="J38"/>
  <c i="1" r="AY99"/>
  <c i="5" r="J37"/>
  <c i="1" r="AX99"/>
  <c i="5"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F117"/>
  <c r="F115"/>
  <c r="E113"/>
  <c r="F93"/>
  <c r="F91"/>
  <c r="E89"/>
  <c r="J26"/>
  <c r="E26"/>
  <c r="J118"/>
  <c r="J25"/>
  <c r="J23"/>
  <c r="E23"/>
  <c r="J93"/>
  <c r="J22"/>
  <c r="J20"/>
  <c r="E20"/>
  <c r="F118"/>
  <c r="J19"/>
  <c r="J14"/>
  <c r="J115"/>
  <c r="E7"/>
  <c r="E109"/>
  <c i="4" r="J39"/>
  <c r="J38"/>
  <c i="1" r="AY98"/>
  <c i="4" r="J37"/>
  <c i="1" r="AX98"/>
  <c i="4"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F116"/>
  <c r="F114"/>
  <c r="E112"/>
  <c r="F93"/>
  <c r="F91"/>
  <c r="E89"/>
  <c r="J26"/>
  <c r="E26"/>
  <c r="J117"/>
  <c r="J25"/>
  <c r="J23"/>
  <c r="E23"/>
  <c r="J93"/>
  <c r="J22"/>
  <c r="J20"/>
  <c r="E20"/>
  <c r="F94"/>
  <c r="J19"/>
  <c r="J14"/>
  <c r="J114"/>
  <c r="E7"/>
  <c r="E108"/>
  <c i="3" r="J39"/>
  <c r="J38"/>
  <c i="1" r="AY97"/>
  <c i="3" r="J37"/>
  <c i="1" r="AX97"/>
  <c i="3"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F118"/>
  <c r="F116"/>
  <c r="E114"/>
  <c r="F93"/>
  <c r="F91"/>
  <c r="E89"/>
  <c r="J26"/>
  <c r="E26"/>
  <c r="J94"/>
  <c r="J25"/>
  <c r="J23"/>
  <c r="E23"/>
  <c r="J93"/>
  <c r="J22"/>
  <c r="J20"/>
  <c r="E20"/>
  <c r="F94"/>
  <c r="J19"/>
  <c r="J14"/>
  <c r="J91"/>
  <c r="E7"/>
  <c r="E85"/>
  <c i="1" r="AY96"/>
  <c i="2" r="J39"/>
  <c r="J38"/>
  <c r="J37"/>
  <c i="1" r="AX96"/>
  <c i="2"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F116"/>
  <c r="F114"/>
  <c r="E112"/>
  <c r="F93"/>
  <c r="F91"/>
  <c r="E89"/>
  <c r="J26"/>
  <c r="E26"/>
  <c r="J94"/>
  <c r="J25"/>
  <c r="J23"/>
  <c r="E23"/>
  <c r="J93"/>
  <c r="J22"/>
  <c r="J20"/>
  <c r="E20"/>
  <c r="F117"/>
  <c r="J19"/>
  <c r="J14"/>
  <c r="J114"/>
  <c r="E7"/>
  <c r="E85"/>
  <c i="1" r="L90"/>
  <c r="AM90"/>
  <c r="AM89"/>
  <c r="L89"/>
  <c r="AM87"/>
  <c r="L87"/>
  <c r="L85"/>
  <c r="L84"/>
  <c i="2" r="F38"/>
  <c r="J192"/>
  <c r="J222"/>
  <c r="BK190"/>
  <c r="J149"/>
  <c r="F37"/>
  <c i="4" r="J129"/>
  <c i="5" r="BK131"/>
  <c i="6" r="J131"/>
  <c r="BK125"/>
  <c i="2" r="J244"/>
  <c r="J200"/>
  <c r="J250"/>
  <c r="J158"/>
  <c i="4" r="J143"/>
  <c i="5" r="J133"/>
  <c i="6" r="BK141"/>
  <c i="7" r="J126"/>
  <c i="2" r="J236"/>
  <c r="J182"/>
  <c r="BK155"/>
  <c r="J190"/>
  <c r="BK160"/>
  <c r="J220"/>
  <c r="BK139"/>
  <c r="J238"/>
  <c r="BK228"/>
  <c r="BK218"/>
  <c r="J196"/>
  <c i="3" r="BK133"/>
  <c r="J127"/>
  <c r="J164"/>
  <c r="J143"/>
  <c r="BK129"/>
  <c i="4" r="BK141"/>
  <c r="J139"/>
  <c r="J135"/>
  <c r="BK121"/>
  <c r="J153"/>
  <c r="J127"/>
  <c i="5" r="BK126"/>
  <c r="J123"/>
  <c i="6" r="J135"/>
  <c r="BK131"/>
  <c i="2" r="BK242"/>
  <c r="J234"/>
  <c r="J204"/>
  <c r="J153"/>
  <c r="BK166"/>
  <c r="BK208"/>
  <c r="J202"/>
  <c r="BK158"/>
  <c r="BK121"/>
  <c r="BK230"/>
  <c r="J141"/>
  <c r="BK194"/>
  <c r="J139"/>
  <c r="J166"/>
  <c r="BK145"/>
  <c r="J252"/>
  <c i="3" r="J141"/>
  <c r="BK164"/>
  <c r="BK153"/>
  <c r="J129"/>
  <c i="4" r="J167"/>
  <c r="BK163"/>
  <c r="J173"/>
  <c r="J175"/>
  <c i="5" r="J126"/>
  <c i="6" r="J139"/>
  <c i="7" r="J132"/>
  <c r="BK132"/>
  <c r="BK126"/>
  <c i="2" r="J180"/>
  <c r="BK254"/>
  <c i="3" r="J166"/>
  <c r="J157"/>
  <c r="J145"/>
  <c i="4" r="J159"/>
  <c r="BK139"/>
  <c r="J141"/>
  <c i="6" r="J129"/>
  <c r="BK139"/>
  <c i="7" r="BK135"/>
  <c i="2" r="BK240"/>
  <c r="J198"/>
  <c r="J208"/>
  <c r="BK164"/>
  <c r="BK196"/>
  <c r="J246"/>
  <c r="BK224"/>
  <c r="BK200"/>
  <c r="J151"/>
  <c r="J184"/>
  <c r="J131"/>
  <c i="4" r="J125"/>
  <c i="5" r="J135"/>
  <c i="6" r="J133"/>
  <c i="2" r="BK232"/>
  <c r="BK256"/>
  <c r="J36"/>
  <c r="BK131"/>
  <c r="J123"/>
  <c i="3" r="BK143"/>
  <c r="BK139"/>
  <c r="J153"/>
  <c r="J139"/>
  <c i="4" r="BK173"/>
  <c r="BK125"/>
  <c r="J137"/>
  <c r="J155"/>
  <c i="6" r="BK127"/>
  <c i="7" r="BK123"/>
  <c i="2" r="J256"/>
  <c i="3" r="BK147"/>
  <c r="J131"/>
  <c r="BK141"/>
  <c i="4" r="BK175"/>
  <c r="BK171"/>
  <c r="BK129"/>
  <c r="BK137"/>
  <c i="6" r="BK129"/>
  <c i="7" r="J123"/>
  <c i="2" r="J242"/>
  <c r="J228"/>
  <c r="J172"/>
  <c r="BK133"/>
  <c r="BK216"/>
  <c r="J143"/>
  <c r="BK210"/>
  <c r="J206"/>
  <c r="BK178"/>
  <c r="J125"/>
  <c r="J226"/>
  <c r="BK212"/>
  <c r="BK176"/>
  <c r="BK248"/>
  <c r="BK198"/>
  <c r="J178"/>
  <c r="J170"/>
  <c r="BK137"/>
  <c r="BK250"/>
  <c i="3" r="BK137"/>
  <c r="BK145"/>
  <c r="BK151"/>
  <c r="J155"/>
  <c r="J151"/>
  <c r="BK149"/>
  <c r="J149"/>
  <c i="2" r="BK188"/>
  <c r="J121"/>
  <c r="J186"/>
  <c r="BK220"/>
  <c r="BK143"/>
  <c r="BK236"/>
  <c r="J168"/>
  <c r="BK192"/>
  <c r="J145"/>
  <c r="BK147"/>
  <c r="J254"/>
  <c i="3" r="BK157"/>
  <c r="J137"/>
  <c i="4" r="J165"/>
  <c r="BK133"/>
  <c r="J133"/>
  <c i="5" r="J129"/>
  <c i="6" r="BK121"/>
  <c i="7" r="BK129"/>
  <c r="J129"/>
  <c i="2" r="F36"/>
  <c r="BK186"/>
  <c r="J147"/>
  <c r="BK214"/>
  <c r="BK184"/>
  <c r="BK125"/>
  <c r="BK151"/>
  <c r="BK129"/>
  <c r="BK252"/>
  <c i="3" r="J159"/>
  <c r="BK131"/>
  <c r="BK159"/>
  <c r="BK166"/>
  <c r="J125"/>
  <c r="BK161"/>
  <c r="BK155"/>
  <c i="4" r="BK169"/>
  <c r="BK153"/>
  <c r="BK123"/>
  <c r="BK135"/>
  <c r="BK149"/>
  <c r="J169"/>
  <c r="BK155"/>
  <c i="5" r="BK133"/>
  <c r="BK123"/>
  <c i="6" r="BK123"/>
  <c i="2" r="BK244"/>
  <c r="J240"/>
  <c r="J230"/>
  <c r="J176"/>
  <c r="J164"/>
  <c r="BK202"/>
  <c r="BK127"/>
  <c r="J218"/>
  <c r="BK182"/>
  <c r="BK174"/>
  <c r="BK246"/>
  <c r="BK234"/>
  <c r="BK226"/>
  <c r="J214"/>
  <c r="BK170"/>
  <c r="J137"/>
  <c r="J162"/>
  <c i="1" r="AS101"/>
  <c i="2" r="BK141"/>
  <c i="3" r="BK127"/>
  <c i="4" r="J171"/>
  <c r="BK165"/>
  <c r="J151"/>
  <c r="J145"/>
  <c r="BK151"/>
  <c r="J157"/>
  <c r="BK131"/>
  <c r="BK167"/>
  <c i="5" r="BK135"/>
  <c r="J131"/>
  <c i="6" r="BK143"/>
  <c r="J125"/>
  <c i="2" r="J210"/>
  <c r="BK162"/>
  <c r="J248"/>
  <c r="BK180"/>
  <c r="J127"/>
  <c r="J216"/>
  <c r="J160"/>
  <c r="J188"/>
  <c r="BK135"/>
  <c r="J133"/>
  <c i="3" r="J168"/>
  <c r="J161"/>
  <c r="J135"/>
  <c i="4" r="BK145"/>
  <c r="BK127"/>
  <c r="BK161"/>
  <c r="BK157"/>
  <c i="5" r="BK129"/>
  <c i="6" r="BK135"/>
  <c i="2" r="BK238"/>
  <c r="BK206"/>
  <c r="BK168"/>
  <c r="BK123"/>
  <c r="BK204"/>
  <c r="BK149"/>
  <c r="BK153"/>
  <c r="J135"/>
  <c r="J232"/>
  <c r="BK222"/>
  <c r="J194"/>
  <c r="J224"/>
  <c r="J212"/>
  <c r="BK172"/>
  <c r="J155"/>
  <c r="J129"/>
  <c r="J174"/>
  <c i="1" r="AS95"/>
  <c i="3" r="J133"/>
  <c r="BK125"/>
  <c r="J147"/>
  <c r="BK135"/>
  <c r="BK168"/>
  <c i="4" r="J147"/>
  <c r="J163"/>
  <c r="J161"/>
  <c r="J123"/>
  <c r="BK147"/>
  <c r="BK159"/>
  <c r="J131"/>
  <c r="BK143"/>
  <c r="J121"/>
  <c r="J149"/>
  <c i="6" r="J137"/>
  <c r="J123"/>
  <c r="J121"/>
  <c r="BK133"/>
  <c r="BK137"/>
  <c r="J127"/>
  <c r="J143"/>
  <c r="J141"/>
  <c i="7" r="J135"/>
  <c i="2" r="F39"/>
  <c l="1" r="BK120"/>
  <c r="J120"/>
  <c i="3" r="T124"/>
  <c r="T123"/>
  <c r="T122"/>
  <c i="4" r="T120"/>
  <c i="5" r="P122"/>
  <c r="P121"/>
  <c i="1" r="AU99"/>
  <c i="4" r="R120"/>
  <c i="6" r="R120"/>
  <c i="2" r="R120"/>
  <c i="3" r="R124"/>
  <c r="R123"/>
  <c r="R122"/>
  <c i="4" r="BK120"/>
  <c r="J120"/>
  <c r="J98"/>
  <c i="5" r="BK122"/>
  <c r="BK121"/>
  <c r="J121"/>
  <c r="J98"/>
  <c i="4" r="P120"/>
  <c i="1" r="AU98"/>
  <c i="5" r="T122"/>
  <c r="T121"/>
  <c i="6" r="T120"/>
  <c r="P120"/>
  <c i="1" r="AU100"/>
  <c i="2" r="P120"/>
  <c i="1" r="AU96"/>
  <c i="3" r="BK124"/>
  <c r="J124"/>
  <c r="J100"/>
  <c i="7" r="BK122"/>
  <c r="J122"/>
  <c r="J99"/>
  <c r="P122"/>
  <c r="P121"/>
  <c i="1" r="AU102"/>
  <c i="5" r="R122"/>
  <c r="R121"/>
  <c i="7" r="R122"/>
  <c r="R121"/>
  <c i="2" r="T120"/>
  <c i="3" r="P124"/>
  <c r="P123"/>
  <c r="P122"/>
  <c i="1" r="AU97"/>
  <c i="6" r="BK120"/>
  <c r="J120"/>
  <c r="J98"/>
  <c i="7" r="T122"/>
  <c r="T121"/>
  <c r="BE126"/>
  <c r="E85"/>
  <c r="BE135"/>
  <c r="J118"/>
  <c r="BE132"/>
  <c r="F118"/>
  <c r="J91"/>
  <c r="BE129"/>
  <c r="J93"/>
  <c r="BE123"/>
  <c i="6" r="J94"/>
  <c r="BE121"/>
  <c r="BE139"/>
  <c r="BE143"/>
  <c r="J114"/>
  <c r="BE129"/>
  <c r="BE135"/>
  <c r="J116"/>
  <c r="F117"/>
  <c i="5" r="J122"/>
  <c r="J99"/>
  <c i="6" r="E85"/>
  <c r="BE123"/>
  <c r="BE125"/>
  <c r="BE127"/>
  <c r="BE133"/>
  <c r="BE137"/>
  <c r="BE141"/>
  <c r="BE131"/>
  <c i="5" r="J94"/>
  <c r="J117"/>
  <c r="BE126"/>
  <c r="E85"/>
  <c r="BE133"/>
  <c r="BE135"/>
  <c r="BE129"/>
  <c r="J91"/>
  <c r="BE123"/>
  <c r="F94"/>
  <c r="BE131"/>
  <c i="4" r="J91"/>
  <c r="BE161"/>
  <c r="BE153"/>
  <c r="BE141"/>
  <c i="3" r="BK123"/>
  <c r="BK122"/>
  <c r="J122"/>
  <c i="4" r="F117"/>
  <c r="E85"/>
  <c r="BE123"/>
  <c r="BE133"/>
  <c r="BE121"/>
  <c r="BE139"/>
  <c r="BE143"/>
  <c r="BE165"/>
  <c r="BE175"/>
  <c r="BE127"/>
  <c r="BE173"/>
  <c r="J94"/>
  <c r="BE125"/>
  <c r="BE147"/>
  <c r="J116"/>
  <c r="BE131"/>
  <c r="BE151"/>
  <c r="BE159"/>
  <c r="BE163"/>
  <c r="BE135"/>
  <c r="BE149"/>
  <c r="BE129"/>
  <c r="BE145"/>
  <c r="BE155"/>
  <c r="BE157"/>
  <c r="BE167"/>
  <c r="BE169"/>
  <c r="BE171"/>
  <c r="BE137"/>
  <c i="3" r="J116"/>
  <c r="BE141"/>
  <c r="BE147"/>
  <c r="BE149"/>
  <c r="BE125"/>
  <c r="BE131"/>
  <c r="BE159"/>
  <c i="2" r="J98"/>
  <c i="3" r="E110"/>
  <c r="J119"/>
  <c r="BE127"/>
  <c r="BE143"/>
  <c r="J118"/>
  <c r="BE133"/>
  <c r="BE145"/>
  <c r="BE153"/>
  <c r="BE164"/>
  <c r="BE139"/>
  <c r="F119"/>
  <c r="BE168"/>
  <c r="BE161"/>
  <c r="BE151"/>
  <c r="BE155"/>
  <c r="BE129"/>
  <c r="BE135"/>
  <c r="BE137"/>
  <c r="BE157"/>
  <c r="BE166"/>
  <c i="2" r="BE252"/>
  <c r="BE254"/>
  <c i="1" r="AW96"/>
  <c i="2" r="BE250"/>
  <c r="J91"/>
  <c r="E108"/>
  <c r="J117"/>
  <c r="BE121"/>
  <c r="BE162"/>
  <c r="BE172"/>
  <c r="BE186"/>
  <c r="BE194"/>
  <c r="BE234"/>
  <c r="BE248"/>
  <c r="J116"/>
  <c r="BE127"/>
  <c r="BE137"/>
  <c r="BE143"/>
  <c r="BE147"/>
  <c r="BE153"/>
  <c r="BE160"/>
  <c r="BE170"/>
  <c r="BE176"/>
  <c r="BE182"/>
  <c r="BE192"/>
  <c r="BE200"/>
  <c r="BE206"/>
  <c r="BE222"/>
  <c r="BE246"/>
  <c r="BE135"/>
  <c r="BE139"/>
  <c r="BE166"/>
  <c r="BE178"/>
  <c r="BE180"/>
  <c r="BE184"/>
  <c r="BE190"/>
  <c r="BE198"/>
  <c r="BE210"/>
  <c r="BE212"/>
  <c r="BE218"/>
  <c r="BE224"/>
  <c r="BE226"/>
  <c r="BE228"/>
  <c r="BE232"/>
  <c i="1" r="BA96"/>
  <c r="BB96"/>
  <c i="2" r="BE123"/>
  <c r="BE133"/>
  <c r="BE141"/>
  <c r="BE145"/>
  <c r="BE155"/>
  <c r="BE164"/>
  <c r="BE168"/>
  <c r="BE204"/>
  <c r="BE216"/>
  <c r="BE220"/>
  <c i="1" r="BC96"/>
  <c i="2" r="F94"/>
  <c r="BE129"/>
  <c r="BE131"/>
  <c r="BE188"/>
  <c r="BE208"/>
  <c r="BE238"/>
  <c r="BE125"/>
  <c r="BE149"/>
  <c r="BE151"/>
  <c r="BE158"/>
  <c r="BE174"/>
  <c r="BE196"/>
  <c r="BE202"/>
  <c r="BE214"/>
  <c r="BE230"/>
  <c r="BE236"/>
  <c r="BE240"/>
  <c r="BE242"/>
  <c r="BE244"/>
  <c r="BE256"/>
  <c i="1" r="BD96"/>
  <c i="2" r="J32"/>
  <c i="3" r="J36"/>
  <c i="1" r="AW97"/>
  <c i="6" r="F38"/>
  <c i="1" r="BC100"/>
  <c i="5" r="J36"/>
  <c i="1" r="AW99"/>
  <c i="7" r="J36"/>
  <c i="1" r="AW102"/>
  <c r="AU101"/>
  <c r="AS94"/>
  <c i="4" r="J36"/>
  <c i="1" r="AW98"/>
  <c i="7" r="F39"/>
  <c i="1" r="BD102"/>
  <c r="BD101"/>
  <c i="3" r="F36"/>
  <c i="1" r="BA97"/>
  <c i="4" r="J32"/>
  <c i="5" r="F36"/>
  <c i="1" r="BA99"/>
  <c i="6" r="F36"/>
  <c i="1" r="BA100"/>
  <c i="3" r="F38"/>
  <c i="1" r="BC97"/>
  <c i="4" r="F37"/>
  <c i="1" r="BB98"/>
  <c i="4" r="F38"/>
  <c i="1" r="BC98"/>
  <c i="7" r="F37"/>
  <c i="1" r="BB102"/>
  <c r="BB101"/>
  <c r="AX101"/>
  <c i="4" r="F39"/>
  <c i="1" r="BD98"/>
  <c i="3" r="F39"/>
  <c i="1" r="BD97"/>
  <c i="5" r="J32"/>
  <c i="3" r="F37"/>
  <c i="1" r="BB97"/>
  <c i="5" r="F38"/>
  <c i="1" r="BC99"/>
  <c i="6" r="F37"/>
  <c i="1" r="BB100"/>
  <c i="3" r="J32"/>
  <c i="5" r="F39"/>
  <c i="1" r="BD99"/>
  <c i="7" r="F38"/>
  <c i="1" r="BC102"/>
  <c r="BC101"/>
  <c r="AY101"/>
  <c i="5" r="F37"/>
  <c i="1" r="BB99"/>
  <c i="7" r="F36"/>
  <c i="1" r="BA102"/>
  <c r="BA101"/>
  <c r="AW101"/>
  <c i="6" r="J36"/>
  <c i="1" r="AW100"/>
  <c i="6" r="F39"/>
  <c i="1" r="BD100"/>
  <c i="4" r="F36"/>
  <c i="1" r="BA98"/>
  <c i="6" r="J32"/>
  <c i="1" l="1" r="AG96"/>
  <c i="7" r="BK121"/>
  <c r="J121"/>
  <c r="J98"/>
  <c i="1" r="AG100"/>
  <c r="AG99"/>
  <c r="AG98"/>
  <c r="AG97"/>
  <c i="3" r="J98"/>
  <c r="J123"/>
  <c r="J99"/>
  <c i="2" r="J35"/>
  <c i="1" r="AV96"/>
  <c r="AT96"/>
  <c r="AN96"/>
  <c r="AU95"/>
  <c r="AU94"/>
  <c i="4" r="F35"/>
  <c i="1" r="AZ98"/>
  <c r="BA95"/>
  <c i="7" r="J35"/>
  <c i="1" r="AV102"/>
  <c r="AT102"/>
  <c i="3" r="J35"/>
  <c i="1" r="AV97"/>
  <c r="AT97"/>
  <c r="AN97"/>
  <c r="BB95"/>
  <c r="AG95"/>
  <c i="3" r="F35"/>
  <c i="1" r="AZ97"/>
  <c i="5" r="F35"/>
  <c i="1" r="AZ99"/>
  <c i="6" r="F35"/>
  <c i="1" r="AZ100"/>
  <c i="2" r="F35"/>
  <c i="1" r="AZ96"/>
  <c i="4" r="J35"/>
  <c i="1" r="AV98"/>
  <c r="AT98"/>
  <c r="AN98"/>
  <c r="BC95"/>
  <c i="7" r="F35"/>
  <c i="1" r="AZ102"/>
  <c r="AZ101"/>
  <c r="AV101"/>
  <c r="AT101"/>
  <c i="5" r="J35"/>
  <c i="1" r="AV99"/>
  <c r="AT99"/>
  <c r="AN99"/>
  <c i="6" r="J35"/>
  <c i="1" r="AV100"/>
  <c r="AT100"/>
  <c r="AN100"/>
  <c r="BD95"/>
  <c i="6" l="1" r="J41"/>
  <c i="5" r="J41"/>
  <c i="4" r="J41"/>
  <c i="3" r="J41"/>
  <c i="2" r="J41"/>
  <c i="1" r="BB94"/>
  <c r="W31"/>
  <c r="BC94"/>
  <c r="W32"/>
  <c r="BA94"/>
  <c r="AW94"/>
  <c r="AK30"/>
  <c r="BD94"/>
  <c r="W33"/>
  <c r="AY95"/>
  <c r="AX95"/>
  <c r="AW95"/>
  <c i="7" r="J32"/>
  <c i="1" r="AG102"/>
  <c r="AG101"/>
  <c r="AG94"/>
  <c r="AK26"/>
  <c r="AZ95"/>
  <c i="7" l="1" r="J41"/>
  <c i="1" r="AN102"/>
  <c r="AN101"/>
  <c r="AZ94"/>
  <c r="W29"/>
  <c r="AX94"/>
  <c r="W30"/>
  <c r="AY94"/>
  <c r="AV95"/>
  <c r="AT95"/>
  <c r="AN95"/>
  <c l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<sst xmlns="http://schemas.openxmlformats.org/spreadsheetml/2006/main">
  <si>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</si>
  <si>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</si>
  <si>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</si>
  <si>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</si>
  <si>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</si>
  <si>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{946ed4e9-b04e-4c7d-ac52-c67d3f9d89f6}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</si>
  <si>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</si>
  <si>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</si>
  <si>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</si>
  <si>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</si>
  <si>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</si>
  <si>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</si>
  <si>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</si>
  <si>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</si>
  <si>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</si>
  <si>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</si>
  <si>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</si>
  <si>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PZS přejezdu P942 v km 57,204 na trati Horažďovice - Klatovy</t>
  </si>
  <si>
    <t>KSO:</t>
  </si>
  <si>
    <t>CC-CZ:</t>
  </si>
  <si>
    <t>Místo:</t>
  </si>
  <si>
    <t>Klatovy</t>
  </si>
  <si>
    <t>Datum:</t>
  </si>
  <si>
    <t>16. 6. 2022</t>
  </si>
  <si>
    <t>Zadavatel:</t>
  </si>
  <si>
    <t>IČ:</t>
  </si>
  <si>
    <t>Správa železnic s.o.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</si>
  <si>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</si>
  <si>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</si>
  <si>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</si>
  <si>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</si>
  <si>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</si>
  <si>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</si>
  <si>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</si>
  <si>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</si>
  <si>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</si>
  <si>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</si>
  <si>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</si>
  <si>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</si>
  <si>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</si>
  <si>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</si>
  <si>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</si>
  <si>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</si>
  <si>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</si>
  <si>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</si>
  <si>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</si>
  <si>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</si>
  <si>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</si>
  <si>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</si>
  <si>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</si>
  <si>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</si>
  <si>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</si>
  <si>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</si>
  <si>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</si>
  <si>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</si>
  <si>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</si>
  <si>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</si>
  <si>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</si>
  <si>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</si>
  <si>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</si>
  <si>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</si>
  <si>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</si>
  <si>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</si>
  <si>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</si>
  <si>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</si>
  <si>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</si>
  <si>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</si>
  <si>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</si>
  <si>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</si>
  <si>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</si>
  <si>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</si>
  <si>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</si>
  <si>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</si>
  <si>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</si>
  <si>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</si>
  <si>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</si>
  <si>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</si>
  <si>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</si>
  <si>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</si>
  <si>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</si>
  <si>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Zabezpečovací zařízení, zemní práce</t>
  </si>
  <si>
    <t>PRO</t>
  </si>
  <si>
    <t>1</t>
  </si>
  <si>
    <t>{fc325b7b-d44d-4269-b12a-b7945532f5ec}</t>
  </si>
  <si>
    <t>2</t>
  </si>
  <si>
    <t>/</t>
  </si>
  <si>
    <t>01.1</t>
  </si>
  <si>
    <t>Přejezdové zabezpečovací zařízení</t>
  </si>
  <si>
    <t>Soupis</t>
  </si>
  <si>
    <t>{67cd36ca-a427-4697-94ff-1ecce18ccfb0}</t>
  </si>
  <si>
    <t>01.2</t>
  </si>
  <si>
    <t>Zemní práce a oprava reléového domku</t>
  </si>
  <si>
    <t>{24deb600-dfff-4584-a4b0-eaf89d16f9d8}</t>
  </si>
  <si>
    <t>01.3</t>
  </si>
  <si>
    <t>Kabelizace</t>
  </si>
  <si>
    <t>{3467bda7-a583-4b26-a8b7-4c20ac3558fd}</t>
  </si>
  <si>
    <t>01.4</t>
  </si>
  <si>
    <t>Náklady na dopravu</t>
  </si>
  <si>
    <t>{509e4275-711d-4acb-9db3-a8c9532ab675}</t>
  </si>
  <si>
    <t>01.5</t>
  </si>
  <si>
    <t>Materiál zadavatele - NEOCEŇOVAT!</t>
  </si>
  <si>
    <t>{264fef07-9b8d-4da9-91b8-2b0c625ef0c0}</t>
  </si>
  <si>
    <t>02</t>
  </si>
  <si>
    <t>Vedlejší a ostatní náklady</t>
  </si>
  <si>
    <t>VON</t>
  </si>
  <si>
    <t>{9c9d924f-9e9d-435b-9831-9b373ebcb5b3}</t>
  </si>
  <si>
    <t>02.1</t>
  </si>
  <si>
    <t>{32951ef8-efc8-4d2d-bd60-76df5bfae109}</t>
  </si>
  <si>
    <t>KRYCÍ LIST SOUPISU PRACÍ</t>
  </si>
  <si>
    <t>Objekt:</t>
  </si>
  <si>
    <t>01 - Zabezpečovací zařízení, zemní práce</t>
  </si>
  <si>
    <t>Soupis:</t>
  </si>
  <si>
    <t>01.1 - Přejezdové zabezpečovací zařízení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</si>
  <si>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</si>
  <si>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</si>
  <si>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</si>
  <si>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</si>
  <si>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</si>
  <si>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</si>
  <si>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</si>
  <si>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</si>
  <si>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</si>
  <si>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</si>
  <si>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</si>
  <si>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</si>
  <si>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</si>
  <si>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</si>
  <si>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</si>
  <si>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</si>
  <si>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</si>
  <si>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</si>
  <si>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</si>
  <si>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M</t>
  </si>
  <si>
    <t>7593000020</t>
  </si>
  <si>
    <t>Dobíječe, usměrňovače, napáječe Usměrňovač E230 G24/25, na polici/na zeď/na DIN lištu, základní stavová indikace opticky i bezpotenciálově, teplotní kompenzace</t>
  </si>
  <si>
    <t>kus</t>
  </si>
  <si>
    <t>ROZPOCET</t>
  </si>
  <si>
    <t>-1668947645</t>
  </si>
  <si>
    <t>PP</t>
  </si>
  <si>
    <t>K</t>
  </si>
  <si>
    <t>7593005012</t>
  </si>
  <si>
    <t>Montáž dobíječe, usměrňovače, napáječe nástěnného</t>
  </si>
  <si>
    <t>-743828729</t>
  </si>
  <si>
    <t>Montáž dobíječe, usměrňovače, napáječe nástěnného - včetně připojení vodičů elektrické sítě ss rozvodu a uzemnění, přezkoušení funkce</t>
  </si>
  <si>
    <t>3</t>
  </si>
  <si>
    <t>7494003006</t>
  </si>
  <si>
    <t>Modulární přístroje Jističe do 63 A; 6 kA 1-pólové In 2 A, Ue AC 230 V / DC 72 V, charakteristika C, 1pól, Icn 6 kA</t>
  </si>
  <si>
    <t>-1751903068</t>
  </si>
  <si>
    <t>4</t>
  </si>
  <si>
    <t>7494003312</t>
  </si>
  <si>
    <t>Modulární přístroje Jističe do 80 A; 10 kA 2-pólové In 0,5 A, Ue AC 230/400 V / DC 144 V, charakteristika C, 2pól, Icn 10 kA</t>
  </si>
  <si>
    <t>2075931208</t>
  </si>
  <si>
    <t>5</t>
  </si>
  <si>
    <t>7494003314</t>
  </si>
  <si>
    <t>Modulární přístroje Jističe do 80 A; 10 kA 2-pólové In 1 A, Ue AC 230/400 V / DC 144 V, charakteristika C, 2pól, Icn 10 kA</t>
  </si>
  <si>
    <t>656446468</t>
  </si>
  <si>
    <t>6</t>
  </si>
  <si>
    <t>7494003050</t>
  </si>
  <si>
    <t>Modulární přístroje Jističe do 63 A; 6 kA 2-pólové In 2 A, Ue AC 230/400 V / DC 144 V, charakteristika C, 2pól, Icn 6 kA</t>
  </si>
  <si>
    <t>-312195730</t>
  </si>
  <si>
    <t>7</t>
  </si>
  <si>
    <t>7494003052</t>
  </si>
  <si>
    <t>Modulární přístroje Jističe do 63 A; 6 kA 2-pólové In 4 A, Ue AC 230/400 V / DC 144 V, charakteristika C, 2pól, Icn 6 kA</t>
  </si>
  <si>
    <t>-1879334848</t>
  </si>
  <si>
    <t>8</t>
  </si>
  <si>
    <t>7494003056</t>
  </si>
  <si>
    <t>Modulární přístroje Jističe do 63 A; 6 kA 2-pólové In 10 A, Ue AC 230/400 V / DC 144 V, charakteristika C, 2pól, Icn 6 kA</t>
  </si>
  <si>
    <t>-1249066458</t>
  </si>
  <si>
    <t>9</t>
  </si>
  <si>
    <t>7494003062</t>
  </si>
  <si>
    <t>Modulární přístroje Jističe do 63 A; 6 kA 2-pólové In 20 A, Ue AC 230/400 V / DC 144 V, charakteristika C, 2pól, Icn 6 kA</t>
  </si>
  <si>
    <t>-1684632219</t>
  </si>
  <si>
    <t>10</t>
  </si>
  <si>
    <t>7494003064</t>
  </si>
  <si>
    <t>Modulární přístroje Jističe do 63 A; 6 kA 2-pólové In 25 A, Ue AC 230/400 V / DC 144 V, charakteristika C, 2pól, Icn 6 kA</t>
  </si>
  <si>
    <t>1848912184</t>
  </si>
  <si>
    <t>11</t>
  </si>
  <si>
    <t>7494351020</t>
  </si>
  <si>
    <t>Montáž jističů (do 10 kA) dvoupólových nebo 1+N pólových do 20 A</t>
  </si>
  <si>
    <t>-1198122521</t>
  </si>
  <si>
    <t>12</t>
  </si>
  <si>
    <t>7494351022</t>
  </si>
  <si>
    <t>Montáž jističů (do 10 kA) dvoupólových nebo 1+N pólových přes 20 do 63 A</t>
  </si>
  <si>
    <t>1301751680</t>
  </si>
  <si>
    <t>13</t>
  </si>
  <si>
    <t>7494351010</t>
  </si>
  <si>
    <t>Montáž jističů (do 10 kA) jednopólových do 20 A</t>
  </si>
  <si>
    <t>1870173176</t>
  </si>
  <si>
    <t>14</t>
  </si>
  <si>
    <t>7593330460</t>
  </si>
  <si>
    <t>Výměnné díly Relé dohlížecí nap.baterie DRB 22V (HM0404221990507)</t>
  </si>
  <si>
    <t>1330800228</t>
  </si>
  <si>
    <t>7593100860</t>
  </si>
  <si>
    <t>Měniče Stejnosměrný měnič napětí SMN04 sezapojením IZKP+KDK</t>
  </si>
  <si>
    <t>-1313813204</t>
  </si>
  <si>
    <t>67</t>
  </si>
  <si>
    <t>7593100900</t>
  </si>
  <si>
    <t>Měniče Měnič DC 24V/24V spínaný, s galvanickýmoddělením, stabilizovaný</t>
  </si>
  <si>
    <t>1361071135</t>
  </si>
  <si>
    <t>16</t>
  </si>
  <si>
    <t>7593005050</t>
  </si>
  <si>
    <t>Montáž stabilizátoru napětí do reléového stojanu</t>
  </si>
  <si>
    <t>-1813092694</t>
  </si>
  <si>
    <t xml:space="preserve">Montáž stabilizátoru napětí  do reléového stojanu - včetně připojení vodičů, přezkoušení funkce</t>
  </si>
  <si>
    <t>17</t>
  </si>
  <si>
    <t>7592500330</t>
  </si>
  <si>
    <t>Diagnostická zařízení Blok diagnostiky pro diagnostiku elektronického PZS s možností přenosu dat do lokálního diagnostického systému</t>
  </si>
  <si>
    <t>1838808125</t>
  </si>
  <si>
    <t>P</t>
  </si>
  <si>
    <t>Poznámka k položce:_x000d_
BDA</t>
  </si>
  <si>
    <t>19</t>
  </si>
  <si>
    <t>7593315388</t>
  </si>
  <si>
    <t>Montáž panelu diagnostiky PZZ</t>
  </si>
  <si>
    <t>1782524319</t>
  </si>
  <si>
    <t>20</t>
  </si>
  <si>
    <t>7593320429</t>
  </si>
  <si>
    <t>Prvky Jednotka časová CJP (CV755139005)</t>
  </si>
  <si>
    <t>1286609060</t>
  </si>
  <si>
    <t>7593335170</t>
  </si>
  <si>
    <t>Montáž universální časovací jednotky</t>
  </si>
  <si>
    <t>-703030965</t>
  </si>
  <si>
    <t>Montáž universální časovací jednotky - včetně zapojení a označení</t>
  </si>
  <si>
    <t>22</t>
  </si>
  <si>
    <t>7593321281</t>
  </si>
  <si>
    <t>Prvky Zdroj kmit.signálů bezpeč. BZKS 20-3.5B (HM0404228990307)</t>
  </si>
  <si>
    <t>-1868809289</t>
  </si>
  <si>
    <t>23</t>
  </si>
  <si>
    <t>7593335080</t>
  </si>
  <si>
    <t>Montáž kmitače</t>
  </si>
  <si>
    <t>-1354171584</t>
  </si>
  <si>
    <t>Montáž kmitače - včetně zapojení a označení</t>
  </si>
  <si>
    <t>24</t>
  </si>
  <si>
    <t>7593320384</t>
  </si>
  <si>
    <t>Prvky Svorkovnice SV-12 A svorník jednostranný (CV731169001)</t>
  </si>
  <si>
    <t>-485123813</t>
  </si>
  <si>
    <t>25</t>
  </si>
  <si>
    <t>7593311040</t>
  </si>
  <si>
    <t>Konstrukční díly Svorkovnice WAGO 10-ti dílná (CV721225081)</t>
  </si>
  <si>
    <t>-363843355</t>
  </si>
  <si>
    <t>26</t>
  </si>
  <si>
    <t>7593337040</t>
  </si>
  <si>
    <t>Demontáž malorozměrného relé</t>
  </si>
  <si>
    <t>-1428843006</t>
  </si>
  <si>
    <t>27</t>
  </si>
  <si>
    <t>7593335040</t>
  </si>
  <si>
    <t>Montáž malorozměrného relé</t>
  </si>
  <si>
    <t>-2045983094</t>
  </si>
  <si>
    <t>28</t>
  </si>
  <si>
    <t>7593315425</t>
  </si>
  <si>
    <t>Zhotovení jednoho zapojení při volné vazbě</t>
  </si>
  <si>
    <t>1947241926</t>
  </si>
  <si>
    <t>Zhotovení jednoho zapojení při volné vazbě - naměření vodiče, zatažení a připojení</t>
  </si>
  <si>
    <t>29</t>
  </si>
  <si>
    <t>7593317010</t>
  </si>
  <si>
    <t>Zrušení jednoho zapojení při volné vazbě {odpojení vodiče a jeho vytažení}</t>
  </si>
  <si>
    <t>2082851702</t>
  </si>
  <si>
    <t>Zrušení jednoho zapojení při volné vazbě {odpojení vodiče a jeho vytažení} - odpojení vodiče a jeho vytažení</t>
  </si>
  <si>
    <t>30</t>
  </si>
  <si>
    <t>7593310400</t>
  </si>
  <si>
    <t xml:space="preserve">Konstrukční díly Panel odporů a pojistek  (CV726439002M)</t>
  </si>
  <si>
    <t>1292062927</t>
  </si>
  <si>
    <t>31</t>
  </si>
  <si>
    <t>7593310455</t>
  </si>
  <si>
    <t>Konstrukční díly Panel volné vazby (CV803639002)</t>
  </si>
  <si>
    <t>219811349</t>
  </si>
  <si>
    <t>32</t>
  </si>
  <si>
    <t>7593315380</t>
  </si>
  <si>
    <t>Montáž panelu reléového</t>
  </si>
  <si>
    <t>364216754</t>
  </si>
  <si>
    <t>33</t>
  </si>
  <si>
    <t>7593315382</t>
  </si>
  <si>
    <t>Montáž panelu se svorkovnicemi</t>
  </si>
  <si>
    <t>-202277824</t>
  </si>
  <si>
    <t>34</t>
  </si>
  <si>
    <t>7592817010</t>
  </si>
  <si>
    <t>Demontáž výstražníku</t>
  </si>
  <si>
    <t>306673929</t>
  </si>
  <si>
    <t>35</t>
  </si>
  <si>
    <t>7592827015</t>
  </si>
  <si>
    <t>Demontáž součástí výstražníku skříně výstražníku</t>
  </si>
  <si>
    <t>-629758908</t>
  </si>
  <si>
    <t>36</t>
  </si>
  <si>
    <t>7592837090</t>
  </si>
  <si>
    <t>Demontáž stojanu se závorou bez výstražníku</t>
  </si>
  <si>
    <t>-849298822</t>
  </si>
  <si>
    <t>37</t>
  </si>
  <si>
    <t>7592837100</t>
  </si>
  <si>
    <t>Demontáž břevna závory</t>
  </si>
  <si>
    <t>-1632755429</t>
  </si>
  <si>
    <t>38</t>
  </si>
  <si>
    <t>7592830700</t>
  </si>
  <si>
    <t>Součásti stojanu se závorou Velká betonová patka (betonový základ) - závora do 6 m</t>
  </si>
  <si>
    <t>-537759049</t>
  </si>
  <si>
    <t>39</t>
  </si>
  <si>
    <t>7592830702</t>
  </si>
  <si>
    <t>Součásti stojanu se závorou Velká betonová patka (betonový základ) - závora od 6 m do 10 m</t>
  </si>
  <si>
    <t>1153808668</t>
  </si>
  <si>
    <t>68</t>
  </si>
  <si>
    <t>7592820750</t>
  </si>
  <si>
    <t>Součásti výstražníku Zdroj akust.signálu pro nevido ZN 24 24V (HM0404229200020)</t>
  </si>
  <si>
    <t>-1030016451</t>
  </si>
  <si>
    <t>69</t>
  </si>
  <si>
    <t>7592825085</t>
  </si>
  <si>
    <t>Montáž součástí výstražníku zdroje akustického signálu pro nevidomé</t>
  </si>
  <si>
    <t>-1943689986</t>
  </si>
  <si>
    <t>40</t>
  </si>
  <si>
    <t>7592815040</t>
  </si>
  <si>
    <t>Montáž plastového výstražníku AŽD 97 s 1 skříní a se závorou AŽD - 99</t>
  </si>
  <si>
    <t>1388242493</t>
  </si>
  <si>
    <t>Montáž plastového výstražníku AŽD 97 s 1 skříní a se závorou AŽD - 99 -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</si>
  <si>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41</t>
  </si>
  <si>
    <t>7592815042</t>
  </si>
  <si>
    <t>Montáž plastového výstražníku AŽD 97 se 2 skříněmi a se závorou AŽD - 99</t>
  </si>
  <si>
    <t>1026395594</t>
  </si>
  <si>
    <t>Montáž plastového výstražníku AŽD 97 se 2 skříněmi a se závorou AŽD - 99 -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</si>
  <si>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42</t>
  </si>
  <si>
    <t>7592825010</t>
  </si>
  <si>
    <t>Montáž součástí výstražníku nosiče výstražníku</t>
  </si>
  <si>
    <t>-361505200</t>
  </si>
  <si>
    <t>43</t>
  </si>
  <si>
    <t>7592825015</t>
  </si>
  <si>
    <t>Montáž součástí výstražníku skříně výstražníku</t>
  </si>
  <si>
    <t>316458545</t>
  </si>
  <si>
    <t>44</t>
  </si>
  <si>
    <t>7592825110</t>
  </si>
  <si>
    <t>Montáž kříže výstražného</t>
  </si>
  <si>
    <t>-719132237</t>
  </si>
  <si>
    <t>45</t>
  </si>
  <si>
    <t>7592835030</t>
  </si>
  <si>
    <t>Montáž součástí stojanu se závorou břevna závorového do 5,5 m</t>
  </si>
  <si>
    <t>-1058022609</t>
  </si>
  <si>
    <t>46</t>
  </si>
  <si>
    <t>7592835032</t>
  </si>
  <si>
    <t>Montáž součástí stojanu se závorou břevna závorového nad 5,5 m</t>
  </si>
  <si>
    <t>-1433043363</t>
  </si>
  <si>
    <t>47</t>
  </si>
  <si>
    <t>7592835040</t>
  </si>
  <si>
    <t>Montáž součástí stojanu se závorou soupravy křídel s protizávažím</t>
  </si>
  <si>
    <t>-860352005</t>
  </si>
  <si>
    <t>48</t>
  </si>
  <si>
    <t>7592835045</t>
  </si>
  <si>
    <t>Montáž součástí stojanu se závorou protizávaží velkého</t>
  </si>
  <si>
    <t>1548370004</t>
  </si>
  <si>
    <t>49</t>
  </si>
  <si>
    <t>7592821100</t>
  </si>
  <si>
    <t>Součásti výstražníku Náhrada žárovky s výkonovými LED pro pozitivní signál PZS</t>
  </si>
  <si>
    <t>1425457009</t>
  </si>
  <si>
    <t>50</t>
  </si>
  <si>
    <t>7590190150</t>
  </si>
  <si>
    <t>Ostatní Žebřík trojdílný univerzální 3x7 příček (HM0478850007607)</t>
  </si>
  <si>
    <t>-553361989</t>
  </si>
  <si>
    <t>51</t>
  </si>
  <si>
    <t>7591505050</t>
  </si>
  <si>
    <t>Montáž úvazky přejezdového zabezpečovacího zařízení na staniční zabezpečovací zařízení pro jednokolejný přejezd</t>
  </si>
  <si>
    <t>1078298637</t>
  </si>
  <si>
    <t>Montáž úvazky přejezdového zabezpečovacího zařízení na staniční zabezpečovací zařízení pro jednokolejný přejezd - montáž panelů volné vazby, polic, patic relé a reléových bloků všech druhů, svorkovnic, spodků pojistek pro ZZ, drátových odporů, destiček plošných spojů umístěných za paticemi relé s naletovanými prvky a kompletní vodivé propojení těchto prvků pevnými vodiči (Cu drát) a pohyblivými propojeními (Cu šňůra). Včetně výrobní dokumentace a odzkoušení na maketě, výměnných dílů. Součástí jsou indikace PZZ</t>
  </si>
  <si>
    <t>52</t>
  </si>
  <si>
    <t>7598095065</t>
  </si>
  <si>
    <t>Přezkoušení a regulace napájecího obvodu za 1 napájecí sběrnici</t>
  </si>
  <si>
    <t>-2038883869</t>
  </si>
  <si>
    <t>Přezkoušení a regulace napájecího obvodu za 1 napájecí sběrnici - kontrola zapojení, regulace a přezkoušení sběrnice</t>
  </si>
  <si>
    <t>53</t>
  </si>
  <si>
    <t>7598095120</t>
  </si>
  <si>
    <t>Přezkoušení a regulace časové jednotky</t>
  </si>
  <si>
    <t>2126600058</t>
  </si>
  <si>
    <t>Přezkoušení a regulace časové jednotky - kontrola zapojení včetně příslušného zkoušení hodnot zařízení</t>
  </si>
  <si>
    <t>54</t>
  </si>
  <si>
    <t>7598095125</t>
  </si>
  <si>
    <t>Přezkoušení a regulace diagnostiky</t>
  </si>
  <si>
    <t>604079387</t>
  </si>
  <si>
    <t>Přezkoušení a regulace diagnostiky - kontrola zapojení včetně příslušného zkoušení hodnot zařízení</t>
  </si>
  <si>
    <t>55</t>
  </si>
  <si>
    <t>7598095150</t>
  </si>
  <si>
    <t>Regulovaní a aktivování automatického přejezdového zařízení se závorami</t>
  </si>
  <si>
    <t>463582241</t>
  </si>
  <si>
    <t>Regulovaní a aktivování automatického přejezdového zařízení se závorami - regulování proudokruhů výstražníku, závorových břeven, regulování chodu břeven, směrovaní výstražníku, kontrola napájecích zdrojů a relé, přezkoušení činnosti zařízení a kontrolní skříňky (indikací a ovládání)</t>
  </si>
  <si>
    <t>56</t>
  </si>
  <si>
    <t>7598095435</t>
  </si>
  <si>
    <t>Příprava ke komplexním zkouškám automatických přejezdových zabezpečovacích zařízení se závorami jednokolejné</t>
  </si>
  <si>
    <t>1056288820</t>
  </si>
  <si>
    <t>Příprava ke komplexním zkouškám automatických přejezdových zabezpečovacích zařízení se závorami jednokolejné - oživení, seřízení a nastavení zařízení s ohledem na postup jeho uvádění do provozu</t>
  </si>
  <si>
    <t>57</t>
  </si>
  <si>
    <t>7598095700</t>
  </si>
  <si>
    <t>Dozor pracovníků provozovatele při práci na živém zařízení</t>
  </si>
  <si>
    <t>hod</t>
  </si>
  <si>
    <t>33098875</t>
  </si>
  <si>
    <t>58</t>
  </si>
  <si>
    <t>7598095505</t>
  </si>
  <si>
    <t>Komplexní zkouška automatických přejezdových zabezpečovacích zařízení se závorami jednokolejné</t>
  </si>
  <si>
    <t>490153567</t>
  </si>
  <si>
    <t>Komplexní zkouška automatických přejezdových zabezpečovacích zařízení se závorami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</si>
  <si>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59</t>
  </si>
  <si>
    <t>7598095560</t>
  </si>
  <si>
    <t>Vyhotovení protokolu UTZ pro PZZ se závorou jedna kolej</t>
  </si>
  <si>
    <t>1085205823</t>
  </si>
  <si>
    <t>Vyhotovení protokolu UTZ pro PZZ se závorou jedna kolej - vykonání prohlídky a zkoušky včetně vyhotovení protokolu podle vyhl. 100/1995 Sb.</t>
  </si>
  <si>
    <t>60</t>
  </si>
  <si>
    <t>7598095635</t>
  </si>
  <si>
    <t>Vyhotovení revizní zprávy PZZ</t>
  </si>
  <si>
    <t>-1874247086</t>
  </si>
  <si>
    <t>Vyhotovení revizní zprávy PZZ - vykonání prohlídky a zkoušky pro napájení elektrického zařízení včetně vyhotovení revizní zprávy podle vyhl. 100/1995 Sb. a norem ČSN</t>
  </si>
  <si>
    <t>63</t>
  </si>
  <si>
    <t>7598095636</t>
  </si>
  <si>
    <t>Vyhotovení revizní zprávy PZZ - vnitřní instalace RD</t>
  </si>
  <si>
    <t>-2088090101</t>
  </si>
  <si>
    <t>Vyhotovení revizní zprávy PZZ - vnitřní instalace RD - vykonání prohlídky a zkoušky pro napájení elektrického zařízení včetně vyhotovení revizní zprávy podle vyhl. 100/1995 Sb. a norem ČSN, vztahuje se na napájení vnitřního rozvodu releového domku včetně spotřebičů - topení, klimatizace, osvětlení, zásuvky, ventilátor apod.</t>
  </si>
  <si>
    <t>64</t>
  </si>
  <si>
    <t>7499751010</t>
  </si>
  <si>
    <t>Dokončovací práce na elektrickém zařízení</t>
  </si>
  <si>
    <t>281454556</t>
  </si>
  <si>
    <t>Dokončovací práce na elektrickém zařízení - uvádění zařízení do provozu, drobné montážní práce v rozvaděčích, koordinaci se zhotoviteli souvisejících zařízení apod.</t>
  </si>
  <si>
    <t>65</t>
  </si>
  <si>
    <t>7499751020</t>
  </si>
  <si>
    <t>Dokončovací práce úprava zapojení stávajících kabelových skříní/rozvaděčů</t>
  </si>
  <si>
    <t>-2072915884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</si>
  <si>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</si>
  <si>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66</t>
  </si>
  <si>
    <t>7598095185</t>
  </si>
  <si>
    <t>Přezkoušení vlakových cest (vlakových i posunových) za 1 vlakovou cestu</t>
  </si>
  <si>
    <t>-811167808</t>
  </si>
  <si>
    <t>Přezkoušení vlakových cest (vlakových i posunových) za 1 vlakovou cestu - postavení vlakových cest a přezkoušení návěstních znaků návěstidel po přeložení řadiče, přezkoušení změny návěstního pojmu z povolovacího na zakazující po odpadnutí kotvy kolejového relé, přezkoušení nouzového vybavení vlakové cesty, přezkoušení návěstních znaků při zapojení automatického traťového zabezpečovacího zařízení, přezkoušení odjezdových vlakových cest s použitím výlukového klíče pri současné činnosti odjezdových návěstidel</t>
  </si>
  <si>
    <t>61</t>
  </si>
  <si>
    <t>7591505010</t>
  </si>
  <si>
    <t>Vypracování a projednání přechodné úpravy provozu na pozemní komunikaci při vypnutí přejezdového zabezpečovacího zařízení</t>
  </si>
  <si>
    <t>-1462528000</t>
  </si>
  <si>
    <t>Vypracování a projednání přechodné úpravy provozu na pozemní komunikaci při vypnutí přejezdového zabezpečovacího zařízení - návrh silničního dopravního značení, včetně jeho kladného projednání s příslušnými orgány státní správy. Měrnou jednotkou je kus železničního přejezdu</t>
  </si>
  <si>
    <t>62</t>
  </si>
  <si>
    <t>7591505030</t>
  </si>
  <si>
    <t>Osazení přechodného dopravního značení při vypnutí přejezdového zabezpečovacího zařízení základní sestavy</t>
  </si>
  <si>
    <t>-1655956490</t>
  </si>
  <si>
    <t>Osazení přechodného dopravního značení při vypnutí přejezdového zabezpečovacího zařízení základní sestavy - pro značení jednoduché komunikace (tj. bez křižovatky poblíž přejezdu), křížící žel. trať</t>
  </si>
  <si>
    <t>01.2 - Zemní práce a oprava reléového domku</t>
  </si>
  <si>
    <t>M - Práce a dodávky M</t>
  </si>
  <si>
    <t xml:space="preserve">    46-M - Zemní práce a oprava reléového domku</t>
  </si>
  <si>
    <t>Práce a dodávky M</t>
  </si>
  <si>
    <t>46-M</t>
  </si>
  <si>
    <t>460010021</t>
  </si>
  <si>
    <t>Vytyčení trasy vedení podzemního v obvodu železniční stanice</t>
  </si>
  <si>
    <t>km</t>
  </si>
  <si>
    <t>889152590</t>
  </si>
  <si>
    <t>Vytyčení trasy vedení kabelového (podzemního) v obvodu železniční stanice</t>
  </si>
  <si>
    <t>460030011</t>
  </si>
  <si>
    <t>Sejmutí drnu při elektromontážích jakékoliv tloušťky</t>
  </si>
  <si>
    <t>m2</t>
  </si>
  <si>
    <t>729748869</t>
  </si>
  <si>
    <t>Přípravné terénní práce sejmutí drnu včetně nařezání a uložení na hromady na vzdálenost do 50 m nebo naložení na dopravní prostředek jakékoliv tloušťky</t>
  </si>
  <si>
    <t>131313701</t>
  </si>
  <si>
    <t>Hloubení nezapažených jam v soudržných horninách třídy těžitelnosti II skupiny 4 ručně</t>
  </si>
  <si>
    <t>m3</t>
  </si>
  <si>
    <t>-475927257</t>
  </si>
  <si>
    <t>Hloubení nezapažených jam ručně s urovnáním dna do předepsaného profilu a spádu v hornině třídy těžitelnosti II skupiny 4 soudržných</t>
  </si>
  <si>
    <t>131451100</t>
  </si>
  <si>
    <t>Hloubení jam nezapažených v hornině třídy těžitelnosti II skupiny 5 objem do 20 m3 strojně</t>
  </si>
  <si>
    <t>955148995</t>
  </si>
  <si>
    <t>Hloubení nezapažených jam a zářezů strojně s urovnáním dna do předepsaného profilu a spádu v hornině třídy těžitelnosti II skupiny 5 do 20 m3</t>
  </si>
  <si>
    <t>132312131</t>
  </si>
  <si>
    <t>Hloubení nezapažených rýh šířky do 800 mm v soudržných horninách třídy těžitelnosti II skupiny 4 ručně</t>
  </si>
  <si>
    <t>1802228051</t>
  </si>
  <si>
    <t>Hloubení nezapažených rýh šířky do 800 mm ručně s urovnáním dna do předepsaného profilu a spádu v hornině třídy těžitelnosti II skupiny 4 soudržných</t>
  </si>
  <si>
    <t>220060423</t>
  </si>
  <si>
    <t>Položení ochranné trubky do kabelového lože průměru 110 mm</t>
  </si>
  <si>
    <t>m</t>
  </si>
  <si>
    <t>354111379</t>
  </si>
  <si>
    <t>28610002</t>
  </si>
  <si>
    <t>trubka tlaková hrdlovaná vodovodní PVC dl 6m DN 100</t>
  </si>
  <si>
    <t>334533458</t>
  </si>
  <si>
    <t>460631214</t>
  </si>
  <si>
    <t>Řízené horizontální vrtání při elektromontážích v hornině tř. těžitelnosti I a II skupiny 1 až 4 vnějšího průměru přes 140 do 180 mm</t>
  </si>
  <si>
    <t>741633406</t>
  </si>
  <si>
    <t>Zemní protlaky řízené horizontální vrtání v hornině třídy těžitelnosti I a II skupiny 1 až 4 včetně protlačení trub v hloubce do 6 m vnějšího průměru vrtu přes 140 do 180 mm</t>
  </si>
  <si>
    <t>460431463</t>
  </si>
  <si>
    <t>Zásyp kabelových rýh ručně se zhutněním š 65 cm hl 80 cm z horniny tř II skupiny 4</t>
  </si>
  <si>
    <t>-350220815</t>
  </si>
  <si>
    <t>Zásyp kabelových rýh ručně s přemístění sypaniny ze vzdálenosti do 10 m, s uložením výkopku ve vrstvách včetně zhutnění a úpravy povrchu šířky 65 cm hloubky 80 cm z horniny třídy těžitelnosti II skupiny 4</t>
  </si>
  <si>
    <t>460391124</t>
  </si>
  <si>
    <t>Zásyp jam při elektromontážích ručně se zhutněním z hornin třídy II skupiny 4</t>
  </si>
  <si>
    <t>-957392652</t>
  </si>
  <si>
    <t>Zásyp jam ručně s uložením výkopku ve vrstvách a úpravou povrchu s přemístění sypaniny ze vzdálenosti do 10 m se zhutněním z horniny třídy těžitelnosti II skupiny 4</t>
  </si>
  <si>
    <t>460661112</t>
  </si>
  <si>
    <t>Kabelové lože z písku pro kabely nn bez zakrytí š lože přes 35 do 50 cm</t>
  </si>
  <si>
    <t>-1064913927</t>
  </si>
  <si>
    <t>Kabelové lože z písku včetně podsypu, zhutnění a urovnání povrchu pro kabely nn bez zakrytí, šířky přes 35 do 50 cm</t>
  </si>
  <si>
    <t>HZS4222</t>
  </si>
  <si>
    <t>Hodinová zúčtovací sazba geodet specialista</t>
  </si>
  <si>
    <t>598427571</t>
  </si>
  <si>
    <t xml:space="preserve">Hodinové zúčtovací sazby ostatních profesí  revizní a kontrolní činnost geodet specialista</t>
  </si>
  <si>
    <t>31686151</t>
  </si>
  <si>
    <t>lávka ocelová přes výkopy 2000x1000mm</t>
  </si>
  <si>
    <t>281499027</t>
  </si>
  <si>
    <t>55342032</t>
  </si>
  <si>
    <t>nosník podesty Pz L profil</t>
  </si>
  <si>
    <t>-952654824</t>
  </si>
  <si>
    <t>55342017</t>
  </si>
  <si>
    <t>schodiště venkovní přímé, schodnice protiskluzový PZ plech tl 2mm, bez zábradlí, do výšky 1000mm 4 stupně</t>
  </si>
  <si>
    <t>-1623957272</t>
  </si>
  <si>
    <t>767211313</t>
  </si>
  <si>
    <t>Montáž venkovního kovového schodiště rovného kotveného do betonu</t>
  </si>
  <si>
    <t>1981884754</t>
  </si>
  <si>
    <t>Montáž kovového venkovního schodiště bez zábradlí a podesty, pro šířku stupně do 1 200 mm rovného, kotveného do betonu</t>
  </si>
  <si>
    <t>18</t>
  </si>
  <si>
    <t>767250111</t>
  </si>
  <si>
    <t>Montáž ocelových podest šroubováním</t>
  </si>
  <si>
    <t>-1403094423</t>
  </si>
  <si>
    <t xml:space="preserve">Montáž podest z oceli  šroubováním</t>
  </si>
  <si>
    <t>HZS2132</t>
  </si>
  <si>
    <t>Hodinová zúčtovací sazba zámečník odborný</t>
  </si>
  <si>
    <t>2107219575</t>
  </si>
  <si>
    <t xml:space="preserve">Hodinové zúčtovací sazby profesí PSV  provádění stavebních konstrukcí zámečník odborný</t>
  </si>
  <si>
    <t>24620310</t>
  </si>
  <si>
    <t>hmota nátěrová olejová základní i vrchní univerzální odstín bílý</t>
  </si>
  <si>
    <t>kg</t>
  </si>
  <si>
    <t>-790836750</t>
  </si>
  <si>
    <t>Poznámka k položce:_x000d_
Spotřeba: 0,1-0,125 kg/m2</t>
  </si>
  <si>
    <t>24642030</t>
  </si>
  <si>
    <t>ředidlo syntetických a olejových nátěrových hmot</t>
  </si>
  <si>
    <t>583140885</t>
  </si>
  <si>
    <t>985131311</t>
  </si>
  <si>
    <t>Ruční dočištění ploch stěn, rubu kleneb a podlah ocelových kartáči</t>
  </si>
  <si>
    <t>581585101</t>
  </si>
  <si>
    <t>Očištění ploch stěn, rubu kleneb a podlah ruční dočištění ocelovými kartáči</t>
  </si>
  <si>
    <t>783817401</t>
  </si>
  <si>
    <t>Krycí dvojnásobný syntetický nátěr hladkých betonových povrchů</t>
  </si>
  <si>
    <t>1320906737</t>
  </si>
  <si>
    <t>Krycí (ochranný ) nátěr omítek dvojnásobný hladkých betonových povrchů nebo povrchů z desek na bázi dřeva (dřevovláknitých apod.) syntetický</t>
  </si>
  <si>
    <t>01.3 - Kabelizace</t>
  </si>
  <si>
    <t>7590521534</t>
  </si>
  <si>
    <t>Venkovní vedení kabelová - metalické sítě Plněné, párované s ochr. vodičem TCEKPFLEY 12 P 1,0 D</t>
  </si>
  <si>
    <t>-1732511</t>
  </si>
  <si>
    <t>7590521539</t>
  </si>
  <si>
    <t>Venkovní vedení kabelová - metalické sítě Plněné, párované s ochr. vodičem TCEKPFLEY 16 P 1,0 D</t>
  </si>
  <si>
    <t>1620758980</t>
  </si>
  <si>
    <t>7590521549</t>
  </si>
  <si>
    <t>Venkovní vedení kabelová - metalické sítě Plněné, párované s ochr. vodičem TCEKPFLEY 30 P 1,0 D</t>
  </si>
  <si>
    <t>326031743</t>
  </si>
  <si>
    <t>7590525231</t>
  </si>
  <si>
    <t>Montáž kabelu návěstního volně uloženého s jádrem 1 mm Cu TCEKEZE, TCEKFE, TCEKPFLEY, TCEKPFLEZE do 16 P</t>
  </si>
  <si>
    <t>1504506843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</si>
  <si>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</si>
  <si>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7590525232</t>
  </si>
  <si>
    <t>Montáž kabelu návěstního volně uloženého s jádrem 1 mm Cu TCEKEZE, TCEKFE, TCEKPFLEY, TCEKPFLEZE do 30 P</t>
  </si>
  <si>
    <t>-1808475877</t>
  </si>
  <si>
    <t>Montáž kabelu návěstního volně uloženého s jádrem 1 mm Cu TCEKEZE, TCEKFE, TCEKPFLEY, TCEKPFLEZE do 30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</si>
  <si>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7590555108</t>
  </si>
  <si>
    <t>Montáž formy pro kabely TCEKE, TCEKFY, TCEKY, TCEKEZE, TCEKEY do 12 P 1,0</t>
  </si>
  <si>
    <t>-809260534</t>
  </si>
  <si>
    <t>Montáž formy pro kabely TCEKE, TCEKFY, TCEKY, TCEKEZE, TCEKEY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</si>
  <si>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7590555110</t>
  </si>
  <si>
    <t>Montáž formy pro kabely TCEKE, TCEKFY, TCEKY, TCEKEZE, TCEKEY do 16 P 1,0</t>
  </si>
  <si>
    <t>529466484</t>
  </si>
  <si>
    <t>Montáž formy pro kabely TCEKE, TCEKFY, TCEKY, TCEKEZE, TCEKEY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</si>
  <si>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7590555114</t>
  </si>
  <si>
    <t>Montáž formy pro kabely TCEKE, TCEKFY, TCEKY, TCEKEZE, TCEKEY do 30 P 1,0</t>
  </si>
  <si>
    <t>-557973438</t>
  </si>
  <si>
    <t>Montáž formy pro kabely TCEKE, TCEKFY, TCEKY, TCEKEZE, TCEKEY do 30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</si>
  <si>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7598015185</t>
  </si>
  <si>
    <t>Jednosměrné měření kabelu místního</t>
  </si>
  <si>
    <t>pár</t>
  </si>
  <si>
    <t>-672480468</t>
  </si>
  <si>
    <t>7492501930</t>
  </si>
  <si>
    <t>Kabely, vodiče, šňůry Cu - nn Kabel silový 4 a 5-žílový Cu, plastová izolace CYKY 4J6 (4Bx6)</t>
  </si>
  <si>
    <t>1628388717</t>
  </si>
  <si>
    <t>7492501950</t>
  </si>
  <si>
    <t>Kabely, vodiče, šňůry Cu - nn Kabel silový 4 a 5-žílový Cu, plastová izolace CYKY 4O4 (4Dx4)</t>
  </si>
  <si>
    <t>-1078180977</t>
  </si>
  <si>
    <t>7492554010</t>
  </si>
  <si>
    <t>Montáž kabelů 4- a 5-žílových Cu do 16 mm2</t>
  </si>
  <si>
    <t>1852843172</t>
  </si>
  <si>
    <t>Montáž kabelů 4- a 5-žílových Cu do 16 mm2 - uložení do země, chráničky, na rošty, pod omítku apod.</t>
  </si>
  <si>
    <t>7492751022</t>
  </si>
  <si>
    <t>Montáž ukončení kabelů nn v rozvaděči nebo na přístroji izolovaných s označením 2 - 5-ti žílových do 25 mm2</t>
  </si>
  <si>
    <t>-2074627450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</si>
  <si>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</si>
  <si>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7499554010</t>
  </si>
  <si>
    <t>Zkoušky vodičů a kabelů nn silových do 1 kV průřezu žíly do 300 mm2</t>
  </si>
  <si>
    <t>382559668</t>
  </si>
  <si>
    <t>Zkoušky vodičů a kabelů nn silových do 1 kV průřezu žíly do 300 mm2 - měření kabelu, vodiče včetně vyhotovení protokolu</t>
  </si>
  <si>
    <t>7492400460</t>
  </si>
  <si>
    <t>Kabely, vodiče - vn Kabely nad 22kV Označovací štítek na kabel (100 ks)</t>
  </si>
  <si>
    <t>sada</t>
  </si>
  <si>
    <t>-1066108028</t>
  </si>
  <si>
    <t>7492756020</t>
  </si>
  <si>
    <t>Pomocné práce pro montáž kabelů montáž označovacího štítku na kabel</t>
  </si>
  <si>
    <t>-203225230</t>
  </si>
  <si>
    <t>7590525747</t>
  </si>
  <si>
    <t>Montáž objímky kabelové značkovací - koncové</t>
  </si>
  <si>
    <t>1831190466</t>
  </si>
  <si>
    <t>Montáž objímky kabelové značkovací - koncové - zhotovení objímky na průměr kabelu, vyražení znaku kabelu na objímku, nasazení objímky a zaletování, ovinutí objímky i pláště kabelu benzopáskou</t>
  </si>
  <si>
    <t>7491600180</t>
  </si>
  <si>
    <t>Uzemnění Vnější Uzemňovací vedení v zemi, páskem FeZn do 120 mm2</t>
  </si>
  <si>
    <t>1305857543</t>
  </si>
  <si>
    <t>7491600260</t>
  </si>
  <si>
    <t>Uzemnění Vnější Tyč ZT 1,5t T-profil zemnící</t>
  </si>
  <si>
    <t>-2105071551</t>
  </si>
  <si>
    <t>7491601650</t>
  </si>
  <si>
    <t>Uzemnění Hromosvodné vedení Svorka SU FeZn</t>
  </si>
  <si>
    <t>2020557804</t>
  </si>
  <si>
    <t>7590155042</t>
  </si>
  <si>
    <t>Montáž pasivní ochrany pro omezení atmosférických vlivů u neelektrizovaných tratí pro návěstidla, výstražníky a přejezd</t>
  </si>
  <si>
    <t>1102547078</t>
  </si>
  <si>
    <t>7491652010</t>
  </si>
  <si>
    <t>Montáž vnějšího uzemnění uzemňovacích vodičů v zemi z pozinkované oceli (FeZn) do 120 mm2</t>
  </si>
  <si>
    <t>1667088070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</si>
  <si>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</si>
  <si>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7593501820</t>
  </si>
  <si>
    <t>Trasy kabelového vedení Lokátory a markery Ball Marker 1408-XR, fialový zabezpečováci</t>
  </si>
  <si>
    <t>-12190197</t>
  </si>
  <si>
    <t>7593505270</t>
  </si>
  <si>
    <t>Montáž kabelového označníku Ball Marker</t>
  </si>
  <si>
    <t>2124597236</t>
  </si>
  <si>
    <t>Montáž kabelového označníku Ball Marker - upevnění kabelového označníku na plášť kabelu upevňovacími prvky</t>
  </si>
  <si>
    <t>7593505150</t>
  </si>
  <si>
    <t>Pokládka výstražné fólie do výkopu</t>
  </si>
  <si>
    <t>-552276330</t>
  </si>
  <si>
    <t>7593500600</t>
  </si>
  <si>
    <t>Trasy kabelového vedení Kabelové krycí desky a pásy Fólie výstražná modrá š. 34cm (HM0673909991034)</t>
  </si>
  <si>
    <t>316004100</t>
  </si>
  <si>
    <t>7590541409</t>
  </si>
  <si>
    <t>Slaboproudé rozvody, kabely pro přívod a vnitřní instalaci Spojky metalických kabelů a příslušenství Teplem smrštitelná zesílená spojka pro netlakované kabely XAGA 500-100/25-500/EY</t>
  </si>
  <si>
    <t>673279806</t>
  </si>
  <si>
    <t>7590525562</t>
  </si>
  <si>
    <t>Montáž smršťovací spojky Raychem bez pancíře na dvouplášťovém celoplastovém kabelu do 60 žil</t>
  </si>
  <si>
    <t>539679361</t>
  </si>
  <si>
    <t>Montáž smršťovací spojky Raychem bez pancíře na dvouplášťovém celoplastovém kabelu do 60 žil - nasazení manžety, spojení žil, převlečení manžety, nahřátí pro její tepelné smrštění, uložení spojky v jámě</t>
  </si>
  <si>
    <t>01.4 - Náklady na dopravu</t>
  </si>
  <si>
    <t>OST - Náklady na dopravu</t>
  </si>
  <si>
    <t>OST</t>
  </si>
  <si>
    <t>9901000500</t>
  </si>
  <si>
    <t>Doprava obousměrná (např. dodávek z vlastních zásob zhotovitele nebo objednatele nebo výzisku) mechanizací o nosnosti do 3,5 t elektrosoučástek, montážního materiálu, kameniva, písku, dlažebních kostek, suti, atd. do 60 km</t>
  </si>
  <si>
    <t>512</t>
  </si>
  <si>
    <t>859433172</t>
  </si>
  <si>
    <t>Doprava obousměrná (např. dodávek z vlastních zásob zhotovitele nebo objednatele nebo výzisku) mechanizací o nosnosti do 3,5 t elektrosoučástek, montážního materiálu, kameniva, písku, dlažebních kostek, suti, atd.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</si>
  <si>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kus stroje.</t>
  </si>
  <si>
    <t>9902100500</t>
  </si>
  <si>
    <t>Doprava obousměrná (např. dodávek z vlastních zásob zhotovitele nebo objednatele nebo výzisku) mechanizací o nosnosti přes 3,5 t sypanin (kameniva, písku, suti, dlažebních kostek, atd.) do 60 km</t>
  </si>
  <si>
    <t>t</t>
  </si>
  <si>
    <t>2041015762</t>
  </si>
  <si>
    <t>Doprava obousměrná (např. dodávek z vlastních zásob zhotovitele nebo objednatele nebo výzisku) mechanizací o nosnosti přes 3,5 t sypanin (kameniva, písku, suti, dlažebních kostek,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</si>
  <si>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t přepravovaného materiálu.</t>
  </si>
  <si>
    <t>9902900200</t>
  </si>
  <si>
    <t>Naložení objemnějšího kusového materiálu, vybouraných hmot</t>
  </si>
  <si>
    <t>-379186021</t>
  </si>
  <si>
    <t xml:space="preserve">Naložení objemnějšího kusového materiálu, vybouraných hmot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</si>
  <si>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9903100100</t>
  </si>
  <si>
    <t>Přeprava mechanizace na místo prováděných prací o hmotnosti do 12 t přes 50 do 100 km</t>
  </si>
  <si>
    <t>145895896</t>
  </si>
  <si>
    <t xml:space="preserve">Přeprava mechanizace na místo prováděných prací o hmotnosti do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</si>
  <si>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9909000100</t>
  </si>
  <si>
    <t>Poplatek za uložení suti nebo hmot na oficiální skládku</t>
  </si>
  <si>
    <t>-2030146692</t>
  </si>
  <si>
    <t xml:space="preserve">Poplatek za uložení suti nebo hmot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</si>
  <si>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9909000500</t>
  </si>
  <si>
    <t>Poplatek uložení odpadu betonových prefabrikátů</t>
  </si>
  <si>
    <t>1144112777</t>
  </si>
  <si>
    <t xml:space="preserve">Poplatek uložení odpadu betonových prefabrikátů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</si>
  <si>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01.5 - Materiál zadavatele - NEOCEŇOVAT!</t>
  </si>
  <si>
    <t>7592830570</t>
  </si>
  <si>
    <t>Součásti stojanu se závorou Závora PZA 100 (Al odlitek)</t>
  </si>
  <si>
    <t>-74454792</t>
  </si>
  <si>
    <t>7592830578</t>
  </si>
  <si>
    <t>Součásti stojanu se závorou Nosič výstražníku SUP</t>
  </si>
  <si>
    <t>1301098752</t>
  </si>
  <si>
    <t>7592830579</t>
  </si>
  <si>
    <t>Součásti stojanu se závorou Nosič výstražníku SUL</t>
  </si>
  <si>
    <t>1900063771</t>
  </si>
  <si>
    <t>7592830627</t>
  </si>
  <si>
    <t>Součásti stojanu se závorou Křídla s protizávažím velkým N (CV708455523)</t>
  </si>
  <si>
    <t>-672629239</t>
  </si>
  <si>
    <t>7592830864</t>
  </si>
  <si>
    <t>Součásti stojanu se závorou Sestava unašeče pro skládaná křídla (CV708455593)</t>
  </si>
  <si>
    <t>22684148</t>
  </si>
  <si>
    <t>7592830586</t>
  </si>
  <si>
    <t>Součásti stojanu se závorou Klíč tlumiče (CV708455029)</t>
  </si>
  <si>
    <t>944515495</t>
  </si>
  <si>
    <t>7592830832</t>
  </si>
  <si>
    <t>Součásti stojanu se závorou Břevno kompozitní EKC 6 m s LED světly na levém boku (CV708485304)</t>
  </si>
  <si>
    <t>1820038384</t>
  </si>
  <si>
    <t>7592830828</t>
  </si>
  <si>
    <t>Součásti stojanu se závorou Břevno kompozitní EKC 5,5 m s LED světly na levém boku (CV708485305)</t>
  </si>
  <si>
    <t>-690283290</t>
  </si>
  <si>
    <t>7592830841</t>
  </si>
  <si>
    <t>Součásti stojanu se závorou Břevno kompozitní EKC 7 m s LED světly na pravém boku (CV708485352)</t>
  </si>
  <si>
    <t>-436206075</t>
  </si>
  <si>
    <t>7592830829</t>
  </si>
  <si>
    <t>Součásti stojanu se závorou Břevno kompozitní EKC 5,5 m s LED světly na pravém boku (CV708485355)</t>
  </si>
  <si>
    <t>-1147639601</t>
  </si>
  <si>
    <t>7590720515</t>
  </si>
  <si>
    <t>Součásti světelných návěstidel Žárovka SIG 1820 12V 20/20W, dvouvláknová (HM0347260050001)</t>
  </si>
  <si>
    <t>-1326033356</t>
  </si>
  <si>
    <t>7592810030</t>
  </si>
  <si>
    <t xml:space="preserve">Výstražníky Výstražník V3  (CV708289004)</t>
  </si>
  <si>
    <t>-2013257373</t>
  </si>
  <si>
    <t>Poznámka k položce:_x000d_
Výzisk</t>
  </si>
  <si>
    <t>02 - Vedlejší a ostatní náklady</t>
  </si>
  <si>
    <t>02.1 - Vedlejší a ostatní náklady</t>
  </si>
  <si>
    <t>VRN - Vedlejší rozpočtové náklady</t>
  </si>
  <si>
    <t>VRN</t>
  </si>
  <si>
    <t>Vedlejší rozpočtové náklady</t>
  </si>
  <si>
    <t>023101021</t>
  </si>
  <si>
    <t>Projektové práce Projektové práce v rozsahu ZRN (vyjma dále jmenované práce) přes 3 do 5 mil. Kč</t>
  </si>
  <si>
    <t>%</t>
  </si>
  <si>
    <t>107922763</t>
  </si>
  <si>
    <t>Poznámka k položce:_x000d_
ZRN</t>
  </si>
  <si>
    <t>023131011</t>
  </si>
  <si>
    <t>Projektové práce Dokumentace skutečného provedení zabezpečovacích, sdělovacích, elektrických zařízení</t>
  </si>
  <si>
    <t>-1125381916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</si>
  <si>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</si>
  <si>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Poznámka k položce:_x000d_
dotyčné práce</t>
  </si>
  <si>
    <t>024101401</t>
  </si>
  <si>
    <t>Inženýrská činnost koordinační a kompletační činnost</t>
  </si>
  <si>
    <t>-745116400</t>
  </si>
  <si>
    <t>031101021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</si>
  <si>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3 do 5 mil. Kč</t>
  </si>
  <si>
    <t>977060561</t>
  </si>
  <si>
    <t>029101001</t>
  </si>
  <si>
    <t>Ostatní náklady Náklady na informační cedule, desky, publikační náklady, aj.</t>
  </si>
  <si>
    <t>462902952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</si>
</sst>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5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167" fontId="19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2022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PZS přejezdu P942 v km 57,204 na trati Horažďovice - Klatovy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Klatovy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16. 6. 2022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Správa železnic s.o.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ROUND(AG95+AG101,2)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ROUND(AS95+AS101,2)</f>
        <v>0</v>
      </c>
      <c r="AT94" s="111">
        <f>ROUND(SUM(AV94:AW94),2)</f>
        <v>0</v>
      </c>
      <c r="AU94" s="112">
        <f>ROUND(AU95+AU101,5)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ROUND(AZ95+AZ101,2)</f>
        <v>0</v>
      </c>
      <c r="BA94" s="111">
        <f>ROUND(BA95+BA101,2)</f>
        <v>0</v>
      </c>
      <c r="BB94" s="111">
        <f>ROUND(BB95+BB101,2)</f>
        <v>0</v>
      </c>
      <c r="BC94" s="111">
        <f>ROUND(BC95+BC101,2)</f>
        <v>0</v>
      </c>
      <c r="BD94" s="113">
        <f>ROUND(BD95+BD101,2)</f>
        <v>0</v>
      </c>
      <c r="BE94" s="6"/>
      <c r="BS94" s="114" t="s">
        <v>74</v>
      </c>
      <c r="BT94" s="114" t="s">
        <v>75</v>
      </c>
      <c r="BU94" s="115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16.5" customHeight="1">
      <c r="A95" s="7"/>
      <c r="B95" s="116"/>
      <c r="C95" s="117"/>
      <c r="D95" s="118" t="s">
        <v>79</v>
      </c>
      <c r="E95" s="118"/>
      <c r="F95" s="118"/>
      <c r="G95" s="118"/>
      <c r="H95" s="118"/>
      <c r="I95" s="119"/>
      <c r="J95" s="118" t="s">
        <v>80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ROUND(SUM(AG96:AG100),2)</f>
        <v>0</v>
      </c>
      <c r="AH95" s="119"/>
      <c r="AI95" s="119"/>
      <c r="AJ95" s="119"/>
      <c r="AK95" s="119"/>
      <c r="AL95" s="119"/>
      <c r="AM95" s="119"/>
      <c r="AN95" s="121">
        <f>SUM(AG95,AT95)</f>
        <v>0</v>
      </c>
      <c r="AO95" s="119"/>
      <c r="AP95" s="119"/>
      <c r="AQ95" s="122" t="s">
        <v>81</v>
      </c>
      <c r="AR95" s="123"/>
      <c r="AS95" s="124">
        <f>ROUND(SUM(AS96:AS100),2)</f>
        <v>0</v>
      </c>
      <c r="AT95" s="125">
        <f>ROUND(SUM(AV95:AW95),2)</f>
        <v>0</v>
      </c>
      <c r="AU95" s="126">
        <f>ROUND(SUM(AU96:AU100),5)</f>
        <v>0</v>
      </c>
      <c r="AV95" s="125">
        <f>ROUND(AZ95*L29,2)</f>
        <v>0</v>
      </c>
      <c r="AW95" s="125">
        <f>ROUND(BA95*L30,2)</f>
        <v>0</v>
      </c>
      <c r="AX95" s="125">
        <f>ROUND(BB95*L29,2)</f>
        <v>0</v>
      </c>
      <c r="AY95" s="125">
        <f>ROUND(BC95*L30,2)</f>
        <v>0</v>
      </c>
      <c r="AZ95" s="125">
        <f>ROUND(SUM(AZ96:AZ100),2)</f>
        <v>0</v>
      </c>
      <c r="BA95" s="125">
        <f>ROUND(SUM(BA96:BA100),2)</f>
        <v>0</v>
      </c>
      <c r="BB95" s="125">
        <f>ROUND(SUM(BB96:BB100),2)</f>
        <v>0</v>
      </c>
      <c r="BC95" s="125">
        <f>ROUND(SUM(BC96:BC100),2)</f>
        <v>0</v>
      </c>
      <c r="BD95" s="127">
        <f>ROUND(SUM(BD96:BD100),2)</f>
        <v>0</v>
      </c>
      <c r="BE95" s="7"/>
      <c r="BS95" s="128" t="s">
        <v>74</v>
      </c>
      <c r="BT95" s="128" t="s">
        <v>82</v>
      </c>
      <c r="BU95" s="128" t="s">
        <v>76</v>
      </c>
      <c r="BV95" s="128" t="s">
        <v>77</v>
      </c>
      <c r="BW95" s="128" t="s">
        <v>83</v>
      </c>
      <c r="BX95" s="128" t="s">
        <v>5</v>
      </c>
      <c r="CL95" s="128" t="s">
        <v>1</v>
      </c>
      <c r="CM95" s="128" t="s">
        <v>84</v>
      </c>
    </row>
    <row r="96" s="4" customFormat="1" ht="16.5" customHeight="1">
      <c r="A96" s="129" t="s">
        <v>85</v>
      </c>
      <c r="B96" s="67"/>
      <c r="C96" s="130"/>
      <c r="D96" s="130"/>
      <c r="E96" s="131" t="s">
        <v>86</v>
      </c>
      <c r="F96" s="131"/>
      <c r="G96" s="131"/>
      <c r="H96" s="131"/>
      <c r="I96" s="131"/>
      <c r="J96" s="130"/>
      <c r="K96" s="131" t="s">
        <v>87</v>
      </c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131"/>
      <c r="AF96" s="131"/>
      <c r="AG96" s="132">
        <f>'01.1 - Přejezdové zabezpe...'!J32</f>
        <v>0</v>
      </c>
      <c r="AH96" s="130"/>
      <c r="AI96" s="130"/>
      <c r="AJ96" s="130"/>
      <c r="AK96" s="130"/>
      <c r="AL96" s="130"/>
      <c r="AM96" s="130"/>
      <c r="AN96" s="132">
        <f>SUM(AG96,AT96)</f>
        <v>0</v>
      </c>
      <c r="AO96" s="130"/>
      <c r="AP96" s="130"/>
      <c r="AQ96" s="133" t="s">
        <v>88</v>
      </c>
      <c r="AR96" s="69"/>
      <c r="AS96" s="134">
        <v>0</v>
      </c>
      <c r="AT96" s="135">
        <f>ROUND(SUM(AV96:AW96),2)</f>
        <v>0</v>
      </c>
      <c r="AU96" s="136">
        <f>'01.1 - Přejezdové zabezpe...'!P120</f>
        <v>0</v>
      </c>
      <c r="AV96" s="135">
        <f>'01.1 - Přejezdové zabezpe...'!J35</f>
        <v>0</v>
      </c>
      <c r="AW96" s="135">
        <f>'01.1 - Přejezdové zabezpe...'!J36</f>
        <v>0</v>
      </c>
      <c r="AX96" s="135">
        <f>'01.1 - Přejezdové zabezpe...'!J37</f>
        <v>0</v>
      </c>
      <c r="AY96" s="135">
        <f>'01.1 - Přejezdové zabezpe...'!J38</f>
        <v>0</v>
      </c>
      <c r="AZ96" s="135">
        <f>'01.1 - Přejezdové zabezpe...'!F35</f>
        <v>0</v>
      </c>
      <c r="BA96" s="135">
        <f>'01.1 - Přejezdové zabezpe...'!F36</f>
        <v>0</v>
      </c>
      <c r="BB96" s="135">
        <f>'01.1 - Přejezdové zabezpe...'!F37</f>
        <v>0</v>
      </c>
      <c r="BC96" s="135">
        <f>'01.1 - Přejezdové zabezpe...'!F38</f>
        <v>0</v>
      </c>
      <c r="BD96" s="137">
        <f>'01.1 - Přejezdové zabezpe...'!F39</f>
        <v>0</v>
      </c>
      <c r="BE96" s="4"/>
      <c r="BT96" s="138" t="s">
        <v>84</v>
      </c>
      <c r="BV96" s="138" t="s">
        <v>77</v>
      </c>
      <c r="BW96" s="138" t="s">
        <v>89</v>
      </c>
      <c r="BX96" s="138" t="s">
        <v>83</v>
      </c>
      <c r="CL96" s="138" t="s">
        <v>1</v>
      </c>
    </row>
    <row r="97" s="4" customFormat="1" ht="16.5" customHeight="1">
      <c r="A97" s="129" t="s">
        <v>85</v>
      </c>
      <c r="B97" s="67"/>
      <c r="C97" s="130"/>
      <c r="D97" s="130"/>
      <c r="E97" s="131" t="s">
        <v>90</v>
      </c>
      <c r="F97" s="131"/>
      <c r="G97" s="131"/>
      <c r="H97" s="131"/>
      <c r="I97" s="131"/>
      <c r="J97" s="130"/>
      <c r="K97" s="131" t="s">
        <v>91</v>
      </c>
      <c r="L97" s="131"/>
      <c r="M97" s="131"/>
      <c r="N97" s="131"/>
      <c r="O97" s="131"/>
      <c r="P97" s="131"/>
      <c r="Q97" s="131"/>
      <c r="R97" s="131"/>
      <c r="S97" s="131"/>
      <c r="T97" s="131"/>
      <c r="U97" s="131"/>
      <c r="V97" s="131"/>
      <c r="W97" s="131"/>
      <c r="X97" s="131"/>
      <c r="Y97" s="131"/>
      <c r="Z97" s="131"/>
      <c r="AA97" s="131"/>
      <c r="AB97" s="131"/>
      <c r="AC97" s="131"/>
      <c r="AD97" s="131"/>
      <c r="AE97" s="131"/>
      <c r="AF97" s="131"/>
      <c r="AG97" s="132">
        <f>'01.2 - Zemní práce a opra...'!J32</f>
        <v>0</v>
      </c>
      <c r="AH97" s="130"/>
      <c r="AI97" s="130"/>
      <c r="AJ97" s="130"/>
      <c r="AK97" s="130"/>
      <c r="AL97" s="130"/>
      <c r="AM97" s="130"/>
      <c r="AN97" s="132">
        <f>SUM(AG97,AT97)</f>
        <v>0</v>
      </c>
      <c r="AO97" s="130"/>
      <c r="AP97" s="130"/>
      <c r="AQ97" s="133" t="s">
        <v>88</v>
      </c>
      <c r="AR97" s="69"/>
      <c r="AS97" s="134">
        <v>0</v>
      </c>
      <c r="AT97" s="135">
        <f>ROUND(SUM(AV97:AW97),2)</f>
        <v>0</v>
      </c>
      <c r="AU97" s="136">
        <f>'01.2 - Zemní práce a opra...'!P122</f>
        <v>0</v>
      </c>
      <c r="AV97" s="135">
        <f>'01.2 - Zemní práce a opra...'!J35</f>
        <v>0</v>
      </c>
      <c r="AW97" s="135">
        <f>'01.2 - Zemní práce a opra...'!J36</f>
        <v>0</v>
      </c>
      <c r="AX97" s="135">
        <f>'01.2 - Zemní práce a opra...'!J37</f>
        <v>0</v>
      </c>
      <c r="AY97" s="135">
        <f>'01.2 - Zemní práce a opra...'!J38</f>
        <v>0</v>
      </c>
      <c r="AZ97" s="135">
        <f>'01.2 - Zemní práce a opra...'!F35</f>
        <v>0</v>
      </c>
      <c r="BA97" s="135">
        <f>'01.2 - Zemní práce a opra...'!F36</f>
        <v>0</v>
      </c>
      <c r="BB97" s="135">
        <f>'01.2 - Zemní práce a opra...'!F37</f>
        <v>0</v>
      </c>
      <c r="BC97" s="135">
        <f>'01.2 - Zemní práce a opra...'!F38</f>
        <v>0</v>
      </c>
      <c r="BD97" s="137">
        <f>'01.2 - Zemní práce a opra...'!F39</f>
        <v>0</v>
      </c>
      <c r="BE97" s="4"/>
      <c r="BT97" s="138" t="s">
        <v>84</v>
      </c>
      <c r="BV97" s="138" t="s">
        <v>77</v>
      </c>
      <c r="BW97" s="138" t="s">
        <v>92</v>
      </c>
      <c r="BX97" s="138" t="s">
        <v>83</v>
      </c>
      <c r="CL97" s="138" t="s">
        <v>1</v>
      </c>
    </row>
    <row r="98" s="4" customFormat="1" ht="16.5" customHeight="1">
      <c r="A98" s="129" t="s">
        <v>85</v>
      </c>
      <c r="B98" s="67"/>
      <c r="C98" s="130"/>
      <c r="D98" s="130"/>
      <c r="E98" s="131" t="s">
        <v>93</v>
      </c>
      <c r="F98" s="131"/>
      <c r="G98" s="131"/>
      <c r="H98" s="131"/>
      <c r="I98" s="131"/>
      <c r="J98" s="130"/>
      <c r="K98" s="131" t="s">
        <v>94</v>
      </c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131"/>
      <c r="AD98" s="131"/>
      <c r="AE98" s="131"/>
      <c r="AF98" s="131"/>
      <c r="AG98" s="132">
        <f>'01.3 - Kabelizace'!J32</f>
        <v>0</v>
      </c>
      <c r="AH98" s="130"/>
      <c r="AI98" s="130"/>
      <c r="AJ98" s="130"/>
      <c r="AK98" s="130"/>
      <c r="AL98" s="130"/>
      <c r="AM98" s="130"/>
      <c r="AN98" s="132">
        <f>SUM(AG98,AT98)</f>
        <v>0</v>
      </c>
      <c r="AO98" s="130"/>
      <c r="AP98" s="130"/>
      <c r="AQ98" s="133" t="s">
        <v>88</v>
      </c>
      <c r="AR98" s="69"/>
      <c r="AS98" s="134">
        <v>0</v>
      </c>
      <c r="AT98" s="135">
        <f>ROUND(SUM(AV98:AW98),2)</f>
        <v>0</v>
      </c>
      <c r="AU98" s="136">
        <f>'01.3 - Kabelizace'!P120</f>
        <v>0</v>
      </c>
      <c r="AV98" s="135">
        <f>'01.3 - Kabelizace'!J35</f>
        <v>0</v>
      </c>
      <c r="AW98" s="135">
        <f>'01.3 - Kabelizace'!J36</f>
        <v>0</v>
      </c>
      <c r="AX98" s="135">
        <f>'01.3 - Kabelizace'!J37</f>
        <v>0</v>
      </c>
      <c r="AY98" s="135">
        <f>'01.3 - Kabelizace'!J38</f>
        <v>0</v>
      </c>
      <c r="AZ98" s="135">
        <f>'01.3 - Kabelizace'!F35</f>
        <v>0</v>
      </c>
      <c r="BA98" s="135">
        <f>'01.3 - Kabelizace'!F36</f>
        <v>0</v>
      </c>
      <c r="BB98" s="135">
        <f>'01.3 - Kabelizace'!F37</f>
        <v>0</v>
      </c>
      <c r="BC98" s="135">
        <f>'01.3 - Kabelizace'!F38</f>
        <v>0</v>
      </c>
      <c r="BD98" s="137">
        <f>'01.3 - Kabelizace'!F39</f>
        <v>0</v>
      </c>
      <c r="BE98" s="4"/>
      <c r="BT98" s="138" t="s">
        <v>84</v>
      </c>
      <c r="BV98" s="138" t="s">
        <v>77</v>
      </c>
      <c r="BW98" s="138" t="s">
        <v>95</v>
      </c>
      <c r="BX98" s="138" t="s">
        <v>83</v>
      </c>
      <c r="CL98" s="138" t="s">
        <v>1</v>
      </c>
    </row>
    <row r="99" s="4" customFormat="1" ht="16.5" customHeight="1">
      <c r="A99" s="129" t="s">
        <v>85</v>
      </c>
      <c r="B99" s="67"/>
      <c r="C99" s="130"/>
      <c r="D99" s="130"/>
      <c r="E99" s="131" t="s">
        <v>96</v>
      </c>
      <c r="F99" s="131"/>
      <c r="G99" s="131"/>
      <c r="H99" s="131"/>
      <c r="I99" s="131"/>
      <c r="J99" s="130"/>
      <c r="K99" s="131" t="s">
        <v>97</v>
      </c>
      <c r="L99" s="131"/>
      <c r="M99" s="131"/>
      <c r="N99" s="131"/>
      <c r="O99" s="131"/>
      <c r="P99" s="131"/>
      <c r="Q99" s="131"/>
      <c r="R99" s="131"/>
      <c r="S99" s="131"/>
      <c r="T99" s="131"/>
      <c r="U99" s="131"/>
      <c r="V99" s="131"/>
      <c r="W99" s="131"/>
      <c r="X99" s="131"/>
      <c r="Y99" s="131"/>
      <c r="Z99" s="131"/>
      <c r="AA99" s="131"/>
      <c r="AB99" s="131"/>
      <c r="AC99" s="131"/>
      <c r="AD99" s="131"/>
      <c r="AE99" s="131"/>
      <c r="AF99" s="131"/>
      <c r="AG99" s="132">
        <f>'01.4 - Náklady na dopravu'!J32</f>
        <v>0</v>
      </c>
      <c r="AH99" s="130"/>
      <c r="AI99" s="130"/>
      <c r="AJ99" s="130"/>
      <c r="AK99" s="130"/>
      <c r="AL99" s="130"/>
      <c r="AM99" s="130"/>
      <c r="AN99" s="132">
        <f>SUM(AG99,AT99)</f>
        <v>0</v>
      </c>
      <c r="AO99" s="130"/>
      <c r="AP99" s="130"/>
      <c r="AQ99" s="133" t="s">
        <v>88</v>
      </c>
      <c r="AR99" s="69"/>
      <c r="AS99" s="134">
        <v>0</v>
      </c>
      <c r="AT99" s="135">
        <f>ROUND(SUM(AV99:AW99),2)</f>
        <v>0</v>
      </c>
      <c r="AU99" s="136">
        <f>'01.4 - Náklady na dopravu'!P121</f>
        <v>0</v>
      </c>
      <c r="AV99" s="135">
        <f>'01.4 - Náklady na dopravu'!J35</f>
        <v>0</v>
      </c>
      <c r="AW99" s="135">
        <f>'01.4 - Náklady na dopravu'!J36</f>
        <v>0</v>
      </c>
      <c r="AX99" s="135">
        <f>'01.4 - Náklady na dopravu'!J37</f>
        <v>0</v>
      </c>
      <c r="AY99" s="135">
        <f>'01.4 - Náklady na dopravu'!J38</f>
        <v>0</v>
      </c>
      <c r="AZ99" s="135">
        <f>'01.4 - Náklady na dopravu'!F35</f>
        <v>0</v>
      </c>
      <c r="BA99" s="135">
        <f>'01.4 - Náklady na dopravu'!F36</f>
        <v>0</v>
      </c>
      <c r="BB99" s="135">
        <f>'01.4 - Náklady na dopravu'!F37</f>
        <v>0</v>
      </c>
      <c r="BC99" s="135">
        <f>'01.4 - Náklady na dopravu'!F38</f>
        <v>0</v>
      </c>
      <c r="BD99" s="137">
        <f>'01.4 - Náklady na dopravu'!F39</f>
        <v>0</v>
      </c>
      <c r="BE99" s="4"/>
      <c r="BT99" s="138" t="s">
        <v>84</v>
      </c>
      <c r="BV99" s="138" t="s">
        <v>77</v>
      </c>
      <c r="BW99" s="138" t="s">
        <v>98</v>
      </c>
      <c r="BX99" s="138" t="s">
        <v>83</v>
      </c>
      <c r="CL99" s="138" t="s">
        <v>1</v>
      </c>
    </row>
    <row r="100" s="4" customFormat="1" ht="16.5" customHeight="1">
      <c r="A100" s="129" t="s">
        <v>85</v>
      </c>
      <c r="B100" s="67"/>
      <c r="C100" s="130"/>
      <c r="D100" s="130"/>
      <c r="E100" s="131" t="s">
        <v>99</v>
      </c>
      <c r="F100" s="131"/>
      <c r="G100" s="131"/>
      <c r="H100" s="131"/>
      <c r="I100" s="131"/>
      <c r="J100" s="130"/>
      <c r="K100" s="131" t="s">
        <v>100</v>
      </c>
      <c r="L100" s="131"/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1"/>
      <c r="Z100" s="131"/>
      <c r="AA100" s="131"/>
      <c r="AB100" s="131"/>
      <c r="AC100" s="131"/>
      <c r="AD100" s="131"/>
      <c r="AE100" s="131"/>
      <c r="AF100" s="131"/>
      <c r="AG100" s="132">
        <f>'01.5 - Materiál zadavatel...'!J32</f>
        <v>0</v>
      </c>
      <c r="AH100" s="130"/>
      <c r="AI100" s="130"/>
      <c r="AJ100" s="130"/>
      <c r="AK100" s="130"/>
      <c r="AL100" s="130"/>
      <c r="AM100" s="130"/>
      <c r="AN100" s="132">
        <f>SUM(AG100,AT100)</f>
        <v>0</v>
      </c>
      <c r="AO100" s="130"/>
      <c r="AP100" s="130"/>
      <c r="AQ100" s="133" t="s">
        <v>88</v>
      </c>
      <c r="AR100" s="69"/>
      <c r="AS100" s="134">
        <v>0</v>
      </c>
      <c r="AT100" s="135">
        <f>ROUND(SUM(AV100:AW100),2)</f>
        <v>0</v>
      </c>
      <c r="AU100" s="136">
        <f>'01.5 - Materiál zadavatel...'!P120</f>
        <v>0</v>
      </c>
      <c r="AV100" s="135">
        <f>'01.5 - Materiál zadavatel...'!J35</f>
        <v>0</v>
      </c>
      <c r="AW100" s="135">
        <f>'01.5 - Materiál zadavatel...'!J36</f>
        <v>0</v>
      </c>
      <c r="AX100" s="135">
        <f>'01.5 - Materiál zadavatel...'!J37</f>
        <v>0</v>
      </c>
      <c r="AY100" s="135">
        <f>'01.5 - Materiál zadavatel...'!J38</f>
        <v>0</v>
      </c>
      <c r="AZ100" s="135">
        <f>'01.5 - Materiál zadavatel...'!F35</f>
        <v>0</v>
      </c>
      <c r="BA100" s="135">
        <f>'01.5 - Materiál zadavatel...'!F36</f>
        <v>0</v>
      </c>
      <c r="BB100" s="135">
        <f>'01.5 - Materiál zadavatel...'!F37</f>
        <v>0</v>
      </c>
      <c r="BC100" s="135">
        <f>'01.5 - Materiál zadavatel...'!F38</f>
        <v>0</v>
      </c>
      <c r="BD100" s="137">
        <f>'01.5 - Materiál zadavatel...'!F39</f>
        <v>0</v>
      </c>
      <c r="BE100" s="4"/>
      <c r="BT100" s="138" t="s">
        <v>84</v>
      </c>
      <c r="BV100" s="138" t="s">
        <v>77</v>
      </c>
      <c r="BW100" s="138" t="s">
        <v>101</v>
      </c>
      <c r="BX100" s="138" t="s">
        <v>83</v>
      </c>
      <c r="CL100" s="138" t="s">
        <v>1</v>
      </c>
    </row>
    <row r="101" s="7" customFormat="1" ht="16.5" customHeight="1">
      <c r="A101" s="7"/>
      <c r="B101" s="116"/>
      <c r="C101" s="117"/>
      <c r="D101" s="118" t="s">
        <v>102</v>
      </c>
      <c r="E101" s="118"/>
      <c r="F101" s="118"/>
      <c r="G101" s="118"/>
      <c r="H101" s="118"/>
      <c r="I101" s="119"/>
      <c r="J101" s="118" t="s">
        <v>103</v>
      </c>
      <c r="K101" s="118"/>
      <c r="L101" s="118"/>
      <c r="M101" s="118"/>
      <c r="N101" s="118"/>
      <c r="O101" s="118"/>
      <c r="P101" s="118"/>
      <c r="Q101" s="118"/>
      <c r="R101" s="118"/>
      <c r="S101" s="118"/>
      <c r="T101" s="118"/>
      <c r="U101" s="118"/>
      <c r="V101" s="118"/>
      <c r="W101" s="118"/>
      <c r="X101" s="118"/>
      <c r="Y101" s="118"/>
      <c r="Z101" s="118"/>
      <c r="AA101" s="118"/>
      <c r="AB101" s="118"/>
      <c r="AC101" s="118"/>
      <c r="AD101" s="118"/>
      <c r="AE101" s="118"/>
      <c r="AF101" s="118"/>
      <c r="AG101" s="120">
        <f>ROUND(AG102,2)</f>
        <v>0</v>
      </c>
      <c r="AH101" s="119"/>
      <c r="AI101" s="119"/>
      <c r="AJ101" s="119"/>
      <c r="AK101" s="119"/>
      <c r="AL101" s="119"/>
      <c r="AM101" s="119"/>
      <c r="AN101" s="121">
        <f>SUM(AG101,AT101)</f>
        <v>0</v>
      </c>
      <c r="AO101" s="119"/>
      <c r="AP101" s="119"/>
      <c r="AQ101" s="122" t="s">
        <v>104</v>
      </c>
      <c r="AR101" s="123"/>
      <c r="AS101" s="124">
        <f>ROUND(AS102,2)</f>
        <v>0</v>
      </c>
      <c r="AT101" s="125">
        <f>ROUND(SUM(AV101:AW101),2)</f>
        <v>0</v>
      </c>
      <c r="AU101" s="126">
        <f>ROUND(AU102,5)</f>
        <v>0</v>
      </c>
      <c r="AV101" s="125">
        <f>ROUND(AZ101*L29,2)</f>
        <v>0</v>
      </c>
      <c r="AW101" s="125">
        <f>ROUND(BA101*L30,2)</f>
        <v>0</v>
      </c>
      <c r="AX101" s="125">
        <f>ROUND(BB101*L29,2)</f>
        <v>0</v>
      </c>
      <c r="AY101" s="125">
        <f>ROUND(BC101*L30,2)</f>
        <v>0</v>
      </c>
      <c r="AZ101" s="125">
        <f>ROUND(AZ102,2)</f>
        <v>0</v>
      </c>
      <c r="BA101" s="125">
        <f>ROUND(BA102,2)</f>
        <v>0</v>
      </c>
      <c r="BB101" s="125">
        <f>ROUND(BB102,2)</f>
        <v>0</v>
      </c>
      <c r="BC101" s="125">
        <f>ROUND(BC102,2)</f>
        <v>0</v>
      </c>
      <c r="BD101" s="127">
        <f>ROUND(BD102,2)</f>
        <v>0</v>
      </c>
      <c r="BE101" s="7"/>
      <c r="BS101" s="128" t="s">
        <v>74</v>
      </c>
      <c r="BT101" s="128" t="s">
        <v>82</v>
      </c>
      <c r="BU101" s="128" t="s">
        <v>76</v>
      </c>
      <c r="BV101" s="128" t="s">
        <v>77</v>
      </c>
      <c r="BW101" s="128" t="s">
        <v>105</v>
      </c>
      <c r="BX101" s="128" t="s">
        <v>5</v>
      </c>
      <c r="CL101" s="128" t="s">
        <v>1</v>
      </c>
      <c r="CM101" s="128" t="s">
        <v>84</v>
      </c>
    </row>
    <row r="102" s="4" customFormat="1" ht="16.5" customHeight="1">
      <c r="A102" s="129" t="s">
        <v>85</v>
      </c>
      <c r="B102" s="67"/>
      <c r="C102" s="130"/>
      <c r="D102" s="130"/>
      <c r="E102" s="131" t="s">
        <v>106</v>
      </c>
      <c r="F102" s="131"/>
      <c r="G102" s="131"/>
      <c r="H102" s="131"/>
      <c r="I102" s="131"/>
      <c r="J102" s="130"/>
      <c r="K102" s="131" t="s">
        <v>103</v>
      </c>
      <c r="L102" s="131"/>
      <c r="M102" s="131"/>
      <c r="N102" s="131"/>
      <c r="O102" s="131"/>
      <c r="P102" s="131"/>
      <c r="Q102" s="131"/>
      <c r="R102" s="131"/>
      <c r="S102" s="131"/>
      <c r="T102" s="131"/>
      <c r="U102" s="131"/>
      <c r="V102" s="131"/>
      <c r="W102" s="131"/>
      <c r="X102" s="131"/>
      <c r="Y102" s="131"/>
      <c r="Z102" s="131"/>
      <c r="AA102" s="131"/>
      <c r="AB102" s="131"/>
      <c r="AC102" s="131"/>
      <c r="AD102" s="131"/>
      <c r="AE102" s="131"/>
      <c r="AF102" s="131"/>
      <c r="AG102" s="132">
        <f>'02.1 - Vedlejší a ostatní...'!J32</f>
        <v>0</v>
      </c>
      <c r="AH102" s="130"/>
      <c r="AI102" s="130"/>
      <c r="AJ102" s="130"/>
      <c r="AK102" s="130"/>
      <c r="AL102" s="130"/>
      <c r="AM102" s="130"/>
      <c r="AN102" s="132">
        <f>SUM(AG102,AT102)</f>
        <v>0</v>
      </c>
      <c r="AO102" s="130"/>
      <c r="AP102" s="130"/>
      <c r="AQ102" s="133" t="s">
        <v>88</v>
      </c>
      <c r="AR102" s="69"/>
      <c r="AS102" s="139">
        <v>0</v>
      </c>
      <c r="AT102" s="140">
        <f>ROUND(SUM(AV102:AW102),2)</f>
        <v>0</v>
      </c>
      <c r="AU102" s="141">
        <f>'02.1 - Vedlejší a ostatní...'!P121</f>
        <v>0</v>
      </c>
      <c r="AV102" s="140">
        <f>'02.1 - Vedlejší a ostatní...'!J35</f>
        <v>0</v>
      </c>
      <c r="AW102" s="140">
        <f>'02.1 - Vedlejší a ostatní...'!J36</f>
        <v>0</v>
      </c>
      <c r="AX102" s="140">
        <f>'02.1 - Vedlejší a ostatní...'!J37</f>
        <v>0</v>
      </c>
      <c r="AY102" s="140">
        <f>'02.1 - Vedlejší a ostatní...'!J38</f>
        <v>0</v>
      </c>
      <c r="AZ102" s="140">
        <f>'02.1 - Vedlejší a ostatní...'!F35</f>
        <v>0</v>
      </c>
      <c r="BA102" s="140">
        <f>'02.1 - Vedlejší a ostatní...'!F36</f>
        <v>0</v>
      </c>
      <c r="BB102" s="140">
        <f>'02.1 - Vedlejší a ostatní...'!F37</f>
        <v>0</v>
      </c>
      <c r="BC102" s="140">
        <f>'02.1 - Vedlejší a ostatní...'!F38</f>
        <v>0</v>
      </c>
      <c r="BD102" s="142">
        <f>'02.1 - Vedlejší a ostatní...'!F39</f>
        <v>0</v>
      </c>
      <c r="BE102" s="4"/>
      <c r="BT102" s="138" t="s">
        <v>84</v>
      </c>
      <c r="BV102" s="138" t="s">
        <v>77</v>
      </c>
      <c r="BW102" s="138" t="s">
        <v>107</v>
      </c>
      <c r="BX102" s="138" t="s">
        <v>105</v>
      </c>
      <c r="CL102" s="138" t="s">
        <v>1</v>
      </c>
    </row>
    <row r="103" s="2" customFormat="1" ht="30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41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  <c r="X104" s="64"/>
      <c r="Y104" s="64"/>
      <c r="Z104" s="64"/>
      <c r="AA104" s="64"/>
      <c r="AB104" s="64"/>
      <c r="AC104" s="64"/>
      <c r="AD104" s="64"/>
      <c r="AE104" s="64"/>
      <c r="AF104" s="64"/>
      <c r="AG104" s="64"/>
      <c r="AH104" s="64"/>
      <c r="AI104" s="64"/>
      <c r="AJ104" s="64"/>
      <c r="AK104" s="64"/>
      <c r="AL104" s="64"/>
      <c r="AM104" s="64"/>
      <c r="AN104" s="64"/>
      <c r="AO104" s="64"/>
      <c r="AP104" s="64"/>
      <c r="AQ104" s="64"/>
      <c r="AR104" s="41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</row>
  </sheetData>
  <sheetProtection sheet="1" formatColumns="0" formatRows="0" objects="1" scenarios="1" spinCount="100000" saltValue="KhbA/1EqknN72hsu6KOweGBbmrIgR93olcAqtX4M6r4Mtju8Hfw53htgfkjlkcWmd9PZXTEpNEs4l/Qt3CyJcQ==" hashValue="7Opf8HapFejCqJao598yUi56z5X6Zf4H1khyxSSq/rjtylPIAW8FuISCY5DLUNn80IEsHqqTKXIFKsnRSa6Nyg==" algorithmName="SHA-512" password="CC35"/>
  <mergeCells count="70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E100:I100"/>
    <mergeCell ref="K100:AF100"/>
    <mergeCell ref="AN101:AP101"/>
    <mergeCell ref="AG101:AM101"/>
    <mergeCell ref="D101:H101"/>
    <mergeCell ref="J101:AF101"/>
    <mergeCell ref="AN102:AP102"/>
    <mergeCell ref="AG102:AM102"/>
    <mergeCell ref="E102:I102"/>
    <mergeCell ref="K102:AF102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01.1 - Přejezdové zabezpe...'!C2" display="/"/>
    <hyperlink ref="A97" location="'01.2 - Zemní práce a opra...'!C2" display="/"/>
    <hyperlink ref="A98" location="'01.3 - Kabelizace'!C2" display="/"/>
    <hyperlink ref="A99" location="'01.4 - Náklady na dopravu'!C2" display="/"/>
    <hyperlink ref="A100" location="'01.5 - Materiál zadavatel...'!C2" display="/"/>
    <hyperlink ref="A102" location="'02.1 - Vedlejší a ostatní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84</v>
      </c>
    </row>
    <row r="4" hidden="1" s="1" customFormat="1" ht="24.96" customHeight="1">
      <c r="B4" s="17"/>
      <c r="D4" s="145" t="s">
        <v>108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26.25" customHeight="1">
      <c r="B7" s="17"/>
      <c r="E7" s="148" t="str">
        <f>'Rekapitulace stavby'!K6</f>
        <v>Oprava PZS přejezdu P942 v km 57,204 na trati Horažďovice - Klatovy</v>
      </c>
      <c r="F7" s="147"/>
      <c r="G7" s="147"/>
      <c r="H7" s="147"/>
      <c r="L7" s="17"/>
    </row>
    <row r="8" hidden="1" s="1" customFormat="1" ht="12" customHeight="1">
      <c r="B8" s="17"/>
      <c r="D8" s="147" t="s">
        <v>109</v>
      </c>
      <c r="L8" s="17"/>
    </row>
    <row r="9" hidden="1" s="2" customFormat="1" ht="16.5" customHeight="1">
      <c r="A9" s="35"/>
      <c r="B9" s="41"/>
      <c r="C9" s="35"/>
      <c r="D9" s="35"/>
      <c r="E9" s="148" t="s">
        <v>110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111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9" t="s">
        <v>112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16. 6. 2022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7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33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35</v>
      </c>
      <c r="E32" s="35"/>
      <c r="F32" s="35"/>
      <c r="G32" s="35"/>
      <c r="H32" s="35"/>
      <c r="I32" s="35"/>
      <c r="J32" s="157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37</v>
      </c>
      <c r="G34" s="35"/>
      <c r="H34" s="35"/>
      <c r="I34" s="158" t="s">
        <v>36</v>
      </c>
      <c r="J34" s="158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39</v>
      </c>
      <c r="E35" s="147" t="s">
        <v>40</v>
      </c>
      <c r="F35" s="160">
        <f>ROUND((SUM(BE120:BE257)),  2)</f>
        <v>0</v>
      </c>
      <c r="G35" s="35"/>
      <c r="H35" s="35"/>
      <c r="I35" s="161">
        <v>0.20999999999999999</v>
      </c>
      <c r="J35" s="160">
        <f>ROUND(((SUM(BE120:BE257))*I35),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ROUND((SUM(BF120:BF257)),  2)</f>
        <v>0</v>
      </c>
      <c r="G36" s="35"/>
      <c r="H36" s="35"/>
      <c r="I36" s="161">
        <v>0.14999999999999999</v>
      </c>
      <c r="J36" s="160">
        <f>ROUND(((SUM(BF120:BF257))*I36),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ROUND((SUM(BG120:BG257)),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43</v>
      </c>
      <c r="F38" s="160">
        <f>ROUND((SUM(BH120:BH257)),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44</v>
      </c>
      <c r="F39" s="160">
        <f>ROUND((SUM(BI120:BI257)),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48</v>
      </c>
      <c r="E50" s="170"/>
      <c r="F50" s="170"/>
      <c r="G50" s="169" t="s">
        <v>49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2"/>
      <c r="J61" s="174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52</v>
      </c>
      <c r="E65" s="175"/>
      <c r="F65" s="175"/>
      <c r="G65" s="169" t="s">
        <v>53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2"/>
      <c r="J76" s="174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113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80" t="str">
        <f>E7</f>
        <v>Oprava PZS přejezdu P942 v km 57,204 na trati Horažďovice - Klatovy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109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110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111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01.1 - Přejezdové zabezpečovací zařízení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Klatovy</v>
      </c>
      <c r="G91" s="37"/>
      <c r="H91" s="37"/>
      <c r="I91" s="29" t="s">
        <v>22</v>
      </c>
      <c r="J91" s="76" t="str">
        <f>IF(J14="","",J14)</f>
        <v>16. 6. 2022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 s.o.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114</v>
      </c>
      <c r="D96" s="182"/>
      <c r="E96" s="182"/>
      <c r="F96" s="182"/>
      <c r="G96" s="182"/>
      <c r="H96" s="182"/>
      <c r="I96" s="182"/>
      <c r="J96" s="183" t="s">
        <v>115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116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117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118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6.25" customHeight="1">
      <c r="A108" s="35"/>
      <c r="B108" s="36"/>
      <c r="C108" s="37"/>
      <c r="D108" s="37"/>
      <c r="E108" s="180" t="str">
        <f>E7</f>
        <v>Oprava PZS přejezdu P942 v km 57,204 na trati Horažďovice - Klatovy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109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0" t="s">
        <v>110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111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01.1 - Přejezdové zabezpečovací zařízení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>Klatovy</v>
      </c>
      <c r="G114" s="37"/>
      <c r="H114" s="37"/>
      <c r="I114" s="29" t="s">
        <v>22</v>
      </c>
      <c r="J114" s="76" t="str">
        <f>IF(J14="","",J14)</f>
        <v>16. 6. 2022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>Správa železnic s.o.</v>
      </c>
      <c r="G116" s="37"/>
      <c r="H116" s="37"/>
      <c r="I116" s="29" t="s">
        <v>30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28</v>
      </c>
      <c r="D117" s="37"/>
      <c r="E117" s="37"/>
      <c r="F117" s="24" t="str">
        <f>IF(E20="","",E20)</f>
        <v>Vyplň údaj</v>
      </c>
      <c r="G117" s="37"/>
      <c r="H117" s="37"/>
      <c r="I117" s="29" t="s">
        <v>33</v>
      </c>
      <c r="J117" s="33" t="str">
        <f>E26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5"/>
      <c r="B119" s="186"/>
      <c r="C119" s="187" t="s">
        <v>119</v>
      </c>
      <c r="D119" s="188" t="s">
        <v>60</v>
      </c>
      <c r="E119" s="188" t="s">
        <v>56</v>
      </c>
      <c r="F119" s="188" t="s">
        <v>57</v>
      </c>
      <c r="G119" s="188" t="s">
        <v>120</v>
      </c>
      <c r="H119" s="188" t="s">
        <v>121</v>
      </c>
      <c r="I119" s="188" t="s">
        <v>122</v>
      </c>
      <c r="J119" s="189" t="s">
        <v>115</v>
      </c>
      <c r="K119" s="190" t="s">
        <v>123</v>
      </c>
      <c r="L119" s="191"/>
      <c r="M119" s="97" t="s">
        <v>1</v>
      </c>
      <c r="N119" s="98" t="s">
        <v>39</v>
      </c>
      <c r="O119" s="98" t="s">
        <v>124</v>
      </c>
      <c r="P119" s="98" t="s">
        <v>125</v>
      </c>
      <c r="Q119" s="98" t="s">
        <v>126</v>
      </c>
      <c r="R119" s="98" t="s">
        <v>127</v>
      </c>
      <c r="S119" s="98" t="s">
        <v>128</v>
      </c>
      <c r="T119" s="98" t="s">
        <v>129</v>
      </c>
      <c r="U119" s="99" t="s">
        <v>130</v>
      </c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="2" customFormat="1" ht="22.8" customHeight="1">
      <c r="A120" s="35"/>
      <c r="B120" s="36"/>
      <c r="C120" s="104" t="s">
        <v>131</v>
      </c>
      <c r="D120" s="37"/>
      <c r="E120" s="37"/>
      <c r="F120" s="37"/>
      <c r="G120" s="37"/>
      <c r="H120" s="37"/>
      <c r="I120" s="37"/>
      <c r="J120" s="192">
        <f>BK120</f>
        <v>0</v>
      </c>
      <c r="K120" s="37"/>
      <c r="L120" s="41"/>
      <c r="M120" s="100"/>
      <c r="N120" s="193"/>
      <c r="O120" s="101"/>
      <c r="P120" s="194">
        <f>SUM(P121:P257)</f>
        <v>0</v>
      </c>
      <c r="Q120" s="101"/>
      <c r="R120" s="194">
        <f>SUM(R121:R257)</f>
        <v>0</v>
      </c>
      <c r="S120" s="101"/>
      <c r="T120" s="194">
        <f>SUM(T121:T257)</f>
        <v>0</v>
      </c>
      <c r="U120" s="102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117</v>
      </c>
      <c r="BK120" s="195">
        <f>SUM(BK121:BK257)</f>
        <v>0</v>
      </c>
    </row>
    <row r="121" s="2" customFormat="1" ht="49.05" customHeight="1">
      <c r="A121" s="35"/>
      <c r="B121" s="36"/>
      <c r="C121" s="196" t="s">
        <v>82</v>
      </c>
      <c r="D121" s="196" t="s">
        <v>132</v>
      </c>
      <c r="E121" s="197" t="s">
        <v>133</v>
      </c>
      <c r="F121" s="198" t="s">
        <v>134</v>
      </c>
      <c r="G121" s="199" t="s">
        <v>135</v>
      </c>
      <c r="H121" s="200">
        <v>1</v>
      </c>
      <c r="I121" s="201"/>
      <c r="J121" s="202">
        <f>ROUND(I121*H121,2)</f>
        <v>0</v>
      </c>
      <c r="K121" s="203"/>
      <c r="L121" s="204"/>
      <c r="M121" s="205" t="s">
        <v>1</v>
      </c>
      <c r="N121" s="206" t="s">
        <v>40</v>
      </c>
      <c r="O121" s="88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7">
        <f>S121*H121</f>
        <v>0</v>
      </c>
      <c r="U121" s="208" t="s">
        <v>1</v>
      </c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9" t="s">
        <v>84</v>
      </c>
      <c r="AT121" s="209" t="s">
        <v>132</v>
      </c>
      <c r="AU121" s="209" t="s">
        <v>75</v>
      </c>
      <c r="AY121" s="14" t="s">
        <v>136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4" t="s">
        <v>82</v>
      </c>
      <c r="BK121" s="210">
        <f>ROUND(I121*H121,2)</f>
        <v>0</v>
      </c>
      <c r="BL121" s="14" t="s">
        <v>82</v>
      </c>
      <c r="BM121" s="209" t="s">
        <v>137</v>
      </c>
    </row>
    <row r="122" s="2" customFormat="1">
      <c r="A122" s="35"/>
      <c r="B122" s="36"/>
      <c r="C122" s="37"/>
      <c r="D122" s="211" t="s">
        <v>138</v>
      </c>
      <c r="E122" s="37"/>
      <c r="F122" s="212" t="s">
        <v>134</v>
      </c>
      <c r="G122" s="37"/>
      <c r="H122" s="37"/>
      <c r="I122" s="213"/>
      <c r="J122" s="37"/>
      <c r="K122" s="37"/>
      <c r="L122" s="41"/>
      <c r="M122" s="214"/>
      <c r="N122" s="215"/>
      <c r="O122" s="88"/>
      <c r="P122" s="88"/>
      <c r="Q122" s="88"/>
      <c r="R122" s="88"/>
      <c r="S122" s="88"/>
      <c r="T122" s="88"/>
      <c r="U122" s="89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138</v>
      </c>
      <c r="AU122" s="14" t="s">
        <v>75</v>
      </c>
    </row>
    <row r="123" s="2" customFormat="1" ht="21.75" customHeight="1">
      <c r="A123" s="35"/>
      <c r="B123" s="36"/>
      <c r="C123" s="216" t="s">
        <v>84</v>
      </c>
      <c r="D123" s="216" t="s">
        <v>139</v>
      </c>
      <c r="E123" s="217" t="s">
        <v>140</v>
      </c>
      <c r="F123" s="218" t="s">
        <v>141</v>
      </c>
      <c r="G123" s="219" t="s">
        <v>135</v>
      </c>
      <c r="H123" s="220">
        <v>1</v>
      </c>
      <c r="I123" s="221"/>
      <c r="J123" s="222">
        <f>ROUND(I123*H123,2)</f>
        <v>0</v>
      </c>
      <c r="K123" s="223"/>
      <c r="L123" s="41"/>
      <c r="M123" s="224" t="s">
        <v>1</v>
      </c>
      <c r="N123" s="225" t="s">
        <v>40</v>
      </c>
      <c r="O123" s="88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7">
        <f>S123*H123</f>
        <v>0</v>
      </c>
      <c r="U123" s="208" t="s">
        <v>1</v>
      </c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9" t="s">
        <v>82</v>
      </c>
      <c r="AT123" s="209" t="s">
        <v>139</v>
      </c>
      <c r="AU123" s="209" t="s">
        <v>75</v>
      </c>
      <c r="AY123" s="14" t="s">
        <v>136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4" t="s">
        <v>82</v>
      </c>
      <c r="BK123" s="210">
        <f>ROUND(I123*H123,2)</f>
        <v>0</v>
      </c>
      <c r="BL123" s="14" t="s">
        <v>82</v>
      </c>
      <c r="BM123" s="209" t="s">
        <v>142</v>
      </c>
    </row>
    <row r="124" s="2" customFormat="1">
      <c r="A124" s="35"/>
      <c r="B124" s="36"/>
      <c r="C124" s="37"/>
      <c r="D124" s="211" t="s">
        <v>138</v>
      </c>
      <c r="E124" s="37"/>
      <c r="F124" s="212" t="s">
        <v>143</v>
      </c>
      <c r="G124" s="37"/>
      <c r="H124" s="37"/>
      <c r="I124" s="213"/>
      <c r="J124" s="37"/>
      <c r="K124" s="37"/>
      <c r="L124" s="41"/>
      <c r="M124" s="214"/>
      <c r="N124" s="215"/>
      <c r="O124" s="88"/>
      <c r="P124" s="88"/>
      <c r="Q124" s="88"/>
      <c r="R124" s="88"/>
      <c r="S124" s="88"/>
      <c r="T124" s="88"/>
      <c r="U124" s="89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138</v>
      </c>
      <c r="AU124" s="14" t="s">
        <v>75</v>
      </c>
    </row>
    <row r="125" s="2" customFormat="1" ht="33" customHeight="1">
      <c r="A125" s="35"/>
      <c r="B125" s="36"/>
      <c r="C125" s="196" t="s">
        <v>144</v>
      </c>
      <c r="D125" s="196" t="s">
        <v>132</v>
      </c>
      <c r="E125" s="197" t="s">
        <v>145</v>
      </c>
      <c r="F125" s="198" t="s">
        <v>146</v>
      </c>
      <c r="G125" s="199" t="s">
        <v>135</v>
      </c>
      <c r="H125" s="200">
        <v>6</v>
      </c>
      <c r="I125" s="201"/>
      <c r="J125" s="202">
        <f>ROUND(I125*H125,2)</f>
        <v>0</v>
      </c>
      <c r="K125" s="203"/>
      <c r="L125" s="204"/>
      <c r="M125" s="205" t="s">
        <v>1</v>
      </c>
      <c r="N125" s="206" t="s">
        <v>40</v>
      </c>
      <c r="O125" s="88"/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7">
        <f>S125*H125</f>
        <v>0</v>
      </c>
      <c r="U125" s="208" t="s">
        <v>1</v>
      </c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9" t="s">
        <v>84</v>
      </c>
      <c r="AT125" s="209" t="s">
        <v>132</v>
      </c>
      <c r="AU125" s="209" t="s">
        <v>75</v>
      </c>
      <c r="AY125" s="14" t="s">
        <v>136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4" t="s">
        <v>82</v>
      </c>
      <c r="BK125" s="210">
        <f>ROUND(I125*H125,2)</f>
        <v>0</v>
      </c>
      <c r="BL125" s="14" t="s">
        <v>82</v>
      </c>
      <c r="BM125" s="209" t="s">
        <v>147</v>
      </c>
    </row>
    <row r="126" s="2" customFormat="1">
      <c r="A126" s="35"/>
      <c r="B126" s="36"/>
      <c r="C126" s="37"/>
      <c r="D126" s="211" t="s">
        <v>138</v>
      </c>
      <c r="E126" s="37"/>
      <c r="F126" s="212" t="s">
        <v>146</v>
      </c>
      <c r="G126" s="37"/>
      <c r="H126" s="37"/>
      <c r="I126" s="213"/>
      <c r="J126" s="37"/>
      <c r="K126" s="37"/>
      <c r="L126" s="41"/>
      <c r="M126" s="214"/>
      <c r="N126" s="215"/>
      <c r="O126" s="88"/>
      <c r="P126" s="88"/>
      <c r="Q126" s="88"/>
      <c r="R126" s="88"/>
      <c r="S126" s="88"/>
      <c r="T126" s="88"/>
      <c r="U126" s="89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138</v>
      </c>
      <c r="AU126" s="14" t="s">
        <v>75</v>
      </c>
    </row>
    <row r="127" s="2" customFormat="1" ht="37.8" customHeight="1">
      <c r="A127" s="35"/>
      <c r="B127" s="36"/>
      <c r="C127" s="196" t="s">
        <v>148</v>
      </c>
      <c r="D127" s="196" t="s">
        <v>132</v>
      </c>
      <c r="E127" s="197" t="s">
        <v>149</v>
      </c>
      <c r="F127" s="198" t="s">
        <v>150</v>
      </c>
      <c r="G127" s="199" t="s">
        <v>135</v>
      </c>
      <c r="H127" s="200">
        <v>2</v>
      </c>
      <c r="I127" s="201"/>
      <c r="J127" s="202">
        <f>ROUND(I127*H127,2)</f>
        <v>0</v>
      </c>
      <c r="K127" s="203"/>
      <c r="L127" s="204"/>
      <c r="M127" s="205" t="s">
        <v>1</v>
      </c>
      <c r="N127" s="206" t="s">
        <v>40</v>
      </c>
      <c r="O127" s="88"/>
      <c r="P127" s="207">
        <f>O127*H127</f>
        <v>0</v>
      </c>
      <c r="Q127" s="207">
        <v>0</v>
      </c>
      <c r="R127" s="207">
        <f>Q127*H127</f>
        <v>0</v>
      </c>
      <c r="S127" s="207">
        <v>0</v>
      </c>
      <c r="T127" s="207">
        <f>S127*H127</f>
        <v>0</v>
      </c>
      <c r="U127" s="208" t="s">
        <v>1</v>
      </c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9" t="s">
        <v>84</v>
      </c>
      <c r="AT127" s="209" t="s">
        <v>132</v>
      </c>
      <c r="AU127" s="209" t="s">
        <v>75</v>
      </c>
      <c r="AY127" s="14" t="s">
        <v>136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4" t="s">
        <v>82</v>
      </c>
      <c r="BK127" s="210">
        <f>ROUND(I127*H127,2)</f>
        <v>0</v>
      </c>
      <c r="BL127" s="14" t="s">
        <v>82</v>
      </c>
      <c r="BM127" s="209" t="s">
        <v>151</v>
      </c>
    </row>
    <row r="128" s="2" customFormat="1">
      <c r="A128" s="35"/>
      <c r="B128" s="36"/>
      <c r="C128" s="37"/>
      <c r="D128" s="211" t="s">
        <v>138</v>
      </c>
      <c r="E128" s="37"/>
      <c r="F128" s="212" t="s">
        <v>150</v>
      </c>
      <c r="G128" s="37"/>
      <c r="H128" s="37"/>
      <c r="I128" s="213"/>
      <c r="J128" s="37"/>
      <c r="K128" s="37"/>
      <c r="L128" s="41"/>
      <c r="M128" s="214"/>
      <c r="N128" s="215"/>
      <c r="O128" s="88"/>
      <c r="P128" s="88"/>
      <c r="Q128" s="88"/>
      <c r="R128" s="88"/>
      <c r="S128" s="88"/>
      <c r="T128" s="88"/>
      <c r="U128" s="89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138</v>
      </c>
      <c r="AU128" s="14" t="s">
        <v>75</v>
      </c>
    </row>
    <row r="129" s="2" customFormat="1" ht="37.8" customHeight="1">
      <c r="A129" s="35"/>
      <c r="B129" s="36"/>
      <c r="C129" s="196" t="s">
        <v>152</v>
      </c>
      <c r="D129" s="196" t="s">
        <v>132</v>
      </c>
      <c r="E129" s="197" t="s">
        <v>153</v>
      </c>
      <c r="F129" s="198" t="s">
        <v>154</v>
      </c>
      <c r="G129" s="199" t="s">
        <v>135</v>
      </c>
      <c r="H129" s="200">
        <v>1</v>
      </c>
      <c r="I129" s="201"/>
      <c r="J129" s="202">
        <f>ROUND(I129*H129,2)</f>
        <v>0</v>
      </c>
      <c r="K129" s="203"/>
      <c r="L129" s="204"/>
      <c r="M129" s="205" t="s">
        <v>1</v>
      </c>
      <c r="N129" s="206" t="s">
        <v>40</v>
      </c>
      <c r="O129" s="88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7">
        <f>S129*H129</f>
        <v>0</v>
      </c>
      <c r="U129" s="208" t="s">
        <v>1</v>
      </c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9" t="s">
        <v>84</v>
      </c>
      <c r="AT129" s="209" t="s">
        <v>132</v>
      </c>
      <c r="AU129" s="209" t="s">
        <v>75</v>
      </c>
      <c r="AY129" s="14" t="s">
        <v>136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4" t="s">
        <v>82</v>
      </c>
      <c r="BK129" s="210">
        <f>ROUND(I129*H129,2)</f>
        <v>0</v>
      </c>
      <c r="BL129" s="14" t="s">
        <v>82</v>
      </c>
      <c r="BM129" s="209" t="s">
        <v>155</v>
      </c>
    </row>
    <row r="130" s="2" customFormat="1">
      <c r="A130" s="35"/>
      <c r="B130" s="36"/>
      <c r="C130" s="37"/>
      <c r="D130" s="211" t="s">
        <v>138</v>
      </c>
      <c r="E130" s="37"/>
      <c r="F130" s="212" t="s">
        <v>154</v>
      </c>
      <c r="G130" s="37"/>
      <c r="H130" s="37"/>
      <c r="I130" s="213"/>
      <c r="J130" s="37"/>
      <c r="K130" s="37"/>
      <c r="L130" s="41"/>
      <c r="M130" s="214"/>
      <c r="N130" s="215"/>
      <c r="O130" s="88"/>
      <c r="P130" s="88"/>
      <c r="Q130" s="88"/>
      <c r="R130" s="88"/>
      <c r="S130" s="88"/>
      <c r="T130" s="88"/>
      <c r="U130" s="89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138</v>
      </c>
      <c r="AU130" s="14" t="s">
        <v>75</v>
      </c>
    </row>
    <row r="131" s="2" customFormat="1" ht="37.8" customHeight="1">
      <c r="A131" s="35"/>
      <c r="B131" s="36"/>
      <c r="C131" s="196" t="s">
        <v>156</v>
      </c>
      <c r="D131" s="196" t="s">
        <v>132</v>
      </c>
      <c r="E131" s="197" t="s">
        <v>157</v>
      </c>
      <c r="F131" s="198" t="s">
        <v>158</v>
      </c>
      <c r="G131" s="199" t="s">
        <v>135</v>
      </c>
      <c r="H131" s="200">
        <v>18</v>
      </c>
      <c r="I131" s="201"/>
      <c r="J131" s="202">
        <f>ROUND(I131*H131,2)</f>
        <v>0</v>
      </c>
      <c r="K131" s="203"/>
      <c r="L131" s="204"/>
      <c r="M131" s="205" t="s">
        <v>1</v>
      </c>
      <c r="N131" s="206" t="s">
        <v>40</v>
      </c>
      <c r="O131" s="88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7">
        <f>S131*H131</f>
        <v>0</v>
      </c>
      <c r="U131" s="208" t="s">
        <v>1</v>
      </c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9" t="s">
        <v>84</v>
      </c>
      <c r="AT131" s="209" t="s">
        <v>132</v>
      </c>
      <c r="AU131" s="209" t="s">
        <v>75</v>
      </c>
      <c r="AY131" s="14" t="s">
        <v>136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4" t="s">
        <v>82</v>
      </c>
      <c r="BK131" s="210">
        <f>ROUND(I131*H131,2)</f>
        <v>0</v>
      </c>
      <c r="BL131" s="14" t="s">
        <v>82</v>
      </c>
      <c r="BM131" s="209" t="s">
        <v>159</v>
      </c>
    </row>
    <row r="132" s="2" customFormat="1">
      <c r="A132" s="35"/>
      <c r="B132" s="36"/>
      <c r="C132" s="37"/>
      <c r="D132" s="211" t="s">
        <v>138</v>
      </c>
      <c r="E132" s="37"/>
      <c r="F132" s="212" t="s">
        <v>158</v>
      </c>
      <c r="G132" s="37"/>
      <c r="H132" s="37"/>
      <c r="I132" s="213"/>
      <c r="J132" s="37"/>
      <c r="K132" s="37"/>
      <c r="L132" s="41"/>
      <c r="M132" s="214"/>
      <c r="N132" s="215"/>
      <c r="O132" s="88"/>
      <c r="P132" s="88"/>
      <c r="Q132" s="88"/>
      <c r="R132" s="88"/>
      <c r="S132" s="88"/>
      <c r="T132" s="88"/>
      <c r="U132" s="89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138</v>
      </c>
      <c r="AU132" s="14" t="s">
        <v>75</v>
      </c>
    </row>
    <row r="133" s="2" customFormat="1" ht="37.8" customHeight="1">
      <c r="A133" s="35"/>
      <c r="B133" s="36"/>
      <c r="C133" s="196" t="s">
        <v>160</v>
      </c>
      <c r="D133" s="196" t="s">
        <v>132</v>
      </c>
      <c r="E133" s="197" t="s">
        <v>161</v>
      </c>
      <c r="F133" s="198" t="s">
        <v>162</v>
      </c>
      <c r="G133" s="199" t="s">
        <v>135</v>
      </c>
      <c r="H133" s="200">
        <v>6</v>
      </c>
      <c r="I133" s="201"/>
      <c r="J133" s="202">
        <f>ROUND(I133*H133,2)</f>
        <v>0</v>
      </c>
      <c r="K133" s="203"/>
      <c r="L133" s="204"/>
      <c r="M133" s="205" t="s">
        <v>1</v>
      </c>
      <c r="N133" s="206" t="s">
        <v>40</v>
      </c>
      <c r="O133" s="88"/>
      <c r="P133" s="207">
        <f>O133*H133</f>
        <v>0</v>
      </c>
      <c r="Q133" s="207">
        <v>0</v>
      </c>
      <c r="R133" s="207">
        <f>Q133*H133</f>
        <v>0</v>
      </c>
      <c r="S133" s="207">
        <v>0</v>
      </c>
      <c r="T133" s="207">
        <f>S133*H133</f>
        <v>0</v>
      </c>
      <c r="U133" s="208" t="s">
        <v>1</v>
      </c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9" t="s">
        <v>84</v>
      </c>
      <c r="AT133" s="209" t="s">
        <v>132</v>
      </c>
      <c r="AU133" s="209" t="s">
        <v>75</v>
      </c>
      <c r="AY133" s="14" t="s">
        <v>136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4" t="s">
        <v>82</v>
      </c>
      <c r="BK133" s="210">
        <f>ROUND(I133*H133,2)</f>
        <v>0</v>
      </c>
      <c r="BL133" s="14" t="s">
        <v>82</v>
      </c>
      <c r="BM133" s="209" t="s">
        <v>163</v>
      </c>
    </row>
    <row r="134" s="2" customFormat="1">
      <c r="A134" s="35"/>
      <c r="B134" s="36"/>
      <c r="C134" s="37"/>
      <c r="D134" s="211" t="s">
        <v>138</v>
      </c>
      <c r="E134" s="37"/>
      <c r="F134" s="212" t="s">
        <v>162</v>
      </c>
      <c r="G134" s="37"/>
      <c r="H134" s="37"/>
      <c r="I134" s="213"/>
      <c r="J134" s="37"/>
      <c r="K134" s="37"/>
      <c r="L134" s="41"/>
      <c r="M134" s="214"/>
      <c r="N134" s="215"/>
      <c r="O134" s="88"/>
      <c r="P134" s="88"/>
      <c r="Q134" s="88"/>
      <c r="R134" s="88"/>
      <c r="S134" s="88"/>
      <c r="T134" s="88"/>
      <c r="U134" s="89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138</v>
      </c>
      <c r="AU134" s="14" t="s">
        <v>75</v>
      </c>
    </row>
    <row r="135" s="2" customFormat="1" ht="37.8" customHeight="1">
      <c r="A135" s="35"/>
      <c r="B135" s="36"/>
      <c r="C135" s="196" t="s">
        <v>164</v>
      </c>
      <c r="D135" s="196" t="s">
        <v>132</v>
      </c>
      <c r="E135" s="197" t="s">
        <v>165</v>
      </c>
      <c r="F135" s="198" t="s">
        <v>166</v>
      </c>
      <c r="G135" s="199" t="s">
        <v>135</v>
      </c>
      <c r="H135" s="200">
        <v>5</v>
      </c>
      <c r="I135" s="201"/>
      <c r="J135" s="202">
        <f>ROUND(I135*H135,2)</f>
        <v>0</v>
      </c>
      <c r="K135" s="203"/>
      <c r="L135" s="204"/>
      <c r="M135" s="205" t="s">
        <v>1</v>
      </c>
      <c r="N135" s="206" t="s">
        <v>40</v>
      </c>
      <c r="O135" s="88"/>
      <c r="P135" s="207">
        <f>O135*H135</f>
        <v>0</v>
      </c>
      <c r="Q135" s="207">
        <v>0</v>
      </c>
      <c r="R135" s="207">
        <f>Q135*H135</f>
        <v>0</v>
      </c>
      <c r="S135" s="207">
        <v>0</v>
      </c>
      <c r="T135" s="207">
        <f>S135*H135</f>
        <v>0</v>
      </c>
      <c r="U135" s="208" t="s">
        <v>1</v>
      </c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9" t="s">
        <v>84</v>
      </c>
      <c r="AT135" s="209" t="s">
        <v>132</v>
      </c>
      <c r="AU135" s="209" t="s">
        <v>75</v>
      </c>
      <c r="AY135" s="14" t="s">
        <v>136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4" t="s">
        <v>82</v>
      </c>
      <c r="BK135" s="210">
        <f>ROUND(I135*H135,2)</f>
        <v>0</v>
      </c>
      <c r="BL135" s="14" t="s">
        <v>82</v>
      </c>
      <c r="BM135" s="209" t="s">
        <v>167</v>
      </c>
    </row>
    <row r="136" s="2" customFormat="1">
      <c r="A136" s="35"/>
      <c r="B136" s="36"/>
      <c r="C136" s="37"/>
      <c r="D136" s="211" t="s">
        <v>138</v>
      </c>
      <c r="E136" s="37"/>
      <c r="F136" s="212" t="s">
        <v>166</v>
      </c>
      <c r="G136" s="37"/>
      <c r="H136" s="37"/>
      <c r="I136" s="213"/>
      <c r="J136" s="37"/>
      <c r="K136" s="37"/>
      <c r="L136" s="41"/>
      <c r="M136" s="214"/>
      <c r="N136" s="215"/>
      <c r="O136" s="88"/>
      <c r="P136" s="88"/>
      <c r="Q136" s="88"/>
      <c r="R136" s="88"/>
      <c r="S136" s="88"/>
      <c r="T136" s="88"/>
      <c r="U136" s="89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138</v>
      </c>
      <c r="AU136" s="14" t="s">
        <v>75</v>
      </c>
    </row>
    <row r="137" s="2" customFormat="1" ht="37.8" customHeight="1">
      <c r="A137" s="35"/>
      <c r="B137" s="36"/>
      <c r="C137" s="196" t="s">
        <v>168</v>
      </c>
      <c r="D137" s="196" t="s">
        <v>132</v>
      </c>
      <c r="E137" s="197" t="s">
        <v>169</v>
      </c>
      <c r="F137" s="198" t="s">
        <v>170</v>
      </c>
      <c r="G137" s="199" t="s">
        <v>135</v>
      </c>
      <c r="H137" s="200">
        <v>1</v>
      </c>
      <c r="I137" s="201"/>
      <c r="J137" s="202">
        <f>ROUND(I137*H137,2)</f>
        <v>0</v>
      </c>
      <c r="K137" s="203"/>
      <c r="L137" s="204"/>
      <c r="M137" s="205" t="s">
        <v>1</v>
      </c>
      <c r="N137" s="206" t="s">
        <v>40</v>
      </c>
      <c r="O137" s="88"/>
      <c r="P137" s="207">
        <f>O137*H137</f>
        <v>0</v>
      </c>
      <c r="Q137" s="207">
        <v>0</v>
      </c>
      <c r="R137" s="207">
        <f>Q137*H137</f>
        <v>0</v>
      </c>
      <c r="S137" s="207">
        <v>0</v>
      </c>
      <c r="T137" s="207">
        <f>S137*H137</f>
        <v>0</v>
      </c>
      <c r="U137" s="208" t="s">
        <v>1</v>
      </c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9" t="s">
        <v>84</v>
      </c>
      <c r="AT137" s="209" t="s">
        <v>132</v>
      </c>
      <c r="AU137" s="209" t="s">
        <v>75</v>
      </c>
      <c r="AY137" s="14" t="s">
        <v>136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4" t="s">
        <v>82</v>
      </c>
      <c r="BK137" s="210">
        <f>ROUND(I137*H137,2)</f>
        <v>0</v>
      </c>
      <c r="BL137" s="14" t="s">
        <v>82</v>
      </c>
      <c r="BM137" s="209" t="s">
        <v>171</v>
      </c>
    </row>
    <row r="138" s="2" customFormat="1">
      <c r="A138" s="35"/>
      <c r="B138" s="36"/>
      <c r="C138" s="37"/>
      <c r="D138" s="211" t="s">
        <v>138</v>
      </c>
      <c r="E138" s="37"/>
      <c r="F138" s="212" t="s">
        <v>170</v>
      </c>
      <c r="G138" s="37"/>
      <c r="H138" s="37"/>
      <c r="I138" s="213"/>
      <c r="J138" s="37"/>
      <c r="K138" s="37"/>
      <c r="L138" s="41"/>
      <c r="M138" s="214"/>
      <c r="N138" s="215"/>
      <c r="O138" s="88"/>
      <c r="P138" s="88"/>
      <c r="Q138" s="88"/>
      <c r="R138" s="88"/>
      <c r="S138" s="88"/>
      <c r="T138" s="88"/>
      <c r="U138" s="89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138</v>
      </c>
      <c r="AU138" s="14" t="s">
        <v>75</v>
      </c>
    </row>
    <row r="139" s="2" customFormat="1" ht="37.8" customHeight="1">
      <c r="A139" s="35"/>
      <c r="B139" s="36"/>
      <c r="C139" s="196" t="s">
        <v>172</v>
      </c>
      <c r="D139" s="196" t="s">
        <v>132</v>
      </c>
      <c r="E139" s="197" t="s">
        <v>173</v>
      </c>
      <c r="F139" s="198" t="s">
        <v>174</v>
      </c>
      <c r="G139" s="199" t="s">
        <v>135</v>
      </c>
      <c r="H139" s="200">
        <v>2</v>
      </c>
      <c r="I139" s="201"/>
      <c r="J139" s="202">
        <f>ROUND(I139*H139,2)</f>
        <v>0</v>
      </c>
      <c r="K139" s="203"/>
      <c r="L139" s="204"/>
      <c r="M139" s="205" t="s">
        <v>1</v>
      </c>
      <c r="N139" s="206" t="s">
        <v>40</v>
      </c>
      <c r="O139" s="88"/>
      <c r="P139" s="207">
        <f>O139*H139</f>
        <v>0</v>
      </c>
      <c r="Q139" s="207">
        <v>0</v>
      </c>
      <c r="R139" s="207">
        <f>Q139*H139</f>
        <v>0</v>
      </c>
      <c r="S139" s="207">
        <v>0</v>
      </c>
      <c r="T139" s="207">
        <f>S139*H139</f>
        <v>0</v>
      </c>
      <c r="U139" s="208" t="s">
        <v>1</v>
      </c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9" t="s">
        <v>84</v>
      </c>
      <c r="AT139" s="209" t="s">
        <v>132</v>
      </c>
      <c r="AU139" s="209" t="s">
        <v>75</v>
      </c>
      <c r="AY139" s="14" t="s">
        <v>136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4" t="s">
        <v>82</v>
      </c>
      <c r="BK139" s="210">
        <f>ROUND(I139*H139,2)</f>
        <v>0</v>
      </c>
      <c r="BL139" s="14" t="s">
        <v>82</v>
      </c>
      <c r="BM139" s="209" t="s">
        <v>175</v>
      </c>
    </row>
    <row r="140" s="2" customFormat="1">
      <c r="A140" s="35"/>
      <c r="B140" s="36"/>
      <c r="C140" s="37"/>
      <c r="D140" s="211" t="s">
        <v>138</v>
      </c>
      <c r="E140" s="37"/>
      <c r="F140" s="212" t="s">
        <v>174</v>
      </c>
      <c r="G140" s="37"/>
      <c r="H140" s="37"/>
      <c r="I140" s="213"/>
      <c r="J140" s="37"/>
      <c r="K140" s="37"/>
      <c r="L140" s="41"/>
      <c r="M140" s="214"/>
      <c r="N140" s="215"/>
      <c r="O140" s="88"/>
      <c r="P140" s="88"/>
      <c r="Q140" s="88"/>
      <c r="R140" s="88"/>
      <c r="S140" s="88"/>
      <c r="T140" s="88"/>
      <c r="U140" s="89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138</v>
      </c>
      <c r="AU140" s="14" t="s">
        <v>75</v>
      </c>
    </row>
    <row r="141" s="2" customFormat="1" ht="24.15" customHeight="1">
      <c r="A141" s="35"/>
      <c r="B141" s="36"/>
      <c r="C141" s="216" t="s">
        <v>176</v>
      </c>
      <c r="D141" s="216" t="s">
        <v>139</v>
      </c>
      <c r="E141" s="217" t="s">
        <v>177</v>
      </c>
      <c r="F141" s="218" t="s">
        <v>178</v>
      </c>
      <c r="G141" s="219" t="s">
        <v>135</v>
      </c>
      <c r="H141" s="220">
        <v>33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40</v>
      </c>
      <c r="O141" s="88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7">
        <f>S141*H141</f>
        <v>0</v>
      </c>
      <c r="U141" s="208" t="s">
        <v>1</v>
      </c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9" t="s">
        <v>82</v>
      </c>
      <c r="AT141" s="209" t="s">
        <v>139</v>
      </c>
      <c r="AU141" s="209" t="s">
        <v>75</v>
      </c>
      <c r="AY141" s="14" t="s">
        <v>136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4" t="s">
        <v>82</v>
      </c>
      <c r="BK141" s="210">
        <f>ROUND(I141*H141,2)</f>
        <v>0</v>
      </c>
      <c r="BL141" s="14" t="s">
        <v>82</v>
      </c>
      <c r="BM141" s="209" t="s">
        <v>179</v>
      </c>
    </row>
    <row r="142" s="2" customFormat="1">
      <c r="A142" s="35"/>
      <c r="B142" s="36"/>
      <c r="C142" s="37"/>
      <c r="D142" s="211" t="s">
        <v>138</v>
      </c>
      <c r="E142" s="37"/>
      <c r="F142" s="212" t="s">
        <v>178</v>
      </c>
      <c r="G142" s="37"/>
      <c r="H142" s="37"/>
      <c r="I142" s="213"/>
      <c r="J142" s="37"/>
      <c r="K142" s="37"/>
      <c r="L142" s="41"/>
      <c r="M142" s="214"/>
      <c r="N142" s="215"/>
      <c r="O142" s="88"/>
      <c r="P142" s="88"/>
      <c r="Q142" s="88"/>
      <c r="R142" s="88"/>
      <c r="S142" s="88"/>
      <c r="T142" s="88"/>
      <c r="U142" s="89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138</v>
      </c>
      <c r="AU142" s="14" t="s">
        <v>75</v>
      </c>
    </row>
    <row r="143" s="2" customFormat="1" ht="24.15" customHeight="1">
      <c r="A143" s="35"/>
      <c r="B143" s="36"/>
      <c r="C143" s="216" t="s">
        <v>180</v>
      </c>
      <c r="D143" s="216" t="s">
        <v>139</v>
      </c>
      <c r="E143" s="217" t="s">
        <v>181</v>
      </c>
      <c r="F143" s="218" t="s">
        <v>182</v>
      </c>
      <c r="G143" s="219" t="s">
        <v>135</v>
      </c>
      <c r="H143" s="220">
        <v>2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40</v>
      </c>
      <c r="O143" s="88"/>
      <c r="P143" s="207">
        <f>O143*H143</f>
        <v>0</v>
      </c>
      <c r="Q143" s="207">
        <v>0</v>
      </c>
      <c r="R143" s="207">
        <f>Q143*H143</f>
        <v>0</v>
      </c>
      <c r="S143" s="207">
        <v>0</v>
      </c>
      <c r="T143" s="207">
        <f>S143*H143</f>
        <v>0</v>
      </c>
      <c r="U143" s="208" t="s">
        <v>1</v>
      </c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9" t="s">
        <v>82</v>
      </c>
      <c r="AT143" s="209" t="s">
        <v>139</v>
      </c>
      <c r="AU143" s="209" t="s">
        <v>75</v>
      </c>
      <c r="AY143" s="14" t="s">
        <v>136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4" t="s">
        <v>82</v>
      </c>
      <c r="BK143" s="210">
        <f>ROUND(I143*H143,2)</f>
        <v>0</v>
      </c>
      <c r="BL143" s="14" t="s">
        <v>82</v>
      </c>
      <c r="BM143" s="209" t="s">
        <v>183</v>
      </c>
    </row>
    <row r="144" s="2" customFormat="1">
      <c r="A144" s="35"/>
      <c r="B144" s="36"/>
      <c r="C144" s="37"/>
      <c r="D144" s="211" t="s">
        <v>138</v>
      </c>
      <c r="E144" s="37"/>
      <c r="F144" s="212" t="s">
        <v>182</v>
      </c>
      <c r="G144" s="37"/>
      <c r="H144" s="37"/>
      <c r="I144" s="213"/>
      <c r="J144" s="37"/>
      <c r="K144" s="37"/>
      <c r="L144" s="41"/>
      <c r="M144" s="214"/>
      <c r="N144" s="215"/>
      <c r="O144" s="88"/>
      <c r="P144" s="88"/>
      <c r="Q144" s="88"/>
      <c r="R144" s="88"/>
      <c r="S144" s="88"/>
      <c r="T144" s="88"/>
      <c r="U144" s="89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138</v>
      </c>
      <c r="AU144" s="14" t="s">
        <v>75</v>
      </c>
    </row>
    <row r="145" s="2" customFormat="1" ht="21.75" customHeight="1">
      <c r="A145" s="35"/>
      <c r="B145" s="36"/>
      <c r="C145" s="216" t="s">
        <v>184</v>
      </c>
      <c r="D145" s="216" t="s">
        <v>139</v>
      </c>
      <c r="E145" s="217" t="s">
        <v>185</v>
      </c>
      <c r="F145" s="218" t="s">
        <v>186</v>
      </c>
      <c r="G145" s="219" t="s">
        <v>135</v>
      </c>
      <c r="H145" s="220">
        <v>6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40</v>
      </c>
      <c r="O145" s="88"/>
      <c r="P145" s="207">
        <f>O145*H145</f>
        <v>0</v>
      </c>
      <c r="Q145" s="207">
        <v>0</v>
      </c>
      <c r="R145" s="207">
        <f>Q145*H145</f>
        <v>0</v>
      </c>
      <c r="S145" s="207">
        <v>0</v>
      </c>
      <c r="T145" s="207">
        <f>S145*H145</f>
        <v>0</v>
      </c>
      <c r="U145" s="208" t="s">
        <v>1</v>
      </c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9" t="s">
        <v>82</v>
      </c>
      <c r="AT145" s="209" t="s">
        <v>139</v>
      </c>
      <c r="AU145" s="209" t="s">
        <v>75</v>
      </c>
      <c r="AY145" s="14" t="s">
        <v>136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4" t="s">
        <v>82</v>
      </c>
      <c r="BK145" s="210">
        <f>ROUND(I145*H145,2)</f>
        <v>0</v>
      </c>
      <c r="BL145" s="14" t="s">
        <v>82</v>
      </c>
      <c r="BM145" s="209" t="s">
        <v>187</v>
      </c>
    </row>
    <row r="146" s="2" customFormat="1">
      <c r="A146" s="35"/>
      <c r="B146" s="36"/>
      <c r="C146" s="37"/>
      <c r="D146" s="211" t="s">
        <v>138</v>
      </c>
      <c r="E146" s="37"/>
      <c r="F146" s="212" t="s">
        <v>186</v>
      </c>
      <c r="G146" s="37"/>
      <c r="H146" s="37"/>
      <c r="I146" s="213"/>
      <c r="J146" s="37"/>
      <c r="K146" s="37"/>
      <c r="L146" s="41"/>
      <c r="M146" s="214"/>
      <c r="N146" s="215"/>
      <c r="O146" s="88"/>
      <c r="P146" s="88"/>
      <c r="Q146" s="88"/>
      <c r="R146" s="88"/>
      <c r="S146" s="88"/>
      <c r="T146" s="88"/>
      <c r="U146" s="89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138</v>
      </c>
      <c r="AU146" s="14" t="s">
        <v>75</v>
      </c>
    </row>
    <row r="147" s="2" customFormat="1" ht="24.15" customHeight="1">
      <c r="A147" s="35"/>
      <c r="B147" s="36"/>
      <c r="C147" s="196" t="s">
        <v>188</v>
      </c>
      <c r="D147" s="196" t="s">
        <v>132</v>
      </c>
      <c r="E147" s="197" t="s">
        <v>189</v>
      </c>
      <c r="F147" s="198" t="s">
        <v>190</v>
      </c>
      <c r="G147" s="199" t="s">
        <v>135</v>
      </c>
      <c r="H147" s="200">
        <v>1</v>
      </c>
      <c r="I147" s="201"/>
      <c r="J147" s="202">
        <f>ROUND(I147*H147,2)</f>
        <v>0</v>
      </c>
      <c r="K147" s="203"/>
      <c r="L147" s="204"/>
      <c r="M147" s="205" t="s">
        <v>1</v>
      </c>
      <c r="N147" s="206" t="s">
        <v>40</v>
      </c>
      <c r="O147" s="88"/>
      <c r="P147" s="207">
        <f>O147*H147</f>
        <v>0</v>
      </c>
      <c r="Q147" s="207">
        <v>0</v>
      </c>
      <c r="R147" s="207">
        <f>Q147*H147</f>
        <v>0</v>
      </c>
      <c r="S147" s="207">
        <v>0</v>
      </c>
      <c r="T147" s="207">
        <f>S147*H147</f>
        <v>0</v>
      </c>
      <c r="U147" s="208" t="s">
        <v>1</v>
      </c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9" t="s">
        <v>84</v>
      </c>
      <c r="AT147" s="209" t="s">
        <v>132</v>
      </c>
      <c r="AU147" s="209" t="s">
        <v>75</v>
      </c>
      <c r="AY147" s="14" t="s">
        <v>136</v>
      </c>
      <c r="BE147" s="210">
        <f>IF(N147="základní",J147,0)</f>
        <v>0</v>
      </c>
      <c r="BF147" s="210">
        <f>IF(N147="snížená",J147,0)</f>
        <v>0</v>
      </c>
      <c r="BG147" s="210">
        <f>IF(N147="zákl. přenesená",J147,0)</f>
        <v>0</v>
      </c>
      <c r="BH147" s="210">
        <f>IF(N147="sníž. přenesená",J147,0)</f>
        <v>0</v>
      </c>
      <c r="BI147" s="210">
        <f>IF(N147="nulová",J147,0)</f>
        <v>0</v>
      </c>
      <c r="BJ147" s="14" t="s">
        <v>82</v>
      </c>
      <c r="BK147" s="210">
        <f>ROUND(I147*H147,2)</f>
        <v>0</v>
      </c>
      <c r="BL147" s="14" t="s">
        <v>82</v>
      </c>
      <c r="BM147" s="209" t="s">
        <v>191</v>
      </c>
    </row>
    <row r="148" s="2" customFormat="1">
      <c r="A148" s="35"/>
      <c r="B148" s="36"/>
      <c r="C148" s="37"/>
      <c r="D148" s="211" t="s">
        <v>138</v>
      </c>
      <c r="E148" s="37"/>
      <c r="F148" s="212" t="s">
        <v>190</v>
      </c>
      <c r="G148" s="37"/>
      <c r="H148" s="37"/>
      <c r="I148" s="213"/>
      <c r="J148" s="37"/>
      <c r="K148" s="37"/>
      <c r="L148" s="41"/>
      <c r="M148" s="214"/>
      <c r="N148" s="215"/>
      <c r="O148" s="88"/>
      <c r="P148" s="88"/>
      <c r="Q148" s="88"/>
      <c r="R148" s="88"/>
      <c r="S148" s="88"/>
      <c r="T148" s="88"/>
      <c r="U148" s="89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138</v>
      </c>
      <c r="AU148" s="14" t="s">
        <v>75</v>
      </c>
    </row>
    <row r="149" s="2" customFormat="1" ht="24.15" customHeight="1">
      <c r="A149" s="35"/>
      <c r="B149" s="36"/>
      <c r="C149" s="196" t="s">
        <v>8</v>
      </c>
      <c r="D149" s="196" t="s">
        <v>132</v>
      </c>
      <c r="E149" s="197" t="s">
        <v>192</v>
      </c>
      <c r="F149" s="198" t="s">
        <v>193</v>
      </c>
      <c r="G149" s="199" t="s">
        <v>135</v>
      </c>
      <c r="H149" s="200">
        <v>1</v>
      </c>
      <c r="I149" s="201"/>
      <c r="J149" s="202">
        <f>ROUND(I149*H149,2)</f>
        <v>0</v>
      </c>
      <c r="K149" s="203"/>
      <c r="L149" s="204"/>
      <c r="M149" s="205" t="s">
        <v>1</v>
      </c>
      <c r="N149" s="206" t="s">
        <v>40</v>
      </c>
      <c r="O149" s="88"/>
      <c r="P149" s="207">
        <f>O149*H149</f>
        <v>0</v>
      </c>
      <c r="Q149" s="207">
        <v>0</v>
      </c>
      <c r="R149" s="207">
        <f>Q149*H149</f>
        <v>0</v>
      </c>
      <c r="S149" s="207">
        <v>0</v>
      </c>
      <c r="T149" s="207">
        <f>S149*H149</f>
        <v>0</v>
      </c>
      <c r="U149" s="208" t="s">
        <v>1</v>
      </c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9" t="s">
        <v>84</v>
      </c>
      <c r="AT149" s="209" t="s">
        <v>132</v>
      </c>
      <c r="AU149" s="209" t="s">
        <v>75</v>
      </c>
      <c r="AY149" s="14" t="s">
        <v>136</v>
      </c>
      <c r="BE149" s="210">
        <f>IF(N149="základní",J149,0)</f>
        <v>0</v>
      </c>
      <c r="BF149" s="210">
        <f>IF(N149="snížená",J149,0)</f>
        <v>0</v>
      </c>
      <c r="BG149" s="210">
        <f>IF(N149="zákl. přenesená",J149,0)</f>
        <v>0</v>
      </c>
      <c r="BH149" s="210">
        <f>IF(N149="sníž. přenesená",J149,0)</f>
        <v>0</v>
      </c>
      <c r="BI149" s="210">
        <f>IF(N149="nulová",J149,0)</f>
        <v>0</v>
      </c>
      <c r="BJ149" s="14" t="s">
        <v>82</v>
      </c>
      <c r="BK149" s="210">
        <f>ROUND(I149*H149,2)</f>
        <v>0</v>
      </c>
      <c r="BL149" s="14" t="s">
        <v>82</v>
      </c>
      <c r="BM149" s="209" t="s">
        <v>194</v>
      </c>
    </row>
    <row r="150" s="2" customFormat="1">
      <c r="A150" s="35"/>
      <c r="B150" s="36"/>
      <c r="C150" s="37"/>
      <c r="D150" s="211" t="s">
        <v>138</v>
      </c>
      <c r="E150" s="37"/>
      <c r="F150" s="212" t="s">
        <v>193</v>
      </c>
      <c r="G150" s="37"/>
      <c r="H150" s="37"/>
      <c r="I150" s="213"/>
      <c r="J150" s="37"/>
      <c r="K150" s="37"/>
      <c r="L150" s="41"/>
      <c r="M150" s="214"/>
      <c r="N150" s="215"/>
      <c r="O150" s="88"/>
      <c r="P150" s="88"/>
      <c r="Q150" s="88"/>
      <c r="R150" s="88"/>
      <c r="S150" s="88"/>
      <c r="T150" s="88"/>
      <c r="U150" s="89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138</v>
      </c>
      <c r="AU150" s="14" t="s">
        <v>75</v>
      </c>
    </row>
    <row r="151" s="2" customFormat="1" ht="24.15" customHeight="1">
      <c r="A151" s="35"/>
      <c r="B151" s="36"/>
      <c r="C151" s="196" t="s">
        <v>195</v>
      </c>
      <c r="D151" s="196" t="s">
        <v>132</v>
      </c>
      <c r="E151" s="197" t="s">
        <v>196</v>
      </c>
      <c r="F151" s="198" t="s">
        <v>197</v>
      </c>
      <c r="G151" s="199" t="s">
        <v>135</v>
      </c>
      <c r="H151" s="200">
        <v>2</v>
      </c>
      <c r="I151" s="201"/>
      <c r="J151" s="202">
        <f>ROUND(I151*H151,2)</f>
        <v>0</v>
      </c>
      <c r="K151" s="203"/>
      <c r="L151" s="204"/>
      <c r="M151" s="205" t="s">
        <v>1</v>
      </c>
      <c r="N151" s="206" t="s">
        <v>40</v>
      </c>
      <c r="O151" s="88"/>
      <c r="P151" s="207">
        <f>O151*H151</f>
        <v>0</v>
      </c>
      <c r="Q151" s="207">
        <v>0</v>
      </c>
      <c r="R151" s="207">
        <f>Q151*H151</f>
        <v>0</v>
      </c>
      <c r="S151" s="207">
        <v>0</v>
      </c>
      <c r="T151" s="207">
        <f>S151*H151</f>
        <v>0</v>
      </c>
      <c r="U151" s="208" t="s">
        <v>1</v>
      </c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9" t="s">
        <v>84</v>
      </c>
      <c r="AT151" s="209" t="s">
        <v>132</v>
      </c>
      <c r="AU151" s="209" t="s">
        <v>75</v>
      </c>
      <c r="AY151" s="14" t="s">
        <v>136</v>
      </c>
      <c r="BE151" s="210">
        <f>IF(N151="základní",J151,0)</f>
        <v>0</v>
      </c>
      <c r="BF151" s="210">
        <f>IF(N151="snížená",J151,0)</f>
        <v>0</v>
      </c>
      <c r="BG151" s="210">
        <f>IF(N151="zákl. přenesená",J151,0)</f>
        <v>0</v>
      </c>
      <c r="BH151" s="210">
        <f>IF(N151="sníž. přenesená",J151,0)</f>
        <v>0</v>
      </c>
      <c r="BI151" s="210">
        <f>IF(N151="nulová",J151,0)</f>
        <v>0</v>
      </c>
      <c r="BJ151" s="14" t="s">
        <v>82</v>
      </c>
      <c r="BK151" s="210">
        <f>ROUND(I151*H151,2)</f>
        <v>0</v>
      </c>
      <c r="BL151" s="14" t="s">
        <v>82</v>
      </c>
      <c r="BM151" s="209" t="s">
        <v>198</v>
      </c>
    </row>
    <row r="152" s="2" customFormat="1">
      <c r="A152" s="35"/>
      <c r="B152" s="36"/>
      <c r="C152" s="37"/>
      <c r="D152" s="211" t="s">
        <v>138</v>
      </c>
      <c r="E152" s="37"/>
      <c r="F152" s="212" t="s">
        <v>197</v>
      </c>
      <c r="G152" s="37"/>
      <c r="H152" s="37"/>
      <c r="I152" s="213"/>
      <c r="J152" s="37"/>
      <c r="K152" s="37"/>
      <c r="L152" s="41"/>
      <c r="M152" s="214"/>
      <c r="N152" s="215"/>
      <c r="O152" s="88"/>
      <c r="P152" s="88"/>
      <c r="Q152" s="88"/>
      <c r="R152" s="88"/>
      <c r="S152" s="88"/>
      <c r="T152" s="88"/>
      <c r="U152" s="89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138</v>
      </c>
      <c r="AU152" s="14" t="s">
        <v>75</v>
      </c>
    </row>
    <row r="153" s="2" customFormat="1" ht="16.5" customHeight="1">
      <c r="A153" s="35"/>
      <c r="B153" s="36"/>
      <c r="C153" s="216" t="s">
        <v>199</v>
      </c>
      <c r="D153" s="216" t="s">
        <v>139</v>
      </c>
      <c r="E153" s="217" t="s">
        <v>200</v>
      </c>
      <c r="F153" s="218" t="s">
        <v>201</v>
      </c>
      <c r="G153" s="219" t="s">
        <v>135</v>
      </c>
      <c r="H153" s="220">
        <v>1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40</v>
      </c>
      <c r="O153" s="88"/>
      <c r="P153" s="207">
        <f>O153*H153</f>
        <v>0</v>
      </c>
      <c r="Q153" s="207">
        <v>0</v>
      </c>
      <c r="R153" s="207">
        <f>Q153*H153</f>
        <v>0</v>
      </c>
      <c r="S153" s="207">
        <v>0</v>
      </c>
      <c r="T153" s="207">
        <f>S153*H153</f>
        <v>0</v>
      </c>
      <c r="U153" s="208" t="s">
        <v>1</v>
      </c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9" t="s">
        <v>82</v>
      </c>
      <c r="AT153" s="209" t="s">
        <v>139</v>
      </c>
      <c r="AU153" s="209" t="s">
        <v>75</v>
      </c>
      <c r="AY153" s="14" t="s">
        <v>136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4" t="s">
        <v>82</v>
      </c>
      <c r="BK153" s="210">
        <f>ROUND(I153*H153,2)</f>
        <v>0</v>
      </c>
      <c r="BL153" s="14" t="s">
        <v>82</v>
      </c>
      <c r="BM153" s="209" t="s">
        <v>202</v>
      </c>
    </row>
    <row r="154" s="2" customFormat="1">
      <c r="A154" s="35"/>
      <c r="B154" s="36"/>
      <c r="C154" s="37"/>
      <c r="D154" s="211" t="s">
        <v>138</v>
      </c>
      <c r="E154" s="37"/>
      <c r="F154" s="212" t="s">
        <v>203</v>
      </c>
      <c r="G154" s="37"/>
      <c r="H154" s="37"/>
      <c r="I154" s="213"/>
      <c r="J154" s="37"/>
      <c r="K154" s="37"/>
      <c r="L154" s="41"/>
      <c r="M154" s="214"/>
      <c r="N154" s="215"/>
      <c r="O154" s="88"/>
      <c r="P154" s="88"/>
      <c r="Q154" s="88"/>
      <c r="R154" s="88"/>
      <c r="S154" s="88"/>
      <c r="T154" s="88"/>
      <c r="U154" s="89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138</v>
      </c>
      <c r="AU154" s="14" t="s">
        <v>75</v>
      </c>
    </row>
    <row r="155" s="2" customFormat="1" ht="37.8" customHeight="1">
      <c r="A155" s="35"/>
      <c r="B155" s="36"/>
      <c r="C155" s="196" t="s">
        <v>204</v>
      </c>
      <c r="D155" s="196" t="s">
        <v>132</v>
      </c>
      <c r="E155" s="197" t="s">
        <v>205</v>
      </c>
      <c r="F155" s="198" t="s">
        <v>206</v>
      </c>
      <c r="G155" s="199" t="s">
        <v>135</v>
      </c>
      <c r="H155" s="200">
        <v>1</v>
      </c>
      <c r="I155" s="201"/>
      <c r="J155" s="202">
        <f>ROUND(I155*H155,2)</f>
        <v>0</v>
      </c>
      <c r="K155" s="203"/>
      <c r="L155" s="204"/>
      <c r="M155" s="205" t="s">
        <v>1</v>
      </c>
      <c r="N155" s="206" t="s">
        <v>40</v>
      </c>
      <c r="O155" s="88"/>
      <c r="P155" s="207">
        <f>O155*H155</f>
        <v>0</v>
      </c>
      <c r="Q155" s="207">
        <v>0</v>
      </c>
      <c r="R155" s="207">
        <f>Q155*H155</f>
        <v>0</v>
      </c>
      <c r="S155" s="207">
        <v>0</v>
      </c>
      <c r="T155" s="207">
        <f>S155*H155</f>
        <v>0</v>
      </c>
      <c r="U155" s="208" t="s">
        <v>1</v>
      </c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9" t="s">
        <v>84</v>
      </c>
      <c r="AT155" s="209" t="s">
        <v>132</v>
      </c>
      <c r="AU155" s="209" t="s">
        <v>75</v>
      </c>
      <c r="AY155" s="14" t="s">
        <v>136</v>
      </c>
      <c r="BE155" s="210">
        <f>IF(N155="základní",J155,0)</f>
        <v>0</v>
      </c>
      <c r="BF155" s="210">
        <f>IF(N155="snížená",J155,0)</f>
        <v>0</v>
      </c>
      <c r="BG155" s="210">
        <f>IF(N155="zákl. přenesená",J155,0)</f>
        <v>0</v>
      </c>
      <c r="BH155" s="210">
        <f>IF(N155="sníž. přenesená",J155,0)</f>
        <v>0</v>
      </c>
      <c r="BI155" s="210">
        <f>IF(N155="nulová",J155,0)</f>
        <v>0</v>
      </c>
      <c r="BJ155" s="14" t="s">
        <v>82</v>
      </c>
      <c r="BK155" s="210">
        <f>ROUND(I155*H155,2)</f>
        <v>0</v>
      </c>
      <c r="BL155" s="14" t="s">
        <v>82</v>
      </c>
      <c r="BM155" s="209" t="s">
        <v>207</v>
      </c>
    </row>
    <row r="156" s="2" customFormat="1">
      <c r="A156" s="35"/>
      <c r="B156" s="36"/>
      <c r="C156" s="37"/>
      <c r="D156" s="211" t="s">
        <v>138</v>
      </c>
      <c r="E156" s="37"/>
      <c r="F156" s="212" t="s">
        <v>206</v>
      </c>
      <c r="G156" s="37"/>
      <c r="H156" s="37"/>
      <c r="I156" s="213"/>
      <c r="J156" s="37"/>
      <c r="K156" s="37"/>
      <c r="L156" s="41"/>
      <c r="M156" s="214"/>
      <c r="N156" s="215"/>
      <c r="O156" s="88"/>
      <c r="P156" s="88"/>
      <c r="Q156" s="88"/>
      <c r="R156" s="88"/>
      <c r="S156" s="88"/>
      <c r="T156" s="88"/>
      <c r="U156" s="89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138</v>
      </c>
      <c r="AU156" s="14" t="s">
        <v>75</v>
      </c>
    </row>
    <row r="157" s="2" customFormat="1">
      <c r="A157" s="35"/>
      <c r="B157" s="36"/>
      <c r="C157" s="37"/>
      <c r="D157" s="211" t="s">
        <v>208</v>
      </c>
      <c r="E157" s="37"/>
      <c r="F157" s="226" t="s">
        <v>209</v>
      </c>
      <c r="G157" s="37"/>
      <c r="H157" s="37"/>
      <c r="I157" s="213"/>
      <c r="J157" s="37"/>
      <c r="K157" s="37"/>
      <c r="L157" s="41"/>
      <c r="M157" s="214"/>
      <c r="N157" s="215"/>
      <c r="O157" s="88"/>
      <c r="P157" s="88"/>
      <c r="Q157" s="88"/>
      <c r="R157" s="88"/>
      <c r="S157" s="88"/>
      <c r="T157" s="88"/>
      <c r="U157" s="89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208</v>
      </c>
      <c r="AU157" s="14" t="s">
        <v>75</v>
      </c>
    </row>
    <row r="158" s="2" customFormat="1" ht="16.5" customHeight="1">
      <c r="A158" s="35"/>
      <c r="B158" s="36"/>
      <c r="C158" s="216" t="s">
        <v>210</v>
      </c>
      <c r="D158" s="216" t="s">
        <v>139</v>
      </c>
      <c r="E158" s="217" t="s">
        <v>211</v>
      </c>
      <c r="F158" s="218" t="s">
        <v>212</v>
      </c>
      <c r="G158" s="219" t="s">
        <v>135</v>
      </c>
      <c r="H158" s="220">
        <v>1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40</v>
      </c>
      <c r="O158" s="88"/>
      <c r="P158" s="207">
        <f>O158*H158</f>
        <v>0</v>
      </c>
      <c r="Q158" s="207">
        <v>0</v>
      </c>
      <c r="R158" s="207">
        <f>Q158*H158</f>
        <v>0</v>
      </c>
      <c r="S158" s="207">
        <v>0</v>
      </c>
      <c r="T158" s="207">
        <f>S158*H158</f>
        <v>0</v>
      </c>
      <c r="U158" s="208" t="s">
        <v>1</v>
      </c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9" t="s">
        <v>82</v>
      </c>
      <c r="AT158" s="209" t="s">
        <v>139</v>
      </c>
      <c r="AU158" s="209" t="s">
        <v>75</v>
      </c>
      <c r="AY158" s="14" t="s">
        <v>136</v>
      </c>
      <c r="BE158" s="210">
        <f>IF(N158="základní",J158,0)</f>
        <v>0</v>
      </c>
      <c r="BF158" s="210">
        <f>IF(N158="snížená",J158,0)</f>
        <v>0</v>
      </c>
      <c r="BG158" s="210">
        <f>IF(N158="zákl. přenesená",J158,0)</f>
        <v>0</v>
      </c>
      <c r="BH158" s="210">
        <f>IF(N158="sníž. přenesená",J158,0)</f>
        <v>0</v>
      </c>
      <c r="BI158" s="210">
        <f>IF(N158="nulová",J158,0)</f>
        <v>0</v>
      </c>
      <c r="BJ158" s="14" t="s">
        <v>82</v>
      </c>
      <c r="BK158" s="210">
        <f>ROUND(I158*H158,2)</f>
        <v>0</v>
      </c>
      <c r="BL158" s="14" t="s">
        <v>82</v>
      </c>
      <c r="BM158" s="209" t="s">
        <v>213</v>
      </c>
    </row>
    <row r="159" s="2" customFormat="1">
      <c r="A159" s="35"/>
      <c r="B159" s="36"/>
      <c r="C159" s="37"/>
      <c r="D159" s="211" t="s">
        <v>138</v>
      </c>
      <c r="E159" s="37"/>
      <c r="F159" s="212" t="s">
        <v>212</v>
      </c>
      <c r="G159" s="37"/>
      <c r="H159" s="37"/>
      <c r="I159" s="213"/>
      <c r="J159" s="37"/>
      <c r="K159" s="37"/>
      <c r="L159" s="41"/>
      <c r="M159" s="214"/>
      <c r="N159" s="215"/>
      <c r="O159" s="88"/>
      <c r="P159" s="88"/>
      <c r="Q159" s="88"/>
      <c r="R159" s="88"/>
      <c r="S159" s="88"/>
      <c r="T159" s="88"/>
      <c r="U159" s="89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138</v>
      </c>
      <c r="AU159" s="14" t="s">
        <v>75</v>
      </c>
    </row>
    <row r="160" s="2" customFormat="1" ht="16.5" customHeight="1">
      <c r="A160" s="35"/>
      <c r="B160" s="36"/>
      <c r="C160" s="196" t="s">
        <v>214</v>
      </c>
      <c r="D160" s="196" t="s">
        <v>132</v>
      </c>
      <c r="E160" s="197" t="s">
        <v>215</v>
      </c>
      <c r="F160" s="198" t="s">
        <v>216</v>
      </c>
      <c r="G160" s="199" t="s">
        <v>135</v>
      </c>
      <c r="H160" s="200">
        <v>6</v>
      </c>
      <c r="I160" s="201"/>
      <c r="J160" s="202">
        <f>ROUND(I160*H160,2)</f>
        <v>0</v>
      </c>
      <c r="K160" s="203"/>
      <c r="L160" s="204"/>
      <c r="M160" s="205" t="s">
        <v>1</v>
      </c>
      <c r="N160" s="206" t="s">
        <v>40</v>
      </c>
      <c r="O160" s="88"/>
      <c r="P160" s="207">
        <f>O160*H160</f>
        <v>0</v>
      </c>
      <c r="Q160" s="207">
        <v>0</v>
      </c>
      <c r="R160" s="207">
        <f>Q160*H160</f>
        <v>0</v>
      </c>
      <c r="S160" s="207">
        <v>0</v>
      </c>
      <c r="T160" s="207">
        <f>S160*H160</f>
        <v>0</v>
      </c>
      <c r="U160" s="208" t="s">
        <v>1</v>
      </c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9" t="s">
        <v>84</v>
      </c>
      <c r="AT160" s="209" t="s">
        <v>132</v>
      </c>
      <c r="AU160" s="209" t="s">
        <v>75</v>
      </c>
      <c r="AY160" s="14" t="s">
        <v>136</v>
      </c>
      <c r="BE160" s="210">
        <f>IF(N160="základní",J160,0)</f>
        <v>0</v>
      </c>
      <c r="BF160" s="210">
        <f>IF(N160="snížená",J160,0)</f>
        <v>0</v>
      </c>
      <c r="BG160" s="210">
        <f>IF(N160="zákl. přenesená",J160,0)</f>
        <v>0</v>
      </c>
      <c r="BH160" s="210">
        <f>IF(N160="sníž. přenesená",J160,0)</f>
        <v>0</v>
      </c>
      <c r="BI160" s="210">
        <f>IF(N160="nulová",J160,0)</f>
        <v>0</v>
      </c>
      <c r="BJ160" s="14" t="s">
        <v>82</v>
      </c>
      <c r="BK160" s="210">
        <f>ROUND(I160*H160,2)</f>
        <v>0</v>
      </c>
      <c r="BL160" s="14" t="s">
        <v>82</v>
      </c>
      <c r="BM160" s="209" t="s">
        <v>217</v>
      </c>
    </row>
    <row r="161" s="2" customFormat="1">
      <c r="A161" s="35"/>
      <c r="B161" s="36"/>
      <c r="C161" s="37"/>
      <c r="D161" s="211" t="s">
        <v>138</v>
      </c>
      <c r="E161" s="37"/>
      <c r="F161" s="212" t="s">
        <v>216</v>
      </c>
      <c r="G161" s="37"/>
      <c r="H161" s="37"/>
      <c r="I161" s="213"/>
      <c r="J161" s="37"/>
      <c r="K161" s="37"/>
      <c r="L161" s="41"/>
      <c r="M161" s="214"/>
      <c r="N161" s="215"/>
      <c r="O161" s="88"/>
      <c r="P161" s="88"/>
      <c r="Q161" s="88"/>
      <c r="R161" s="88"/>
      <c r="S161" s="88"/>
      <c r="T161" s="88"/>
      <c r="U161" s="89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138</v>
      </c>
      <c r="AU161" s="14" t="s">
        <v>75</v>
      </c>
    </row>
    <row r="162" s="2" customFormat="1" ht="16.5" customHeight="1">
      <c r="A162" s="35"/>
      <c r="B162" s="36"/>
      <c r="C162" s="216" t="s">
        <v>7</v>
      </c>
      <c r="D162" s="216" t="s">
        <v>139</v>
      </c>
      <c r="E162" s="217" t="s">
        <v>218</v>
      </c>
      <c r="F162" s="218" t="s">
        <v>219</v>
      </c>
      <c r="G162" s="219" t="s">
        <v>135</v>
      </c>
      <c r="H162" s="220">
        <v>6</v>
      </c>
      <c r="I162" s="221"/>
      <c r="J162" s="222">
        <f>ROUND(I162*H162,2)</f>
        <v>0</v>
      </c>
      <c r="K162" s="223"/>
      <c r="L162" s="41"/>
      <c r="M162" s="224" t="s">
        <v>1</v>
      </c>
      <c r="N162" s="225" t="s">
        <v>40</v>
      </c>
      <c r="O162" s="88"/>
      <c r="P162" s="207">
        <f>O162*H162</f>
        <v>0</v>
      </c>
      <c r="Q162" s="207">
        <v>0</v>
      </c>
      <c r="R162" s="207">
        <f>Q162*H162</f>
        <v>0</v>
      </c>
      <c r="S162" s="207">
        <v>0</v>
      </c>
      <c r="T162" s="207">
        <f>S162*H162</f>
        <v>0</v>
      </c>
      <c r="U162" s="208" t="s">
        <v>1</v>
      </c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9" t="s">
        <v>82</v>
      </c>
      <c r="AT162" s="209" t="s">
        <v>139</v>
      </c>
      <c r="AU162" s="209" t="s">
        <v>75</v>
      </c>
      <c r="AY162" s="14" t="s">
        <v>136</v>
      </c>
      <c r="BE162" s="210">
        <f>IF(N162="základní",J162,0)</f>
        <v>0</v>
      </c>
      <c r="BF162" s="210">
        <f>IF(N162="snížená",J162,0)</f>
        <v>0</v>
      </c>
      <c r="BG162" s="210">
        <f>IF(N162="zákl. přenesená",J162,0)</f>
        <v>0</v>
      </c>
      <c r="BH162" s="210">
        <f>IF(N162="sníž. přenesená",J162,0)</f>
        <v>0</v>
      </c>
      <c r="BI162" s="210">
        <f>IF(N162="nulová",J162,0)</f>
        <v>0</v>
      </c>
      <c r="BJ162" s="14" t="s">
        <v>82</v>
      </c>
      <c r="BK162" s="210">
        <f>ROUND(I162*H162,2)</f>
        <v>0</v>
      </c>
      <c r="BL162" s="14" t="s">
        <v>82</v>
      </c>
      <c r="BM162" s="209" t="s">
        <v>220</v>
      </c>
    </row>
    <row r="163" s="2" customFormat="1">
      <c r="A163" s="35"/>
      <c r="B163" s="36"/>
      <c r="C163" s="37"/>
      <c r="D163" s="211" t="s">
        <v>138</v>
      </c>
      <c r="E163" s="37"/>
      <c r="F163" s="212" t="s">
        <v>221</v>
      </c>
      <c r="G163" s="37"/>
      <c r="H163" s="37"/>
      <c r="I163" s="213"/>
      <c r="J163" s="37"/>
      <c r="K163" s="37"/>
      <c r="L163" s="41"/>
      <c r="M163" s="214"/>
      <c r="N163" s="215"/>
      <c r="O163" s="88"/>
      <c r="P163" s="88"/>
      <c r="Q163" s="88"/>
      <c r="R163" s="88"/>
      <c r="S163" s="88"/>
      <c r="T163" s="88"/>
      <c r="U163" s="89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138</v>
      </c>
      <c r="AU163" s="14" t="s">
        <v>75</v>
      </c>
    </row>
    <row r="164" s="2" customFormat="1" ht="24.15" customHeight="1">
      <c r="A164" s="35"/>
      <c r="B164" s="36"/>
      <c r="C164" s="196" t="s">
        <v>222</v>
      </c>
      <c r="D164" s="196" t="s">
        <v>132</v>
      </c>
      <c r="E164" s="197" t="s">
        <v>223</v>
      </c>
      <c r="F164" s="198" t="s">
        <v>224</v>
      </c>
      <c r="G164" s="199" t="s">
        <v>135</v>
      </c>
      <c r="H164" s="200">
        <v>1</v>
      </c>
      <c r="I164" s="201"/>
      <c r="J164" s="202">
        <f>ROUND(I164*H164,2)</f>
        <v>0</v>
      </c>
      <c r="K164" s="203"/>
      <c r="L164" s="204"/>
      <c r="M164" s="205" t="s">
        <v>1</v>
      </c>
      <c r="N164" s="206" t="s">
        <v>40</v>
      </c>
      <c r="O164" s="88"/>
      <c r="P164" s="207">
        <f>O164*H164</f>
        <v>0</v>
      </c>
      <c r="Q164" s="207">
        <v>0</v>
      </c>
      <c r="R164" s="207">
        <f>Q164*H164</f>
        <v>0</v>
      </c>
      <c r="S164" s="207">
        <v>0</v>
      </c>
      <c r="T164" s="207">
        <f>S164*H164</f>
        <v>0</v>
      </c>
      <c r="U164" s="208" t="s">
        <v>1</v>
      </c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9" t="s">
        <v>84</v>
      </c>
      <c r="AT164" s="209" t="s">
        <v>132</v>
      </c>
      <c r="AU164" s="209" t="s">
        <v>75</v>
      </c>
      <c r="AY164" s="14" t="s">
        <v>136</v>
      </c>
      <c r="BE164" s="210">
        <f>IF(N164="základní",J164,0)</f>
        <v>0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4" t="s">
        <v>82</v>
      </c>
      <c r="BK164" s="210">
        <f>ROUND(I164*H164,2)</f>
        <v>0</v>
      </c>
      <c r="BL164" s="14" t="s">
        <v>82</v>
      </c>
      <c r="BM164" s="209" t="s">
        <v>225</v>
      </c>
    </row>
    <row r="165" s="2" customFormat="1">
      <c r="A165" s="35"/>
      <c r="B165" s="36"/>
      <c r="C165" s="37"/>
      <c r="D165" s="211" t="s">
        <v>138</v>
      </c>
      <c r="E165" s="37"/>
      <c r="F165" s="212" t="s">
        <v>224</v>
      </c>
      <c r="G165" s="37"/>
      <c r="H165" s="37"/>
      <c r="I165" s="213"/>
      <c r="J165" s="37"/>
      <c r="K165" s="37"/>
      <c r="L165" s="41"/>
      <c r="M165" s="214"/>
      <c r="N165" s="215"/>
      <c r="O165" s="88"/>
      <c r="P165" s="88"/>
      <c r="Q165" s="88"/>
      <c r="R165" s="88"/>
      <c r="S165" s="88"/>
      <c r="T165" s="88"/>
      <c r="U165" s="89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138</v>
      </c>
      <c r="AU165" s="14" t="s">
        <v>75</v>
      </c>
    </row>
    <row r="166" s="2" customFormat="1" ht="16.5" customHeight="1">
      <c r="A166" s="35"/>
      <c r="B166" s="36"/>
      <c r="C166" s="216" t="s">
        <v>226</v>
      </c>
      <c r="D166" s="216" t="s">
        <v>139</v>
      </c>
      <c r="E166" s="217" t="s">
        <v>227</v>
      </c>
      <c r="F166" s="218" t="s">
        <v>228</v>
      </c>
      <c r="G166" s="219" t="s">
        <v>135</v>
      </c>
      <c r="H166" s="220">
        <v>1</v>
      </c>
      <c r="I166" s="221"/>
      <c r="J166" s="222">
        <f>ROUND(I166*H166,2)</f>
        <v>0</v>
      </c>
      <c r="K166" s="223"/>
      <c r="L166" s="41"/>
      <c r="M166" s="224" t="s">
        <v>1</v>
      </c>
      <c r="N166" s="225" t="s">
        <v>40</v>
      </c>
      <c r="O166" s="88"/>
      <c r="P166" s="207">
        <f>O166*H166</f>
        <v>0</v>
      </c>
      <c r="Q166" s="207">
        <v>0</v>
      </c>
      <c r="R166" s="207">
        <f>Q166*H166</f>
        <v>0</v>
      </c>
      <c r="S166" s="207">
        <v>0</v>
      </c>
      <c r="T166" s="207">
        <f>S166*H166</f>
        <v>0</v>
      </c>
      <c r="U166" s="208" t="s">
        <v>1</v>
      </c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9" t="s">
        <v>82</v>
      </c>
      <c r="AT166" s="209" t="s">
        <v>139</v>
      </c>
      <c r="AU166" s="209" t="s">
        <v>75</v>
      </c>
      <c r="AY166" s="14" t="s">
        <v>136</v>
      </c>
      <c r="BE166" s="210">
        <f>IF(N166="základní",J166,0)</f>
        <v>0</v>
      </c>
      <c r="BF166" s="210">
        <f>IF(N166="snížená",J166,0)</f>
        <v>0</v>
      </c>
      <c r="BG166" s="210">
        <f>IF(N166="zákl. přenesená",J166,0)</f>
        <v>0</v>
      </c>
      <c r="BH166" s="210">
        <f>IF(N166="sníž. přenesená",J166,0)</f>
        <v>0</v>
      </c>
      <c r="BI166" s="210">
        <f>IF(N166="nulová",J166,0)</f>
        <v>0</v>
      </c>
      <c r="BJ166" s="14" t="s">
        <v>82</v>
      </c>
      <c r="BK166" s="210">
        <f>ROUND(I166*H166,2)</f>
        <v>0</v>
      </c>
      <c r="BL166" s="14" t="s">
        <v>82</v>
      </c>
      <c r="BM166" s="209" t="s">
        <v>229</v>
      </c>
    </row>
    <row r="167" s="2" customFormat="1">
      <c r="A167" s="35"/>
      <c r="B167" s="36"/>
      <c r="C167" s="37"/>
      <c r="D167" s="211" t="s">
        <v>138</v>
      </c>
      <c r="E167" s="37"/>
      <c r="F167" s="212" t="s">
        <v>230</v>
      </c>
      <c r="G167" s="37"/>
      <c r="H167" s="37"/>
      <c r="I167" s="213"/>
      <c r="J167" s="37"/>
      <c r="K167" s="37"/>
      <c r="L167" s="41"/>
      <c r="M167" s="214"/>
      <c r="N167" s="215"/>
      <c r="O167" s="88"/>
      <c r="P167" s="88"/>
      <c r="Q167" s="88"/>
      <c r="R167" s="88"/>
      <c r="S167" s="88"/>
      <c r="T167" s="88"/>
      <c r="U167" s="89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138</v>
      </c>
      <c r="AU167" s="14" t="s">
        <v>75</v>
      </c>
    </row>
    <row r="168" s="2" customFormat="1" ht="24.15" customHeight="1">
      <c r="A168" s="35"/>
      <c r="B168" s="36"/>
      <c r="C168" s="196" t="s">
        <v>231</v>
      </c>
      <c r="D168" s="196" t="s">
        <v>132</v>
      </c>
      <c r="E168" s="197" t="s">
        <v>232</v>
      </c>
      <c r="F168" s="198" t="s">
        <v>233</v>
      </c>
      <c r="G168" s="199" t="s">
        <v>135</v>
      </c>
      <c r="H168" s="200">
        <v>48</v>
      </c>
      <c r="I168" s="201"/>
      <c r="J168" s="202">
        <f>ROUND(I168*H168,2)</f>
        <v>0</v>
      </c>
      <c r="K168" s="203"/>
      <c r="L168" s="204"/>
      <c r="M168" s="205" t="s">
        <v>1</v>
      </c>
      <c r="N168" s="206" t="s">
        <v>40</v>
      </c>
      <c r="O168" s="88"/>
      <c r="P168" s="207">
        <f>O168*H168</f>
        <v>0</v>
      </c>
      <c r="Q168" s="207">
        <v>0</v>
      </c>
      <c r="R168" s="207">
        <f>Q168*H168</f>
        <v>0</v>
      </c>
      <c r="S168" s="207">
        <v>0</v>
      </c>
      <c r="T168" s="207">
        <f>S168*H168</f>
        <v>0</v>
      </c>
      <c r="U168" s="208" t="s">
        <v>1</v>
      </c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9" t="s">
        <v>84</v>
      </c>
      <c r="AT168" s="209" t="s">
        <v>132</v>
      </c>
      <c r="AU168" s="209" t="s">
        <v>75</v>
      </c>
      <c r="AY168" s="14" t="s">
        <v>136</v>
      </c>
      <c r="BE168" s="210">
        <f>IF(N168="základní",J168,0)</f>
        <v>0</v>
      </c>
      <c r="BF168" s="210">
        <f>IF(N168="snížená",J168,0)</f>
        <v>0</v>
      </c>
      <c r="BG168" s="210">
        <f>IF(N168="zákl. přenesená",J168,0)</f>
        <v>0</v>
      </c>
      <c r="BH168" s="210">
        <f>IF(N168="sníž. přenesená",J168,0)</f>
        <v>0</v>
      </c>
      <c r="BI168" s="210">
        <f>IF(N168="nulová",J168,0)</f>
        <v>0</v>
      </c>
      <c r="BJ168" s="14" t="s">
        <v>82</v>
      </c>
      <c r="BK168" s="210">
        <f>ROUND(I168*H168,2)</f>
        <v>0</v>
      </c>
      <c r="BL168" s="14" t="s">
        <v>82</v>
      </c>
      <c r="BM168" s="209" t="s">
        <v>234</v>
      </c>
    </row>
    <row r="169" s="2" customFormat="1">
      <c r="A169" s="35"/>
      <c r="B169" s="36"/>
      <c r="C169" s="37"/>
      <c r="D169" s="211" t="s">
        <v>138</v>
      </c>
      <c r="E169" s="37"/>
      <c r="F169" s="212" t="s">
        <v>233</v>
      </c>
      <c r="G169" s="37"/>
      <c r="H169" s="37"/>
      <c r="I169" s="213"/>
      <c r="J169" s="37"/>
      <c r="K169" s="37"/>
      <c r="L169" s="41"/>
      <c r="M169" s="214"/>
      <c r="N169" s="215"/>
      <c r="O169" s="88"/>
      <c r="P169" s="88"/>
      <c r="Q169" s="88"/>
      <c r="R169" s="88"/>
      <c r="S169" s="88"/>
      <c r="T169" s="88"/>
      <c r="U169" s="89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138</v>
      </c>
      <c r="AU169" s="14" t="s">
        <v>75</v>
      </c>
    </row>
    <row r="170" s="2" customFormat="1" ht="24.15" customHeight="1">
      <c r="A170" s="35"/>
      <c r="B170" s="36"/>
      <c r="C170" s="196" t="s">
        <v>235</v>
      </c>
      <c r="D170" s="196" t="s">
        <v>132</v>
      </c>
      <c r="E170" s="197" t="s">
        <v>236</v>
      </c>
      <c r="F170" s="198" t="s">
        <v>237</v>
      </c>
      <c r="G170" s="199" t="s">
        <v>135</v>
      </c>
      <c r="H170" s="200">
        <v>3</v>
      </c>
      <c r="I170" s="201"/>
      <c r="J170" s="202">
        <f>ROUND(I170*H170,2)</f>
        <v>0</v>
      </c>
      <c r="K170" s="203"/>
      <c r="L170" s="204"/>
      <c r="M170" s="205" t="s">
        <v>1</v>
      </c>
      <c r="N170" s="206" t="s">
        <v>40</v>
      </c>
      <c r="O170" s="88"/>
      <c r="P170" s="207">
        <f>O170*H170</f>
        <v>0</v>
      </c>
      <c r="Q170" s="207">
        <v>0</v>
      </c>
      <c r="R170" s="207">
        <f>Q170*H170</f>
        <v>0</v>
      </c>
      <c r="S170" s="207">
        <v>0</v>
      </c>
      <c r="T170" s="207">
        <f>S170*H170</f>
        <v>0</v>
      </c>
      <c r="U170" s="208" t="s">
        <v>1</v>
      </c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9" t="s">
        <v>84</v>
      </c>
      <c r="AT170" s="209" t="s">
        <v>132</v>
      </c>
      <c r="AU170" s="209" t="s">
        <v>75</v>
      </c>
      <c r="AY170" s="14" t="s">
        <v>136</v>
      </c>
      <c r="BE170" s="210">
        <f>IF(N170="základní",J170,0)</f>
        <v>0</v>
      </c>
      <c r="BF170" s="210">
        <f>IF(N170="snížená",J170,0)</f>
        <v>0</v>
      </c>
      <c r="BG170" s="210">
        <f>IF(N170="zákl. přenesená",J170,0)</f>
        <v>0</v>
      </c>
      <c r="BH170" s="210">
        <f>IF(N170="sníž. přenesená",J170,0)</f>
        <v>0</v>
      </c>
      <c r="BI170" s="210">
        <f>IF(N170="nulová",J170,0)</f>
        <v>0</v>
      </c>
      <c r="BJ170" s="14" t="s">
        <v>82</v>
      </c>
      <c r="BK170" s="210">
        <f>ROUND(I170*H170,2)</f>
        <v>0</v>
      </c>
      <c r="BL170" s="14" t="s">
        <v>82</v>
      </c>
      <c r="BM170" s="209" t="s">
        <v>238</v>
      </c>
    </row>
    <row r="171" s="2" customFormat="1">
      <c r="A171" s="35"/>
      <c r="B171" s="36"/>
      <c r="C171" s="37"/>
      <c r="D171" s="211" t="s">
        <v>138</v>
      </c>
      <c r="E171" s="37"/>
      <c r="F171" s="212" t="s">
        <v>237</v>
      </c>
      <c r="G171" s="37"/>
      <c r="H171" s="37"/>
      <c r="I171" s="213"/>
      <c r="J171" s="37"/>
      <c r="K171" s="37"/>
      <c r="L171" s="41"/>
      <c r="M171" s="214"/>
      <c r="N171" s="215"/>
      <c r="O171" s="88"/>
      <c r="P171" s="88"/>
      <c r="Q171" s="88"/>
      <c r="R171" s="88"/>
      <c r="S171" s="88"/>
      <c r="T171" s="88"/>
      <c r="U171" s="89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138</v>
      </c>
      <c r="AU171" s="14" t="s">
        <v>75</v>
      </c>
    </row>
    <row r="172" s="2" customFormat="1" ht="16.5" customHeight="1">
      <c r="A172" s="35"/>
      <c r="B172" s="36"/>
      <c r="C172" s="216" t="s">
        <v>239</v>
      </c>
      <c r="D172" s="216" t="s">
        <v>139</v>
      </c>
      <c r="E172" s="217" t="s">
        <v>240</v>
      </c>
      <c r="F172" s="218" t="s">
        <v>241</v>
      </c>
      <c r="G172" s="219" t="s">
        <v>135</v>
      </c>
      <c r="H172" s="220">
        <v>53</v>
      </c>
      <c r="I172" s="221"/>
      <c r="J172" s="222">
        <f>ROUND(I172*H172,2)</f>
        <v>0</v>
      </c>
      <c r="K172" s="223"/>
      <c r="L172" s="41"/>
      <c r="M172" s="224" t="s">
        <v>1</v>
      </c>
      <c r="N172" s="225" t="s">
        <v>40</v>
      </c>
      <c r="O172" s="88"/>
      <c r="P172" s="207">
        <f>O172*H172</f>
        <v>0</v>
      </c>
      <c r="Q172" s="207">
        <v>0</v>
      </c>
      <c r="R172" s="207">
        <f>Q172*H172</f>
        <v>0</v>
      </c>
      <c r="S172" s="207">
        <v>0</v>
      </c>
      <c r="T172" s="207">
        <f>S172*H172</f>
        <v>0</v>
      </c>
      <c r="U172" s="208" t="s">
        <v>1</v>
      </c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9" t="s">
        <v>82</v>
      </c>
      <c r="AT172" s="209" t="s">
        <v>139</v>
      </c>
      <c r="AU172" s="209" t="s">
        <v>75</v>
      </c>
      <c r="AY172" s="14" t="s">
        <v>136</v>
      </c>
      <c r="BE172" s="210">
        <f>IF(N172="základní",J172,0)</f>
        <v>0</v>
      </c>
      <c r="BF172" s="210">
        <f>IF(N172="snížená",J172,0)</f>
        <v>0</v>
      </c>
      <c r="BG172" s="210">
        <f>IF(N172="zákl. přenesená",J172,0)</f>
        <v>0</v>
      </c>
      <c r="BH172" s="210">
        <f>IF(N172="sníž. přenesená",J172,0)</f>
        <v>0</v>
      </c>
      <c r="BI172" s="210">
        <f>IF(N172="nulová",J172,0)</f>
        <v>0</v>
      </c>
      <c r="BJ172" s="14" t="s">
        <v>82</v>
      </c>
      <c r="BK172" s="210">
        <f>ROUND(I172*H172,2)</f>
        <v>0</v>
      </c>
      <c r="BL172" s="14" t="s">
        <v>82</v>
      </c>
      <c r="BM172" s="209" t="s">
        <v>242</v>
      </c>
    </row>
    <row r="173" s="2" customFormat="1">
      <c r="A173" s="35"/>
      <c r="B173" s="36"/>
      <c r="C173" s="37"/>
      <c r="D173" s="211" t="s">
        <v>138</v>
      </c>
      <c r="E173" s="37"/>
      <c r="F173" s="212" t="s">
        <v>241</v>
      </c>
      <c r="G173" s="37"/>
      <c r="H173" s="37"/>
      <c r="I173" s="213"/>
      <c r="J173" s="37"/>
      <c r="K173" s="37"/>
      <c r="L173" s="41"/>
      <c r="M173" s="214"/>
      <c r="N173" s="215"/>
      <c r="O173" s="88"/>
      <c r="P173" s="88"/>
      <c r="Q173" s="88"/>
      <c r="R173" s="88"/>
      <c r="S173" s="88"/>
      <c r="T173" s="88"/>
      <c r="U173" s="89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138</v>
      </c>
      <c r="AU173" s="14" t="s">
        <v>75</v>
      </c>
    </row>
    <row r="174" s="2" customFormat="1" ht="16.5" customHeight="1">
      <c r="A174" s="35"/>
      <c r="B174" s="36"/>
      <c r="C174" s="216" t="s">
        <v>243</v>
      </c>
      <c r="D174" s="216" t="s">
        <v>139</v>
      </c>
      <c r="E174" s="217" t="s">
        <v>244</v>
      </c>
      <c r="F174" s="218" t="s">
        <v>245</v>
      </c>
      <c r="G174" s="219" t="s">
        <v>135</v>
      </c>
      <c r="H174" s="220">
        <v>60</v>
      </c>
      <c r="I174" s="221"/>
      <c r="J174" s="222">
        <f>ROUND(I174*H174,2)</f>
        <v>0</v>
      </c>
      <c r="K174" s="223"/>
      <c r="L174" s="41"/>
      <c r="M174" s="224" t="s">
        <v>1</v>
      </c>
      <c r="N174" s="225" t="s">
        <v>40</v>
      </c>
      <c r="O174" s="88"/>
      <c r="P174" s="207">
        <f>O174*H174</f>
        <v>0</v>
      </c>
      <c r="Q174" s="207">
        <v>0</v>
      </c>
      <c r="R174" s="207">
        <f>Q174*H174</f>
        <v>0</v>
      </c>
      <c r="S174" s="207">
        <v>0</v>
      </c>
      <c r="T174" s="207">
        <f>S174*H174</f>
        <v>0</v>
      </c>
      <c r="U174" s="208" t="s">
        <v>1</v>
      </c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9" t="s">
        <v>82</v>
      </c>
      <c r="AT174" s="209" t="s">
        <v>139</v>
      </c>
      <c r="AU174" s="209" t="s">
        <v>75</v>
      </c>
      <c r="AY174" s="14" t="s">
        <v>136</v>
      </c>
      <c r="BE174" s="210">
        <f>IF(N174="základní",J174,0)</f>
        <v>0</v>
      </c>
      <c r="BF174" s="210">
        <f>IF(N174="snížená",J174,0)</f>
        <v>0</v>
      </c>
      <c r="BG174" s="210">
        <f>IF(N174="zákl. přenesená",J174,0)</f>
        <v>0</v>
      </c>
      <c r="BH174" s="210">
        <f>IF(N174="sníž. přenesená",J174,0)</f>
        <v>0</v>
      </c>
      <c r="BI174" s="210">
        <f>IF(N174="nulová",J174,0)</f>
        <v>0</v>
      </c>
      <c r="BJ174" s="14" t="s">
        <v>82</v>
      </c>
      <c r="BK174" s="210">
        <f>ROUND(I174*H174,2)</f>
        <v>0</v>
      </c>
      <c r="BL174" s="14" t="s">
        <v>82</v>
      </c>
      <c r="BM174" s="209" t="s">
        <v>246</v>
      </c>
    </row>
    <row r="175" s="2" customFormat="1">
      <c r="A175" s="35"/>
      <c r="B175" s="36"/>
      <c r="C175" s="37"/>
      <c r="D175" s="211" t="s">
        <v>138</v>
      </c>
      <c r="E175" s="37"/>
      <c r="F175" s="212" t="s">
        <v>245</v>
      </c>
      <c r="G175" s="37"/>
      <c r="H175" s="37"/>
      <c r="I175" s="213"/>
      <c r="J175" s="37"/>
      <c r="K175" s="37"/>
      <c r="L175" s="41"/>
      <c r="M175" s="214"/>
      <c r="N175" s="215"/>
      <c r="O175" s="88"/>
      <c r="P175" s="88"/>
      <c r="Q175" s="88"/>
      <c r="R175" s="88"/>
      <c r="S175" s="88"/>
      <c r="T175" s="88"/>
      <c r="U175" s="89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138</v>
      </c>
      <c r="AU175" s="14" t="s">
        <v>75</v>
      </c>
    </row>
    <row r="176" s="2" customFormat="1" ht="16.5" customHeight="1">
      <c r="A176" s="35"/>
      <c r="B176" s="36"/>
      <c r="C176" s="216" t="s">
        <v>247</v>
      </c>
      <c r="D176" s="216" t="s">
        <v>139</v>
      </c>
      <c r="E176" s="217" t="s">
        <v>248</v>
      </c>
      <c r="F176" s="218" t="s">
        <v>249</v>
      </c>
      <c r="G176" s="219" t="s">
        <v>135</v>
      </c>
      <c r="H176" s="220">
        <v>1200</v>
      </c>
      <c r="I176" s="221"/>
      <c r="J176" s="222">
        <f>ROUND(I176*H176,2)</f>
        <v>0</v>
      </c>
      <c r="K176" s="223"/>
      <c r="L176" s="41"/>
      <c r="M176" s="224" t="s">
        <v>1</v>
      </c>
      <c r="N176" s="225" t="s">
        <v>40</v>
      </c>
      <c r="O176" s="88"/>
      <c r="P176" s="207">
        <f>O176*H176</f>
        <v>0</v>
      </c>
      <c r="Q176" s="207">
        <v>0</v>
      </c>
      <c r="R176" s="207">
        <f>Q176*H176</f>
        <v>0</v>
      </c>
      <c r="S176" s="207">
        <v>0</v>
      </c>
      <c r="T176" s="207">
        <f>S176*H176</f>
        <v>0</v>
      </c>
      <c r="U176" s="208" t="s">
        <v>1</v>
      </c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9" t="s">
        <v>82</v>
      </c>
      <c r="AT176" s="209" t="s">
        <v>139</v>
      </c>
      <c r="AU176" s="209" t="s">
        <v>75</v>
      </c>
      <c r="AY176" s="14" t="s">
        <v>136</v>
      </c>
      <c r="BE176" s="210">
        <f>IF(N176="základní",J176,0)</f>
        <v>0</v>
      </c>
      <c r="BF176" s="210">
        <f>IF(N176="snížená",J176,0)</f>
        <v>0</v>
      </c>
      <c r="BG176" s="210">
        <f>IF(N176="zákl. přenesená",J176,0)</f>
        <v>0</v>
      </c>
      <c r="BH176" s="210">
        <f>IF(N176="sníž. přenesená",J176,0)</f>
        <v>0</v>
      </c>
      <c r="BI176" s="210">
        <f>IF(N176="nulová",J176,0)</f>
        <v>0</v>
      </c>
      <c r="BJ176" s="14" t="s">
        <v>82</v>
      </c>
      <c r="BK176" s="210">
        <f>ROUND(I176*H176,2)</f>
        <v>0</v>
      </c>
      <c r="BL176" s="14" t="s">
        <v>82</v>
      </c>
      <c r="BM176" s="209" t="s">
        <v>250</v>
      </c>
    </row>
    <row r="177" s="2" customFormat="1">
      <c r="A177" s="35"/>
      <c r="B177" s="36"/>
      <c r="C177" s="37"/>
      <c r="D177" s="211" t="s">
        <v>138</v>
      </c>
      <c r="E177" s="37"/>
      <c r="F177" s="212" t="s">
        <v>251</v>
      </c>
      <c r="G177" s="37"/>
      <c r="H177" s="37"/>
      <c r="I177" s="213"/>
      <c r="J177" s="37"/>
      <c r="K177" s="37"/>
      <c r="L177" s="41"/>
      <c r="M177" s="214"/>
      <c r="N177" s="215"/>
      <c r="O177" s="88"/>
      <c r="P177" s="88"/>
      <c r="Q177" s="88"/>
      <c r="R177" s="88"/>
      <c r="S177" s="88"/>
      <c r="T177" s="88"/>
      <c r="U177" s="89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138</v>
      </c>
      <c r="AU177" s="14" t="s">
        <v>75</v>
      </c>
    </row>
    <row r="178" s="2" customFormat="1" ht="24.15" customHeight="1">
      <c r="A178" s="35"/>
      <c r="B178" s="36"/>
      <c r="C178" s="216" t="s">
        <v>252</v>
      </c>
      <c r="D178" s="216" t="s">
        <v>139</v>
      </c>
      <c r="E178" s="217" t="s">
        <v>253</v>
      </c>
      <c r="F178" s="218" t="s">
        <v>254</v>
      </c>
      <c r="G178" s="219" t="s">
        <v>135</v>
      </c>
      <c r="H178" s="220">
        <v>480</v>
      </c>
      <c r="I178" s="221"/>
      <c r="J178" s="222">
        <f>ROUND(I178*H178,2)</f>
        <v>0</v>
      </c>
      <c r="K178" s="223"/>
      <c r="L178" s="41"/>
      <c r="M178" s="224" t="s">
        <v>1</v>
      </c>
      <c r="N178" s="225" t="s">
        <v>40</v>
      </c>
      <c r="O178" s="88"/>
      <c r="P178" s="207">
        <f>O178*H178</f>
        <v>0</v>
      </c>
      <c r="Q178" s="207">
        <v>0</v>
      </c>
      <c r="R178" s="207">
        <f>Q178*H178</f>
        <v>0</v>
      </c>
      <c r="S178" s="207">
        <v>0</v>
      </c>
      <c r="T178" s="207">
        <f>S178*H178</f>
        <v>0</v>
      </c>
      <c r="U178" s="208" t="s">
        <v>1</v>
      </c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9" t="s">
        <v>82</v>
      </c>
      <c r="AT178" s="209" t="s">
        <v>139</v>
      </c>
      <c r="AU178" s="209" t="s">
        <v>75</v>
      </c>
      <c r="AY178" s="14" t="s">
        <v>136</v>
      </c>
      <c r="BE178" s="210">
        <f>IF(N178="základní",J178,0)</f>
        <v>0</v>
      </c>
      <c r="BF178" s="210">
        <f>IF(N178="snížená",J178,0)</f>
        <v>0</v>
      </c>
      <c r="BG178" s="210">
        <f>IF(N178="zákl. přenesená",J178,0)</f>
        <v>0</v>
      </c>
      <c r="BH178" s="210">
        <f>IF(N178="sníž. přenesená",J178,0)</f>
        <v>0</v>
      </c>
      <c r="BI178" s="210">
        <f>IF(N178="nulová",J178,0)</f>
        <v>0</v>
      </c>
      <c r="BJ178" s="14" t="s">
        <v>82</v>
      </c>
      <c r="BK178" s="210">
        <f>ROUND(I178*H178,2)</f>
        <v>0</v>
      </c>
      <c r="BL178" s="14" t="s">
        <v>82</v>
      </c>
      <c r="BM178" s="209" t="s">
        <v>255</v>
      </c>
    </row>
    <row r="179" s="2" customFormat="1">
      <c r="A179" s="35"/>
      <c r="B179" s="36"/>
      <c r="C179" s="37"/>
      <c r="D179" s="211" t="s">
        <v>138</v>
      </c>
      <c r="E179" s="37"/>
      <c r="F179" s="212" t="s">
        <v>256</v>
      </c>
      <c r="G179" s="37"/>
      <c r="H179" s="37"/>
      <c r="I179" s="213"/>
      <c r="J179" s="37"/>
      <c r="K179" s="37"/>
      <c r="L179" s="41"/>
      <c r="M179" s="214"/>
      <c r="N179" s="215"/>
      <c r="O179" s="88"/>
      <c r="P179" s="88"/>
      <c r="Q179" s="88"/>
      <c r="R179" s="88"/>
      <c r="S179" s="88"/>
      <c r="T179" s="88"/>
      <c r="U179" s="89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138</v>
      </c>
      <c r="AU179" s="14" t="s">
        <v>75</v>
      </c>
    </row>
    <row r="180" s="2" customFormat="1" ht="24.15" customHeight="1">
      <c r="A180" s="35"/>
      <c r="B180" s="36"/>
      <c r="C180" s="196" t="s">
        <v>257</v>
      </c>
      <c r="D180" s="196" t="s">
        <v>132</v>
      </c>
      <c r="E180" s="197" t="s">
        <v>258</v>
      </c>
      <c r="F180" s="198" t="s">
        <v>259</v>
      </c>
      <c r="G180" s="199" t="s">
        <v>135</v>
      </c>
      <c r="H180" s="200">
        <v>1</v>
      </c>
      <c r="I180" s="201"/>
      <c r="J180" s="202">
        <f>ROUND(I180*H180,2)</f>
        <v>0</v>
      </c>
      <c r="K180" s="203"/>
      <c r="L180" s="204"/>
      <c r="M180" s="205" t="s">
        <v>1</v>
      </c>
      <c r="N180" s="206" t="s">
        <v>40</v>
      </c>
      <c r="O180" s="88"/>
      <c r="P180" s="207">
        <f>O180*H180</f>
        <v>0</v>
      </c>
      <c r="Q180" s="207">
        <v>0</v>
      </c>
      <c r="R180" s="207">
        <f>Q180*H180</f>
        <v>0</v>
      </c>
      <c r="S180" s="207">
        <v>0</v>
      </c>
      <c r="T180" s="207">
        <f>S180*H180</f>
        <v>0</v>
      </c>
      <c r="U180" s="208" t="s">
        <v>1</v>
      </c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9" t="s">
        <v>84</v>
      </c>
      <c r="AT180" s="209" t="s">
        <v>132</v>
      </c>
      <c r="AU180" s="209" t="s">
        <v>75</v>
      </c>
      <c r="AY180" s="14" t="s">
        <v>136</v>
      </c>
      <c r="BE180" s="210">
        <f>IF(N180="základní",J180,0)</f>
        <v>0</v>
      </c>
      <c r="BF180" s="210">
        <f>IF(N180="snížená",J180,0)</f>
        <v>0</v>
      </c>
      <c r="BG180" s="210">
        <f>IF(N180="zákl. přenesená",J180,0)</f>
        <v>0</v>
      </c>
      <c r="BH180" s="210">
        <f>IF(N180="sníž. přenesená",J180,0)</f>
        <v>0</v>
      </c>
      <c r="BI180" s="210">
        <f>IF(N180="nulová",J180,0)</f>
        <v>0</v>
      </c>
      <c r="BJ180" s="14" t="s">
        <v>82</v>
      </c>
      <c r="BK180" s="210">
        <f>ROUND(I180*H180,2)</f>
        <v>0</v>
      </c>
      <c r="BL180" s="14" t="s">
        <v>82</v>
      </c>
      <c r="BM180" s="209" t="s">
        <v>260</v>
      </c>
    </row>
    <row r="181" s="2" customFormat="1">
      <c r="A181" s="35"/>
      <c r="B181" s="36"/>
      <c r="C181" s="37"/>
      <c r="D181" s="211" t="s">
        <v>138</v>
      </c>
      <c r="E181" s="37"/>
      <c r="F181" s="212" t="s">
        <v>259</v>
      </c>
      <c r="G181" s="37"/>
      <c r="H181" s="37"/>
      <c r="I181" s="213"/>
      <c r="J181" s="37"/>
      <c r="K181" s="37"/>
      <c r="L181" s="41"/>
      <c r="M181" s="214"/>
      <c r="N181" s="215"/>
      <c r="O181" s="88"/>
      <c r="P181" s="88"/>
      <c r="Q181" s="88"/>
      <c r="R181" s="88"/>
      <c r="S181" s="88"/>
      <c r="T181" s="88"/>
      <c r="U181" s="89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138</v>
      </c>
      <c r="AU181" s="14" t="s">
        <v>75</v>
      </c>
    </row>
    <row r="182" s="2" customFormat="1" ht="21.75" customHeight="1">
      <c r="A182" s="35"/>
      <c r="B182" s="36"/>
      <c r="C182" s="196" t="s">
        <v>261</v>
      </c>
      <c r="D182" s="196" t="s">
        <v>132</v>
      </c>
      <c r="E182" s="197" t="s">
        <v>262</v>
      </c>
      <c r="F182" s="198" t="s">
        <v>263</v>
      </c>
      <c r="G182" s="199" t="s">
        <v>135</v>
      </c>
      <c r="H182" s="200">
        <v>7</v>
      </c>
      <c r="I182" s="201"/>
      <c r="J182" s="202">
        <f>ROUND(I182*H182,2)</f>
        <v>0</v>
      </c>
      <c r="K182" s="203"/>
      <c r="L182" s="204"/>
      <c r="M182" s="205" t="s">
        <v>1</v>
      </c>
      <c r="N182" s="206" t="s">
        <v>40</v>
      </c>
      <c r="O182" s="88"/>
      <c r="P182" s="207">
        <f>O182*H182</f>
        <v>0</v>
      </c>
      <c r="Q182" s="207">
        <v>0</v>
      </c>
      <c r="R182" s="207">
        <f>Q182*H182</f>
        <v>0</v>
      </c>
      <c r="S182" s="207">
        <v>0</v>
      </c>
      <c r="T182" s="207">
        <f>S182*H182</f>
        <v>0</v>
      </c>
      <c r="U182" s="208" t="s">
        <v>1</v>
      </c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9" t="s">
        <v>84</v>
      </c>
      <c r="AT182" s="209" t="s">
        <v>132</v>
      </c>
      <c r="AU182" s="209" t="s">
        <v>75</v>
      </c>
      <c r="AY182" s="14" t="s">
        <v>136</v>
      </c>
      <c r="BE182" s="210">
        <f>IF(N182="základní",J182,0)</f>
        <v>0</v>
      </c>
      <c r="BF182" s="210">
        <f>IF(N182="snížená",J182,0)</f>
        <v>0</v>
      </c>
      <c r="BG182" s="210">
        <f>IF(N182="zákl. přenesená",J182,0)</f>
        <v>0</v>
      </c>
      <c r="BH182" s="210">
        <f>IF(N182="sníž. přenesená",J182,0)</f>
        <v>0</v>
      </c>
      <c r="BI182" s="210">
        <f>IF(N182="nulová",J182,0)</f>
        <v>0</v>
      </c>
      <c r="BJ182" s="14" t="s">
        <v>82</v>
      </c>
      <c r="BK182" s="210">
        <f>ROUND(I182*H182,2)</f>
        <v>0</v>
      </c>
      <c r="BL182" s="14" t="s">
        <v>82</v>
      </c>
      <c r="BM182" s="209" t="s">
        <v>264</v>
      </c>
    </row>
    <row r="183" s="2" customFormat="1">
      <c r="A183" s="35"/>
      <c r="B183" s="36"/>
      <c r="C183" s="37"/>
      <c r="D183" s="211" t="s">
        <v>138</v>
      </c>
      <c r="E183" s="37"/>
      <c r="F183" s="212" t="s">
        <v>263</v>
      </c>
      <c r="G183" s="37"/>
      <c r="H183" s="37"/>
      <c r="I183" s="213"/>
      <c r="J183" s="37"/>
      <c r="K183" s="37"/>
      <c r="L183" s="41"/>
      <c r="M183" s="214"/>
      <c r="N183" s="215"/>
      <c r="O183" s="88"/>
      <c r="P183" s="88"/>
      <c r="Q183" s="88"/>
      <c r="R183" s="88"/>
      <c r="S183" s="88"/>
      <c r="T183" s="88"/>
      <c r="U183" s="89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138</v>
      </c>
      <c r="AU183" s="14" t="s">
        <v>75</v>
      </c>
    </row>
    <row r="184" s="2" customFormat="1" ht="16.5" customHeight="1">
      <c r="A184" s="35"/>
      <c r="B184" s="36"/>
      <c r="C184" s="216" t="s">
        <v>265</v>
      </c>
      <c r="D184" s="216" t="s">
        <v>139</v>
      </c>
      <c r="E184" s="217" t="s">
        <v>266</v>
      </c>
      <c r="F184" s="218" t="s">
        <v>267</v>
      </c>
      <c r="G184" s="219" t="s">
        <v>135</v>
      </c>
      <c r="H184" s="220">
        <v>7</v>
      </c>
      <c r="I184" s="221"/>
      <c r="J184" s="222">
        <f>ROUND(I184*H184,2)</f>
        <v>0</v>
      </c>
      <c r="K184" s="223"/>
      <c r="L184" s="41"/>
      <c r="M184" s="224" t="s">
        <v>1</v>
      </c>
      <c r="N184" s="225" t="s">
        <v>40</v>
      </c>
      <c r="O184" s="88"/>
      <c r="P184" s="207">
        <f>O184*H184</f>
        <v>0</v>
      </c>
      <c r="Q184" s="207">
        <v>0</v>
      </c>
      <c r="R184" s="207">
        <f>Q184*H184</f>
        <v>0</v>
      </c>
      <c r="S184" s="207">
        <v>0</v>
      </c>
      <c r="T184" s="207">
        <f>S184*H184</f>
        <v>0</v>
      </c>
      <c r="U184" s="208" t="s">
        <v>1</v>
      </c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9" t="s">
        <v>82</v>
      </c>
      <c r="AT184" s="209" t="s">
        <v>139</v>
      </c>
      <c r="AU184" s="209" t="s">
        <v>75</v>
      </c>
      <c r="AY184" s="14" t="s">
        <v>136</v>
      </c>
      <c r="BE184" s="210">
        <f>IF(N184="základní",J184,0)</f>
        <v>0</v>
      </c>
      <c r="BF184" s="210">
        <f>IF(N184="snížená",J184,0)</f>
        <v>0</v>
      </c>
      <c r="BG184" s="210">
        <f>IF(N184="zákl. přenesená",J184,0)</f>
        <v>0</v>
      </c>
      <c r="BH184" s="210">
        <f>IF(N184="sníž. přenesená",J184,0)</f>
        <v>0</v>
      </c>
      <c r="BI184" s="210">
        <f>IF(N184="nulová",J184,0)</f>
        <v>0</v>
      </c>
      <c r="BJ184" s="14" t="s">
        <v>82</v>
      </c>
      <c r="BK184" s="210">
        <f>ROUND(I184*H184,2)</f>
        <v>0</v>
      </c>
      <c r="BL184" s="14" t="s">
        <v>82</v>
      </c>
      <c r="BM184" s="209" t="s">
        <v>268</v>
      </c>
    </row>
    <row r="185" s="2" customFormat="1">
      <c r="A185" s="35"/>
      <c r="B185" s="36"/>
      <c r="C185" s="37"/>
      <c r="D185" s="211" t="s">
        <v>138</v>
      </c>
      <c r="E185" s="37"/>
      <c r="F185" s="212" t="s">
        <v>267</v>
      </c>
      <c r="G185" s="37"/>
      <c r="H185" s="37"/>
      <c r="I185" s="213"/>
      <c r="J185" s="37"/>
      <c r="K185" s="37"/>
      <c r="L185" s="41"/>
      <c r="M185" s="214"/>
      <c r="N185" s="215"/>
      <c r="O185" s="88"/>
      <c r="P185" s="88"/>
      <c r="Q185" s="88"/>
      <c r="R185" s="88"/>
      <c r="S185" s="88"/>
      <c r="T185" s="88"/>
      <c r="U185" s="89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138</v>
      </c>
      <c r="AU185" s="14" t="s">
        <v>75</v>
      </c>
    </row>
    <row r="186" s="2" customFormat="1" ht="16.5" customHeight="1">
      <c r="A186" s="35"/>
      <c r="B186" s="36"/>
      <c r="C186" s="216" t="s">
        <v>269</v>
      </c>
      <c r="D186" s="216" t="s">
        <v>139</v>
      </c>
      <c r="E186" s="217" t="s">
        <v>270</v>
      </c>
      <c r="F186" s="218" t="s">
        <v>271</v>
      </c>
      <c r="G186" s="219" t="s">
        <v>135</v>
      </c>
      <c r="H186" s="220">
        <v>2</v>
      </c>
      <c r="I186" s="221"/>
      <c r="J186" s="222">
        <f>ROUND(I186*H186,2)</f>
        <v>0</v>
      </c>
      <c r="K186" s="223"/>
      <c r="L186" s="41"/>
      <c r="M186" s="224" t="s">
        <v>1</v>
      </c>
      <c r="N186" s="225" t="s">
        <v>40</v>
      </c>
      <c r="O186" s="88"/>
      <c r="P186" s="207">
        <f>O186*H186</f>
        <v>0</v>
      </c>
      <c r="Q186" s="207">
        <v>0</v>
      </c>
      <c r="R186" s="207">
        <f>Q186*H186</f>
        <v>0</v>
      </c>
      <c r="S186" s="207">
        <v>0</v>
      </c>
      <c r="T186" s="207">
        <f>S186*H186</f>
        <v>0</v>
      </c>
      <c r="U186" s="208" t="s">
        <v>1</v>
      </c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9" t="s">
        <v>82</v>
      </c>
      <c r="AT186" s="209" t="s">
        <v>139</v>
      </c>
      <c r="AU186" s="209" t="s">
        <v>75</v>
      </c>
      <c r="AY186" s="14" t="s">
        <v>136</v>
      </c>
      <c r="BE186" s="210">
        <f>IF(N186="základní",J186,0)</f>
        <v>0</v>
      </c>
      <c r="BF186" s="210">
        <f>IF(N186="snížená",J186,0)</f>
        <v>0</v>
      </c>
      <c r="BG186" s="210">
        <f>IF(N186="zákl. přenesená",J186,0)</f>
        <v>0</v>
      </c>
      <c r="BH186" s="210">
        <f>IF(N186="sníž. přenesená",J186,0)</f>
        <v>0</v>
      </c>
      <c r="BI186" s="210">
        <f>IF(N186="nulová",J186,0)</f>
        <v>0</v>
      </c>
      <c r="BJ186" s="14" t="s">
        <v>82</v>
      </c>
      <c r="BK186" s="210">
        <f>ROUND(I186*H186,2)</f>
        <v>0</v>
      </c>
      <c r="BL186" s="14" t="s">
        <v>82</v>
      </c>
      <c r="BM186" s="209" t="s">
        <v>272</v>
      </c>
    </row>
    <row r="187" s="2" customFormat="1">
      <c r="A187" s="35"/>
      <c r="B187" s="36"/>
      <c r="C187" s="37"/>
      <c r="D187" s="211" t="s">
        <v>138</v>
      </c>
      <c r="E187" s="37"/>
      <c r="F187" s="212" t="s">
        <v>271</v>
      </c>
      <c r="G187" s="37"/>
      <c r="H187" s="37"/>
      <c r="I187" s="213"/>
      <c r="J187" s="37"/>
      <c r="K187" s="37"/>
      <c r="L187" s="41"/>
      <c r="M187" s="214"/>
      <c r="N187" s="215"/>
      <c r="O187" s="88"/>
      <c r="P187" s="88"/>
      <c r="Q187" s="88"/>
      <c r="R187" s="88"/>
      <c r="S187" s="88"/>
      <c r="T187" s="88"/>
      <c r="U187" s="89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138</v>
      </c>
      <c r="AU187" s="14" t="s">
        <v>75</v>
      </c>
    </row>
    <row r="188" s="2" customFormat="1" ht="16.5" customHeight="1">
      <c r="A188" s="35"/>
      <c r="B188" s="36"/>
      <c r="C188" s="216" t="s">
        <v>273</v>
      </c>
      <c r="D188" s="216" t="s">
        <v>139</v>
      </c>
      <c r="E188" s="217" t="s">
        <v>274</v>
      </c>
      <c r="F188" s="218" t="s">
        <v>275</v>
      </c>
      <c r="G188" s="219" t="s">
        <v>135</v>
      </c>
      <c r="H188" s="220">
        <v>2</v>
      </c>
      <c r="I188" s="221"/>
      <c r="J188" s="222">
        <f>ROUND(I188*H188,2)</f>
        <v>0</v>
      </c>
      <c r="K188" s="223"/>
      <c r="L188" s="41"/>
      <c r="M188" s="224" t="s">
        <v>1</v>
      </c>
      <c r="N188" s="225" t="s">
        <v>40</v>
      </c>
      <c r="O188" s="88"/>
      <c r="P188" s="207">
        <f>O188*H188</f>
        <v>0</v>
      </c>
      <c r="Q188" s="207">
        <v>0</v>
      </c>
      <c r="R188" s="207">
        <f>Q188*H188</f>
        <v>0</v>
      </c>
      <c r="S188" s="207">
        <v>0</v>
      </c>
      <c r="T188" s="207">
        <f>S188*H188</f>
        <v>0</v>
      </c>
      <c r="U188" s="208" t="s">
        <v>1</v>
      </c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9" t="s">
        <v>82</v>
      </c>
      <c r="AT188" s="209" t="s">
        <v>139</v>
      </c>
      <c r="AU188" s="209" t="s">
        <v>75</v>
      </c>
      <c r="AY188" s="14" t="s">
        <v>136</v>
      </c>
      <c r="BE188" s="210">
        <f>IF(N188="základní",J188,0)</f>
        <v>0</v>
      </c>
      <c r="BF188" s="210">
        <f>IF(N188="snížená",J188,0)</f>
        <v>0</v>
      </c>
      <c r="BG188" s="210">
        <f>IF(N188="zákl. přenesená",J188,0)</f>
        <v>0</v>
      </c>
      <c r="BH188" s="210">
        <f>IF(N188="sníž. přenesená",J188,0)</f>
        <v>0</v>
      </c>
      <c r="BI188" s="210">
        <f>IF(N188="nulová",J188,0)</f>
        <v>0</v>
      </c>
      <c r="BJ188" s="14" t="s">
        <v>82</v>
      </c>
      <c r="BK188" s="210">
        <f>ROUND(I188*H188,2)</f>
        <v>0</v>
      </c>
      <c r="BL188" s="14" t="s">
        <v>82</v>
      </c>
      <c r="BM188" s="209" t="s">
        <v>276</v>
      </c>
    </row>
    <row r="189" s="2" customFormat="1">
      <c r="A189" s="35"/>
      <c r="B189" s="36"/>
      <c r="C189" s="37"/>
      <c r="D189" s="211" t="s">
        <v>138</v>
      </c>
      <c r="E189" s="37"/>
      <c r="F189" s="212" t="s">
        <v>275</v>
      </c>
      <c r="G189" s="37"/>
      <c r="H189" s="37"/>
      <c r="I189" s="213"/>
      <c r="J189" s="37"/>
      <c r="K189" s="37"/>
      <c r="L189" s="41"/>
      <c r="M189" s="214"/>
      <c r="N189" s="215"/>
      <c r="O189" s="88"/>
      <c r="P189" s="88"/>
      <c r="Q189" s="88"/>
      <c r="R189" s="88"/>
      <c r="S189" s="88"/>
      <c r="T189" s="88"/>
      <c r="U189" s="89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4" t="s">
        <v>138</v>
      </c>
      <c r="AU189" s="14" t="s">
        <v>75</v>
      </c>
    </row>
    <row r="190" s="2" customFormat="1" ht="16.5" customHeight="1">
      <c r="A190" s="35"/>
      <c r="B190" s="36"/>
      <c r="C190" s="216" t="s">
        <v>277</v>
      </c>
      <c r="D190" s="216" t="s">
        <v>139</v>
      </c>
      <c r="E190" s="217" t="s">
        <v>278</v>
      </c>
      <c r="F190" s="218" t="s">
        <v>279</v>
      </c>
      <c r="G190" s="219" t="s">
        <v>135</v>
      </c>
      <c r="H190" s="220">
        <v>4</v>
      </c>
      <c r="I190" s="221"/>
      <c r="J190" s="222">
        <f>ROUND(I190*H190,2)</f>
        <v>0</v>
      </c>
      <c r="K190" s="223"/>
      <c r="L190" s="41"/>
      <c r="M190" s="224" t="s">
        <v>1</v>
      </c>
      <c r="N190" s="225" t="s">
        <v>40</v>
      </c>
      <c r="O190" s="88"/>
      <c r="P190" s="207">
        <f>O190*H190</f>
        <v>0</v>
      </c>
      <c r="Q190" s="207">
        <v>0</v>
      </c>
      <c r="R190" s="207">
        <f>Q190*H190</f>
        <v>0</v>
      </c>
      <c r="S190" s="207">
        <v>0</v>
      </c>
      <c r="T190" s="207">
        <f>S190*H190</f>
        <v>0</v>
      </c>
      <c r="U190" s="208" t="s">
        <v>1</v>
      </c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9" t="s">
        <v>82</v>
      </c>
      <c r="AT190" s="209" t="s">
        <v>139</v>
      </c>
      <c r="AU190" s="209" t="s">
        <v>75</v>
      </c>
      <c r="AY190" s="14" t="s">
        <v>136</v>
      </c>
      <c r="BE190" s="210">
        <f>IF(N190="základní",J190,0)</f>
        <v>0</v>
      </c>
      <c r="BF190" s="210">
        <f>IF(N190="snížená",J190,0)</f>
        <v>0</v>
      </c>
      <c r="BG190" s="210">
        <f>IF(N190="zákl. přenesená",J190,0)</f>
        <v>0</v>
      </c>
      <c r="BH190" s="210">
        <f>IF(N190="sníž. přenesená",J190,0)</f>
        <v>0</v>
      </c>
      <c r="BI190" s="210">
        <f>IF(N190="nulová",J190,0)</f>
        <v>0</v>
      </c>
      <c r="BJ190" s="14" t="s">
        <v>82</v>
      </c>
      <c r="BK190" s="210">
        <f>ROUND(I190*H190,2)</f>
        <v>0</v>
      </c>
      <c r="BL190" s="14" t="s">
        <v>82</v>
      </c>
      <c r="BM190" s="209" t="s">
        <v>280</v>
      </c>
    </row>
    <row r="191" s="2" customFormat="1">
      <c r="A191" s="35"/>
      <c r="B191" s="36"/>
      <c r="C191" s="37"/>
      <c r="D191" s="211" t="s">
        <v>138</v>
      </c>
      <c r="E191" s="37"/>
      <c r="F191" s="212" t="s">
        <v>279</v>
      </c>
      <c r="G191" s="37"/>
      <c r="H191" s="37"/>
      <c r="I191" s="213"/>
      <c r="J191" s="37"/>
      <c r="K191" s="37"/>
      <c r="L191" s="41"/>
      <c r="M191" s="214"/>
      <c r="N191" s="215"/>
      <c r="O191" s="88"/>
      <c r="P191" s="88"/>
      <c r="Q191" s="88"/>
      <c r="R191" s="88"/>
      <c r="S191" s="88"/>
      <c r="T191" s="88"/>
      <c r="U191" s="89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4" t="s">
        <v>138</v>
      </c>
      <c r="AU191" s="14" t="s">
        <v>75</v>
      </c>
    </row>
    <row r="192" s="2" customFormat="1" ht="16.5" customHeight="1">
      <c r="A192" s="35"/>
      <c r="B192" s="36"/>
      <c r="C192" s="216" t="s">
        <v>281</v>
      </c>
      <c r="D192" s="216" t="s">
        <v>139</v>
      </c>
      <c r="E192" s="217" t="s">
        <v>282</v>
      </c>
      <c r="F192" s="218" t="s">
        <v>283</v>
      </c>
      <c r="G192" s="219" t="s">
        <v>135</v>
      </c>
      <c r="H192" s="220">
        <v>2</v>
      </c>
      <c r="I192" s="221"/>
      <c r="J192" s="222">
        <f>ROUND(I192*H192,2)</f>
        <v>0</v>
      </c>
      <c r="K192" s="223"/>
      <c r="L192" s="41"/>
      <c r="M192" s="224" t="s">
        <v>1</v>
      </c>
      <c r="N192" s="225" t="s">
        <v>40</v>
      </c>
      <c r="O192" s="88"/>
      <c r="P192" s="207">
        <f>O192*H192</f>
        <v>0</v>
      </c>
      <c r="Q192" s="207">
        <v>0</v>
      </c>
      <c r="R192" s="207">
        <f>Q192*H192</f>
        <v>0</v>
      </c>
      <c r="S192" s="207">
        <v>0</v>
      </c>
      <c r="T192" s="207">
        <f>S192*H192</f>
        <v>0</v>
      </c>
      <c r="U192" s="208" t="s">
        <v>1</v>
      </c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9" t="s">
        <v>82</v>
      </c>
      <c r="AT192" s="209" t="s">
        <v>139</v>
      </c>
      <c r="AU192" s="209" t="s">
        <v>75</v>
      </c>
      <c r="AY192" s="14" t="s">
        <v>136</v>
      </c>
      <c r="BE192" s="210">
        <f>IF(N192="základní",J192,0)</f>
        <v>0</v>
      </c>
      <c r="BF192" s="210">
        <f>IF(N192="snížená",J192,0)</f>
        <v>0</v>
      </c>
      <c r="BG192" s="210">
        <f>IF(N192="zákl. přenesená",J192,0)</f>
        <v>0</v>
      </c>
      <c r="BH192" s="210">
        <f>IF(N192="sníž. přenesená",J192,0)</f>
        <v>0</v>
      </c>
      <c r="BI192" s="210">
        <f>IF(N192="nulová",J192,0)</f>
        <v>0</v>
      </c>
      <c r="BJ192" s="14" t="s">
        <v>82</v>
      </c>
      <c r="BK192" s="210">
        <f>ROUND(I192*H192,2)</f>
        <v>0</v>
      </c>
      <c r="BL192" s="14" t="s">
        <v>82</v>
      </c>
      <c r="BM192" s="209" t="s">
        <v>284</v>
      </c>
    </row>
    <row r="193" s="2" customFormat="1">
      <c r="A193" s="35"/>
      <c r="B193" s="36"/>
      <c r="C193" s="37"/>
      <c r="D193" s="211" t="s">
        <v>138</v>
      </c>
      <c r="E193" s="37"/>
      <c r="F193" s="212" t="s">
        <v>283</v>
      </c>
      <c r="G193" s="37"/>
      <c r="H193" s="37"/>
      <c r="I193" s="213"/>
      <c r="J193" s="37"/>
      <c r="K193" s="37"/>
      <c r="L193" s="41"/>
      <c r="M193" s="214"/>
      <c r="N193" s="215"/>
      <c r="O193" s="88"/>
      <c r="P193" s="88"/>
      <c r="Q193" s="88"/>
      <c r="R193" s="88"/>
      <c r="S193" s="88"/>
      <c r="T193" s="88"/>
      <c r="U193" s="89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138</v>
      </c>
      <c r="AU193" s="14" t="s">
        <v>75</v>
      </c>
    </row>
    <row r="194" s="2" customFormat="1" ht="16.5" customHeight="1">
      <c r="A194" s="35"/>
      <c r="B194" s="36"/>
      <c r="C194" s="216" t="s">
        <v>285</v>
      </c>
      <c r="D194" s="216" t="s">
        <v>139</v>
      </c>
      <c r="E194" s="217" t="s">
        <v>286</v>
      </c>
      <c r="F194" s="218" t="s">
        <v>287</v>
      </c>
      <c r="G194" s="219" t="s">
        <v>135</v>
      </c>
      <c r="H194" s="220">
        <v>2</v>
      </c>
      <c r="I194" s="221"/>
      <c r="J194" s="222">
        <f>ROUND(I194*H194,2)</f>
        <v>0</v>
      </c>
      <c r="K194" s="223"/>
      <c r="L194" s="41"/>
      <c r="M194" s="224" t="s">
        <v>1</v>
      </c>
      <c r="N194" s="225" t="s">
        <v>40</v>
      </c>
      <c r="O194" s="88"/>
      <c r="P194" s="207">
        <f>O194*H194</f>
        <v>0</v>
      </c>
      <c r="Q194" s="207">
        <v>0</v>
      </c>
      <c r="R194" s="207">
        <f>Q194*H194</f>
        <v>0</v>
      </c>
      <c r="S194" s="207">
        <v>0</v>
      </c>
      <c r="T194" s="207">
        <f>S194*H194</f>
        <v>0</v>
      </c>
      <c r="U194" s="208" t="s">
        <v>1</v>
      </c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9" t="s">
        <v>82</v>
      </c>
      <c r="AT194" s="209" t="s">
        <v>139</v>
      </c>
      <c r="AU194" s="209" t="s">
        <v>75</v>
      </c>
      <c r="AY194" s="14" t="s">
        <v>136</v>
      </c>
      <c r="BE194" s="210">
        <f>IF(N194="základní",J194,0)</f>
        <v>0</v>
      </c>
      <c r="BF194" s="210">
        <f>IF(N194="snížená",J194,0)</f>
        <v>0</v>
      </c>
      <c r="BG194" s="210">
        <f>IF(N194="zákl. přenesená",J194,0)</f>
        <v>0</v>
      </c>
      <c r="BH194" s="210">
        <f>IF(N194="sníž. přenesená",J194,0)</f>
        <v>0</v>
      </c>
      <c r="BI194" s="210">
        <f>IF(N194="nulová",J194,0)</f>
        <v>0</v>
      </c>
      <c r="BJ194" s="14" t="s">
        <v>82</v>
      </c>
      <c r="BK194" s="210">
        <f>ROUND(I194*H194,2)</f>
        <v>0</v>
      </c>
      <c r="BL194" s="14" t="s">
        <v>82</v>
      </c>
      <c r="BM194" s="209" t="s">
        <v>288</v>
      </c>
    </row>
    <row r="195" s="2" customFormat="1">
      <c r="A195" s="35"/>
      <c r="B195" s="36"/>
      <c r="C195" s="37"/>
      <c r="D195" s="211" t="s">
        <v>138</v>
      </c>
      <c r="E195" s="37"/>
      <c r="F195" s="212" t="s">
        <v>287</v>
      </c>
      <c r="G195" s="37"/>
      <c r="H195" s="37"/>
      <c r="I195" s="213"/>
      <c r="J195" s="37"/>
      <c r="K195" s="37"/>
      <c r="L195" s="41"/>
      <c r="M195" s="214"/>
      <c r="N195" s="215"/>
      <c r="O195" s="88"/>
      <c r="P195" s="88"/>
      <c r="Q195" s="88"/>
      <c r="R195" s="88"/>
      <c r="S195" s="88"/>
      <c r="T195" s="88"/>
      <c r="U195" s="89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138</v>
      </c>
      <c r="AU195" s="14" t="s">
        <v>75</v>
      </c>
    </row>
    <row r="196" s="2" customFormat="1" ht="24.15" customHeight="1">
      <c r="A196" s="35"/>
      <c r="B196" s="36"/>
      <c r="C196" s="196" t="s">
        <v>289</v>
      </c>
      <c r="D196" s="196" t="s">
        <v>132</v>
      </c>
      <c r="E196" s="197" t="s">
        <v>290</v>
      </c>
      <c r="F196" s="198" t="s">
        <v>291</v>
      </c>
      <c r="G196" s="199" t="s">
        <v>135</v>
      </c>
      <c r="H196" s="200">
        <v>2</v>
      </c>
      <c r="I196" s="201"/>
      <c r="J196" s="202">
        <f>ROUND(I196*H196,2)</f>
        <v>0</v>
      </c>
      <c r="K196" s="203"/>
      <c r="L196" s="204"/>
      <c r="M196" s="205" t="s">
        <v>1</v>
      </c>
      <c r="N196" s="206" t="s">
        <v>40</v>
      </c>
      <c r="O196" s="88"/>
      <c r="P196" s="207">
        <f>O196*H196</f>
        <v>0</v>
      </c>
      <c r="Q196" s="207">
        <v>0</v>
      </c>
      <c r="R196" s="207">
        <f>Q196*H196</f>
        <v>0</v>
      </c>
      <c r="S196" s="207">
        <v>0</v>
      </c>
      <c r="T196" s="207">
        <f>S196*H196</f>
        <v>0</v>
      </c>
      <c r="U196" s="208" t="s">
        <v>1</v>
      </c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9" t="s">
        <v>84</v>
      </c>
      <c r="AT196" s="209" t="s">
        <v>132</v>
      </c>
      <c r="AU196" s="209" t="s">
        <v>75</v>
      </c>
      <c r="AY196" s="14" t="s">
        <v>136</v>
      </c>
      <c r="BE196" s="210">
        <f>IF(N196="základní",J196,0)</f>
        <v>0</v>
      </c>
      <c r="BF196" s="210">
        <f>IF(N196="snížená",J196,0)</f>
        <v>0</v>
      </c>
      <c r="BG196" s="210">
        <f>IF(N196="zákl. přenesená",J196,0)</f>
        <v>0</v>
      </c>
      <c r="BH196" s="210">
        <f>IF(N196="sníž. přenesená",J196,0)</f>
        <v>0</v>
      </c>
      <c r="BI196" s="210">
        <f>IF(N196="nulová",J196,0)</f>
        <v>0</v>
      </c>
      <c r="BJ196" s="14" t="s">
        <v>82</v>
      </c>
      <c r="BK196" s="210">
        <f>ROUND(I196*H196,2)</f>
        <v>0</v>
      </c>
      <c r="BL196" s="14" t="s">
        <v>82</v>
      </c>
      <c r="BM196" s="209" t="s">
        <v>292</v>
      </c>
    </row>
    <row r="197" s="2" customFormat="1">
      <c r="A197" s="35"/>
      <c r="B197" s="36"/>
      <c r="C197" s="37"/>
      <c r="D197" s="211" t="s">
        <v>138</v>
      </c>
      <c r="E197" s="37"/>
      <c r="F197" s="212" t="s">
        <v>291</v>
      </c>
      <c r="G197" s="37"/>
      <c r="H197" s="37"/>
      <c r="I197" s="213"/>
      <c r="J197" s="37"/>
      <c r="K197" s="37"/>
      <c r="L197" s="41"/>
      <c r="M197" s="214"/>
      <c r="N197" s="215"/>
      <c r="O197" s="88"/>
      <c r="P197" s="88"/>
      <c r="Q197" s="88"/>
      <c r="R197" s="88"/>
      <c r="S197" s="88"/>
      <c r="T197" s="88"/>
      <c r="U197" s="89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138</v>
      </c>
      <c r="AU197" s="14" t="s">
        <v>75</v>
      </c>
    </row>
    <row r="198" s="2" customFormat="1" ht="33" customHeight="1">
      <c r="A198" s="35"/>
      <c r="B198" s="36"/>
      <c r="C198" s="196" t="s">
        <v>293</v>
      </c>
      <c r="D198" s="196" t="s">
        <v>132</v>
      </c>
      <c r="E198" s="197" t="s">
        <v>294</v>
      </c>
      <c r="F198" s="198" t="s">
        <v>295</v>
      </c>
      <c r="G198" s="199" t="s">
        <v>135</v>
      </c>
      <c r="H198" s="200">
        <v>2</v>
      </c>
      <c r="I198" s="201"/>
      <c r="J198" s="202">
        <f>ROUND(I198*H198,2)</f>
        <v>0</v>
      </c>
      <c r="K198" s="203"/>
      <c r="L198" s="204"/>
      <c r="M198" s="205" t="s">
        <v>1</v>
      </c>
      <c r="N198" s="206" t="s">
        <v>40</v>
      </c>
      <c r="O198" s="88"/>
      <c r="P198" s="207">
        <f>O198*H198</f>
        <v>0</v>
      </c>
      <c r="Q198" s="207">
        <v>0</v>
      </c>
      <c r="R198" s="207">
        <f>Q198*H198</f>
        <v>0</v>
      </c>
      <c r="S198" s="207">
        <v>0</v>
      </c>
      <c r="T198" s="207">
        <f>S198*H198</f>
        <v>0</v>
      </c>
      <c r="U198" s="208" t="s">
        <v>1</v>
      </c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9" t="s">
        <v>84</v>
      </c>
      <c r="AT198" s="209" t="s">
        <v>132</v>
      </c>
      <c r="AU198" s="209" t="s">
        <v>75</v>
      </c>
      <c r="AY198" s="14" t="s">
        <v>136</v>
      </c>
      <c r="BE198" s="210">
        <f>IF(N198="základní",J198,0)</f>
        <v>0</v>
      </c>
      <c r="BF198" s="210">
        <f>IF(N198="snížená",J198,0)</f>
        <v>0</v>
      </c>
      <c r="BG198" s="210">
        <f>IF(N198="zákl. přenesená",J198,0)</f>
        <v>0</v>
      </c>
      <c r="BH198" s="210">
        <f>IF(N198="sníž. přenesená",J198,0)</f>
        <v>0</v>
      </c>
      <c r="BI198" s="210">
        <f>IF(N198="nulová",J198,0)</f>
        <v>0</v>
      </c>
      <c r="BJ198" s="14" t="s">
        <v>82</v>
      </c>
      <c r="BK198" s="210">
        <f>ROUND(I198*H198,2)</f>
        <v>0</v>
      </c>
      <c r="BL198" s="14" t="s">
        <v>82</v>
      </c>
      <c r="BM198" s="209" t="s">
        <v>296</v>
      </c>
    </row>
    <row r="199" s="2" customFormat="1">
      <c r="A199" s="35"/>
      <c r="B199" s="36"/>
      <c r="C199" s="37"/>
      <c r="D199" s="211" t="s">
        <v>138</v>
      </c>
      <c r="E199" s="37"/>
      <c r="F199" s="212" t="s">
        <v>295</v>
      </c>
      <c r="G199" s="37"/>
      <c r="H199" s="37"/>
      <c r="I199" s="213"/>
      <c r="J199" s="37"/>
      <c r="K199" s="37"/>
      <c r="L199" s="41"/>
      <c r="M199" s="214"/>
      <c r="N199" s="215"/>
      <c r="O199" s="88"/>
      <c r="P199" s="88"/>
      <c r="Q199" s="88"/>
      <c r="R199" s="88"/>
      <c r="S199" s="88"/>
      <c r="T199" s="88"/>
      <c r="U199" s="89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138</v>
      </c>
      <c r="AU199" s="14" t="s">
        <v>75</v>
      </c>
    </row>
    <row r="200" s="2" customFormat="1" ht="24.15" customHeight="1">
      <c r="A200" s="35"/>
      <c r="B200" s="36"/>
      <c r="C200" s="196" t="s">
        <v>297</v>
      </c>
      <c r="D200" s="196" t="s">
        <v>132</v>
      </c>
      <c r="E200" s="197" t="s">
        <v>298</v>
      </c>
      <c r="F200" s="198" t="s">
        <v>299</v>
      </c>
      <c r="G200" s="199" t="s">
        <v>135</v>
      </c>
      <c r="H200" s="200">
        <v>4</v>
      </c>
      <c r="I200" s="201"/>
      <c r="J200" s="202">
        <f>ROUND(I200*H200,2)</f>
        <v>0</v>
      </c>
      <c r="K200" s="203"/>
      <c r="L200" s="204"/>
      <c r="M200" s="205" t="s">
        <v>1</v>
      </c>
      <c r="N200" s="206" t="s">
        <v>40</v>
      </c>
      <c r="O200" s="88"/>
      <c r="P200" s="207">
        <f>O200*H200</f>
        <v>0</v>
      </c>
      <c r="Q200" s="207">
        <v>0</v>
      </c>
      <c r="R200" s="207">
        <f>Q200*H200</f>
        <v>0</v>
      </c>
      <c r="S200" s="207">
        <v>0</v>
      </c>
      <c r="T200" s="207">
        <f>S200*H200</f>
        <v>0</v>
      </c>
      <c r="U200" s="208" t="s">
        <v>1</v>
      </c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9" t="s">
        <v>84</v>
      </c>
      <c r="AT200" s="209" t="s">
        <v>132</v>
      </c>
      <c r="AU200" s="209" t="s">
        <v>75</v>
      </c>
      <c r="AY200" s="14" t="s">
        <v>136</v>
      </c>
      <c r="BE200" s="210">
        <f>IF(N200="základní",J200,0)</f>
        <v>0</v>
      </c>
      <c r="BF200" s="210">
        <f>IF(N200="snížená",J200,0)</f>
        <v>0</v>
      </c>
      <c r="BG200" s="210">
        <f>IF(N200="zákl. přenesená",J200,0)</f>
        <v>0</v>
      </c>
      <c r="BH200" s="210">
        <f>IF(N200="sníž. přenesená",J200,0)</f>
        <v>0</v>
      </c>
      <c r="BI200" s="210">
        <f>IF(N200="nulová",J200,0)</f>
        <v>0</v>
      </c>
      <c r="BJ200" s="14" t="s">
        <v>82</v>
      </c>
      <c r="BK200" s="210">
        <f>ROUND(I200*H200,2)</f>
        <v>0</v>
      </c>
      <c r="BL200" s="14" t="s">
        <v>82</v>
      </c>
      <c r="BM200" s="209" t="s">
        <v>300</v>
      </c>
    </row>
    <row r="201" s="2" customFormat="1">
      <c r="A201" s="35"/>
      <c r="B201" s="36"/>
      <c r="C201" s="37"/>
      <c r="D201" s="211" t="s">
        <v>138</v>
      </c>
      <c r="E201" s="37"/>
      <c r="F201" s="212" t="s">
        <v>299</v>
      </c>
      <c r="G201" s="37"/>
      <c r="H201" s="37"/>
      <c r="I201" s="213"/>
      <c r="J201" s="37"/>
      <c r="K201" s="37"/>
      <c r="L201" s="41"/>
      <c r="M201" s="214"/>
      <c r="N201" s="215"/>
      <c r="O201" s="88"/>
      <c r="P201" s="88"/>
      <c r="Q201" s="88"/>
      <c r="R201" s="88"/>
      <c r="S201" s="88"/>
      <c r="T201" s="88"/>
      <c r="U201" s="89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4" t="s">
        <v>138</v>
      </c>
      <c r="AU201" s="14" t="s">
        <v>75</v>
      </c>
    </row>
    <row r="202" s="2" customFormat="1" ht="24.15" customHeight="1">
      <c r="A202" s="35"/>
      <c r="B202" s="36"/>
      <c r="C202" s="216" t="s">
        <v>301</v>
      </c>
      <c r="D202" s="216" t="s">
        <v>139</v>
      </c>
      <c r="E202" s="217" t="s">
        <v>302</v>
      </c>
      <c r="F202" s="218" t="s">
        <v>303</v>
      </c>
      <c r="G202" s="219" t="s">
        <v>135</v>
      </c>
      <c r="H202" s="220">
        <v>4</v>
      </c>
      <c r="I202" s="221"/>
      <c r="J202" s="222">
        <f>ROUND(I202*H202,2)</f>
        <v>0</v>
      </c>
      <c r="K202" s="223"/>
      <c r="L202" s="41"/>
      <c r="M202" s="224" t="s">
        <v>1</v>
      </c>
      <c r="N202" s="225" t="s">
        <v>40</v>
      </c>
      <c r="O202" s="88"/>
      <c r="P202" s="207">
        <f>O202*H202</f>
        <v>0</v>
      </c>
      <c r="Q202" s="207">
        <v>0</v>
      </c>
      <c r="R202" s="207">
        <f>Q202*H202</f>
        <v>0</v>
      </c>
      <c r="S202" s="207">
        <v>0</v>
      </c>
      <c r="T202" s="207">
        <f>S202*H202</f>
        <v>0</v>
      </c>
      <c r="U202" s="208" t="s">
        <v>1</v>
      </c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9" t="s">
        <v>82</v>
      </c>
      <c r="AT202" s="209" t="s">
        <v>139</v>
      </c>
      <c r="AU202" s="209" t="s">
        <v>75</v>
      </c>
      <c r="AY202" s="14" t="s">
        <v>136</v>
      </c>
      <c r="BE202" s="210">
        <f>IF(N202="základní",J202,0)</f>
        <v>0</v>
      </c>
      <c r="BF202" s="210">
        <f>IF(N202="snížená",J202,0)</f>
        <v>0</v>
      </c>
      <c r="BG202" s="210">
        <f>IF(N202="zákl. přenesená",J202,0)</f>
        <v>0</v>
      </c>
      <c r="BH202" s="210">
        <f>IF(N202="sníž. přenesená",J202,0)</f>
        <v>0</v>
      </c>
      <c r="BI202" s="210">
        <f>IF(N202="nulová",J202,0)</f>
        <v>0</v>
      </c>
      <c r="BJ202" s="14" t="s">
        <v>82</v>
      </c>
      <c r="BK202" s="210">
        <f>ROUND(I202*H202,2)</f>
        <v>0</v>
      </c>
      <c r="BL202" s="14" t="s">
        <v>82</v>
      </c>
      <c r="BM202" s="209" t="s">
        <v>304</v>
      </c>
    </row>
    <row r="203" s="2" customFormat="1">
      <c r="A203" s="35"/>
      <c r="B203" s="36"/>
      <c r="C203" s="37"/>
      <c r="D203" s="211" t="s">
        <v>138</v>
      </c>
      <c r="E203" s="37"/>
      <c r="F203" s="212" t="s">
        <v>303</v>
      </c>
      <c r="G203" s="37"/>
      <c r="H203" s="37"/>
      <c r="I203" s="213"/>
      <c r="J203" s="37"/>
      <c r="K203" s="37"/>
      <c r="L203" s="41"/>
      <c r="M203" s="214"/>
      <c r="N203" s="215"/>
      <c r="O203" s="88"/>
      <c r="P203" s="88"/>
      <c r="Q203" s="88"/>
      <c r="R203" s="88"/>
      <c r="S203" s="88"/>
      <c r="T203" s="88"/>
      <c r="U203" s="89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138</v>
      </c>
      <c r="AU203" s="14" t="s">
        <v>75</v>
      </c>
    </row>
    <row r="204" s="2" customFormat="1" ht="24.15" customHeight="1">
      <c r="A204" s="35"/>
      <c r="B204" s="36"/>
      <c r="C204" s="216" t="s">
        <v>305</v>
      </c>
      <c r="D204" s="216" t="s">
        <v>139</v>
      </c>
      <c r="E204" s="217" t="s">
        <v>306</v>
      </c>
      <c r="F204" s="218" t="s">
        <v>307</v>
      </c>
      <c r="G204" s="219" t="s">
        <v>135</v>
      </c>
      <c r="H204" s="220">
        <v>3</v>
      </c>
      <c r="I204" s="221"/>
      <c r="J204" s="222">
        <f>ROUND(I204*H204,2)</f>
        <v>0</v>
      </c>
      <c r="K204" s="223"/>
      <c r="L204" s="41"/>
      <c r="M204" s="224" t="s">
        <v>1</v>
      </c>
      <c r="N204" s="225" t="s">
        <v>40</v>
      </c>
      <c r="O204" s="88"/>
      <c r="P204" s="207">
        <f>O204*H204</f>
        <v>0</v>
      </c>
      <c r="Q204" s="207">
        <v>0</v>
      </c>
      <c r="R204" s="207">
        <f>Q204*H204</f>
        <v>0</v>
      </c>
      <c r="S204" s="207">
        <v>0</v>
      </c>
      <c r="T204" s="207">
        <f>S204*H204</f>
        <v>0</v>
      </c>
      <c r="U204" s="208" t="s">
        <v>1</v>
      </c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9" t="s">
        <v>82</v>
      </c>
      <c r="AT204" s="209" t="s">
        <v>139</v>
      </c>
      <c r="AU204" s="209" t="s">
        <v>75</v>
      </c>
      <c r="AY204" s="14" t="s">
        <v>136</v>
      </c>
      <c r="BE204" s="210">
        <f>IF(N204="základní",J204,0)</f>
        <v>0</v>
      </c>
      <c r="BF204" s="210">
        <f>IF(N204="snížená",J204,0)</f>
        <v>0</v>
      </c>
      <c r="BG204" s="210">
        <f>IF(N204="zákl. přenesená",J204,0)</f>
        <v>0</v>
      </c>
      <c r="BH204" s="210">
        <f>IF(N204="sníž. přenesená",J204,0)</f>
        <v>0</v>
      </c>
      <c r="BI204" s="210">
        <f>IF(N204="nulová",J204,0)</f>
        <v>0</v>
      </c>
      <c r="BJ204" s="14" t="s">
        <v>82</v>
      </c>
      <c r="BK204" s="210">
        <f>ROUND(I204*H204,2)</f>
        <v>0</v>
      </c>
      <c r="BL204" s="14" t="s">
        <v>82</v>
      </c>
      <c r="BM204" s="209" t="s">
        <v>308</v>
      </c>
    </row>
    <row r="205" s="2" customFormat="1">
      <c r="A205" s="35"/>
      <c r="B205" s="36"/>
      <c r="C205" s="37"/>
      <c r="D205" s="211" t="s">
        <v>138</v>
      </c>
      <c r="E205" s="37"/>
      <c r="F205" s="212" t="s">
        <v>309</v>
      </c>
      <c r="G205" s="37"/>
      <c r="H205" s="37"/>
      <c r="I205" s="213"/>
      <c r="J205" s="37"/>
      <c r="K205" s="37"/>
      <c r="L205" s="41"/>
      <c r="M205" s="214"/>
      <c r="N205" s="215"/>
      <c r="O205" s="88"/>
      <c r="P205" s="88"/>
      <c r="Q205" s="88"/>
      <c r="R205" s="88"/>
      <c r="S205" s="88"/>
      <c r="T205" s="88"/>
      <c r="U205" s="89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138</v>
      </c>
      <c r="AU205" s="14" t="s">
        <v>75</v>
      </c>
    </row>
    <row r="206" s="2" customFormat="1" ht="24.15" customHeight="1">
      <c r="A206" s="35"/>
      <c r="B206" s="36"/>
      <c r="C206" s="216" t="s">
        <v>310</v>
      </c>
      <c r="D206" s="216" t="s">
        <v>139</v>
      </c>
      <c r="E206" s="217" t="s">
        <v>311</v>
      </c>
      <c r="F206" s="218" t="s">
        <v>312</v>
      </c>
      <c r="G206" s="219" t="s">
        <v>135</v>
      </c>
      <c r="H206" s="220">
        <v>1</v>
      </c>
      <c r="I206" s="221"/>
      <c r="J206" s="222">
        <f>ROUND(I206*H206,2)</f>
        <v>0</v>
      </c>
      <c r="K206" s="223"/>
      <c r="L206" s="41"/>
      <c r="M206" s="224" t="s">
        <v>1</v>
      </c>
      <c r="N206" s="225" t="s">
        <v>40</v>
      </c>
      <c r="O206" s="88"/>
      <c r="P206" s="207">
        <f>O206*H206</f>
        <v>0</v>
      </c>
      <c r="Q206" s="207">
        <v>0</v>
      </c>
      <c r="R206" s="207">
        <f>Q206*H206</f>
        <v>0</v>
      </c>
      <c r="S206" s="207">
        <v>0</v>
      </c>
      <c r="T206" s="207">
        <f>S206*H206</f>
        <v>0</v>
      </c>
      <c r="U206" s="208" t="s">
        <v>1</v>
      </c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9" t="s">
        <v>82</v>
      </c>
      <c r="AT206" s="209" t="s">
        <v>139</v>
      </c>
      <c r="AU206" s="209" t="s">
        <v>75</v>
      </c>
      <c r="AY206" s="14" t="s">
        <v>136</v>
      </c>
      <c r="BE206" s="210">
        <f>IF(N206="základní",J206,0)</f>
        <v>0</v>
      </c>
      <c r="BF206" s="210">
        <f>IF(N206="snížená",J206,0)</f>
        <v>0</v>
      </c>
      <c r="BG206" s="210">
        <f>IF(N206="zákl. přenesená",J206,0)</f>
        <v>0</v>
      </c>
      <c r="BH206" s="210">
        <f>IF(N206="sníž. přenesená",J206,0)</f>
        <v>0</v>
      </c>
      <c r="BI206" s="210">
        <f>IF(N206="nulová",J206,0)</f>
        <v>0</v>
      </c>
      <c r="BJ206" s="14" t="s">
        <v>82</v>
      </c>
      <c r="BK206" s="210">
        <f>ROUND(I206*H206,2)</f>
        <v>0</v>
      </c>
      <c r="BL206" s="14" t="s">
        <v>82</v>
      </c>
      <c r="BM206" s="209" t="s">
        <v>313</v>
      </c>
    </row>
    <row r="207" s="2" customFormat="1">
      <c r="A207" s="35"/>
      <c r="B207" s="36"/>
      <c r="C207" s="37"/>
      <c r="D207" s="211" t="s">
        <v>138</v>
      </c>
      <c r="E207" s="37"/>
      <c r="F207" s="212" t="s">
        <v>314</v>
      </c>
      <c r="G207" s="37"/>
      <c r="H207" s="37"/>
      <c r="I207" s="213"/>
      <c r="J207" s="37"/>
      <c r="K207" s="37"/>
      <c r="L207" s="41"/>
      <c r="M207" s="214"/>
      <c r="N207" s="215"/>
      <c r="O207" s="88"/>
      <c r="P207" s="88"/>
      <c r="Q207" s="88"/>
      <c r="R207" s="88"/>
      <c r="S207" s="88"/>
      <c r="T207" s="88"/>
      <c r="U207" s="89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4" t="s">
        <v>138</v>
      </c>
      <c r="AU207" s="14" t="s">
        <v>75</v>
      </c>
    </row>
    <row r="208" s="2" customFormat="1" ht="16.5" customHeight="1">
      <c r="A208" s="35"/>
      <c r="B208" s="36"/>
      <c r="C208" s="216" t="s">
        <v>315</v>
      </c>
      <c r="D208" s="216" t="s">
        <v>139</v>
      </c>
      <c r="E208" s="217" t="s">
        <v>316</v>
      </c>
      <c r="F208" s="218" t="s">
        <v>317</v>
      </c>
      <c r="G208" s="219" t="s">
        <v>135</v>
      </c>
      <c r="H208" s="220">
        <v>5</v>
      </c>
      <c r="I208" s="221"/>
      <c r="J208" s="222">
        <f>ROUND(I208*H208,2)</f>
        <v>0</v>
      </c>
      <c r="K208" s="223"/>
      <c r="L208" s="41"/>
      <c r="M208" s="224" t="s">
        <v>1</v>
      </c>
      <c r="N208" s="225" t="s">
        <v>40</v>
      </c>
      <c r="O208" s="88"/>
      <c r="P208" s="207">
        <f>O208*H208</f>
        <v>0</v>
      </c>
      <c r="Q208" s="207">
        <v>0</v>
      </c>
      <c r="R208" s="207">
        <f>Q208*H208</f>
        <v>0</v>
      </c>
      <c r="S208" s="207">
        <v>0</v>
      </c>
      <c r="T208" s="207">
        <f>S208*H208</f>
        <v>0</v>
      </c>
      <c r="U208" s="208" t="s">
        <v>1</v>
      </c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9" t="s">
        <v>82</v>
      </c>
      <c r="AT208" s="209" t="s">
        <v>139</v>
      </c>
      <c r="AU208" s="209" t="s">
        <v>75</v>
      </c>
      <c r="AY208" s="14" t="s">
        <v>136</v>
      </c>
      <c r="BE208" s="210">
        <f>IF(N208="základní",J208,0)</f>
        <v>0</v>
      </c>
      <c r="BF208" s="210">
        <f>IF(N208="snížená",J208,0)</f>
        <v>0</v>
      </c>
      <c r="BG208" s="210">
        <f>IF(N208="zákl. přenesená",J208,0)</f>
        <v>0</v>
      </c>
      <c r="BH208" s="210">
        <f>IF(N208="sníž. přenesená",J208,0)</f>
        <v>0</v>
      </c>
      <c r="BI208" s="210">
        <f>IF(N208="nulová",J208,0)</f>
        <v>0</v>
      </c>
      <c r="BJ208" s="14" t="s">
        <v>82</v>
      </c>
      <c r="BK208" s="210">
        <f>ROUND(I208*H208,2)</f>
        <v>0</v>
      </c>
      <c r="BL208" s="14" t="s">
        <v>82</v>
      </c>
      <c r="BM208" s="209" t="s">
        <v>318</v>
      </c>
    </row>
    <row r="209" s="2" customFormat="1">
      <c r="A209" s="35"/>
      <c r="B209" s="36"/>
      <c r="C209" s="37"/>
      <c r="D209" s="211" t="s">
        <v>138</v>
      </c>
      <c r="E209" s="37"/>
      <c r="F209" s="212" t="s">
        <v>317</v>
      </c>
      <c r="G209" s="37"/>
      <c r="H209" s="37"/>
      <c r="I209" s="213"/>
      <c r="J209" s="37"/>
      <c r="K209" s="37"/>
      <c r="L209" s="41"/>
      <c r="M209" s="214"/>
      <c r="N209" s="215"/>
      <c r="O209" s="88"/>
      <c r="P209" s="88"/>
      <c r="Q209" s="88"/>
      <c r="R209" s="88"/>
      <c r="S209" s="88"/>
      <c r="T209" s="88"/>
      <c r="U209" s="89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4" t="s">
        <v>138</v>
      </c>
      <c r="AU209" s="14" t="s">
        <v>75</v>
      </c>
    </row>
    <row r="210" s="2" customFormat="1" ht="16.5" customHeight="1">
      <c r="A210" s="35"/>
      <c r="B210" s="36"/>
      <c r="C210" s="216" t="s">
        <v>319</v>
      </c>
      <c r="D210" s="216" t="s">
        <v>139</v>
      </c>
      <c r="E210" s="217" t="s">
        <v>320</v>
      </c>
      <c r="F210" s="218" t="s">
        <v>321</v>
      </c>
      <c r="G210" s="219" t="s">
        <v>135</v>
      </c>
      <c r="H210" s="220">
        <v>5</v>
      </c>
      <c r="I210" s="221"/>
      <c r="J210" s="222">
        <f>ROUND(I210*H210,2)</f>
        <v>0</v>
      </c>
      <c r="K210" s="223"/>
      <c r="L210" s="41"/>
      <c r="M210" s="224" t="s">
        <v>1</v>
      </c>
      <c r="N210" s="225" t="s">
        <v>40</v>
      </c>
      <c r="O210" s="88"/>
      <c r="P210" s="207">
        <f>O210*H210</f>
        <v>0</v>
      </c>
      <c r="Q210" s="207">
        <v>0</v>
      </c>
      <c r="R210" s="207">
        <f>Q210*H210</f>
        <v>0</v>
      </c>
      <c r="S210" s="207">
        <v>0</v>
      </c>
      <c r="T210" s="207">
        <f>S210*H210</f>
        <v>0</v>
      </c>
      <c r="U210" s="208" t="s">
        <v>1</v>
      </c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9" t="s">
        <v>82</v>
      </c>
      <c r="AT210" s="209" t="s">
        <v>139</v>
      </c>
      <c r="AU210" s="209" t="s">
        <v>75</v>
      </c>
      <c r="AY210" s="14" t="s">
        <v>136</v>
      </c>
      <c r="BE210" s="210">
        <f>IF(N210="základní",J210,0)</f>
        <v>0</v>
      </c>
      <c r="BF210" s="210">
        <f>IF(N210="snížená",J210,0)</f>
        <v>0</v>
      </c>
      <c r="BG210" s="210">
        <f>IF(N210="zákl. přenesená",J210,0)</f>
        <v>0</v>
      </c>
      <c r="BH210" s="210">
        <f>IF(N210="sníž. přenesená",J210,0)</f>
        <v>0</v>
      </c>
      <c r="BI210" s="210">
        <f>IF(N210="nulová",J210,0)</f>
        <v>0</v>
      </c>
      <c r="BJ210" s="14" t="s">
        <v>82</v>
      </c>
      <c r="BK210" s="210">
        <f>ROUND(I210*H210,2)</f>
        <v>0</v>
      </c>
      <c r="BL210" s="14" t="s">
        <v>82</v>
      </c>
      <c r="BM210" s="209" t="s">
        <v>322</v>
      </c>
    </row>
    <row r="211" s="2" customFormat="1">
      <c r="A211" s="35"/>
      <c r="B211" s="36"/>
      <c r="C211" s="37"/>
      <c r="D211" s="211" t="s">
        <v>138</v>
      </c>
      <c r="E211" s="37"/>
      <c r="F211" s="212" t="s">
        <v>321</v>
      </c>
      <c r="G211" s="37"/>
      <c r="H211" s="37"/>
      <c r="I211" s="213"/>
      <c r="J211" s="37"/>
      <c r="K211" s="37"/>
      <c r="L211" s="41"/>
      <c r="M211" s="214"/>
      <c r="N211" s="215"/>
      <c r="O211" s="88"/>
      <c r="P211" s="88"/>
      <c r="Q211" s="88"/>
      <c r="R211" s="88"/>
      <c r="S211" s="88"/>
      <c r="T211" s="88"/>
      <c r="U211" s="89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4" t="s">
        <v>138</v>
      </c>
      <c r="AU211" s="14" t="s">
        <v>75</v>
      </c>
    </row>
    <row r="212" s="2" customFormat="1" ht="16.5" customHeight="1">
      <c r="A212" s="35"/>
      <c r="B212" s="36"/>
      <c r="C212" s="216" t="s">
        <v>323</v>
      </c>
      <c r="D212" s="216" t="s">
        <v>139</v>
      </c>
      <c r="E212" s="217" t="s">
        <v>324</v>
      </c>
      <c r="F212" s="218" t="s">
        <v>325</v>
      </c>
      <c r="G212" s="219" t="s">
        <v>135</v>
      </c>
      <c r="H212" s="220">
        <v>5</v>
      </c>
      <c r="I212" s="221"/>
      <c r="J212" s="222">
        <f>ROUND(I212*H212,2)</f>
        <v>0</v>
      </c>
      <c r="K212" s="223"/>
      <c r="L212" s="41"/>
      <c r="M212" s="224" t="s">
        <v>1</v>
      </c>
      <c r="N212" s="225" t="s">
        <v>40</v>
      </c>
      <c r="O212" s="88"/>
      <c r="P212" s="207">
        <f>O212*H212</f>
        <v>0</v>
      </c>
      <c r="Q212" s="207">
        <v>0</v>
      </c>
      <c r="R212" s="207">
        <f>Q212*H212</f>
        <v>0</v>
      </c>
      <c r="S212" s="207">
        <v>0</v>
      </c>
      <c r="T212" s="207">
        <f>S212*H212</f>
        <v>0</v>
      </c>
      <c r="U212" s="208" t="s">
        <v>1</v>
      </c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9" t="s">
        <v>82</v>
      </c>
      <c r="AT212" s="209" t="s">
        <v>139</v>
      </c>
      <c r="AU212" s="209" t="s">
        <v>75</v>
      </c>
      <c r="AY212" s="14" t="s">
        <v>136</v>
      </c>
      <c r="BE212" s="210">
        <f>IF(N212="základní",J212,0)</f>
        <v>0</v>
      </c>
      <c r="BF212" s="210">
        <f>IF(N212="snížená",J212,0)</f>
        <v>0</v>
      </c>
      <c r="BG212" s="210">
        <f>IF(N212="zákl. přenesená",J212,0)</f>
        <v>0</v>
      </c>
      <c r="BH212" s="210">
        <f>IF(N212="sníž. přenesená",J212,0)</f>
        <v>0</v>
      </c>
      <c r="BI212" s="210">
        <f>IF(N212="nulová",J212,0)</f>
        <v>0</v>
      </c>
      <c r="BJ212" s="14" t="s">
        <v>82</v>
      </c>
      <c r="BK212" s="210">
        <f>ROUND(I212*H212,2)</f>
        <v>0</v>
      </c>
      <c r="BL212" s="14" t="s">
        <v>82</v>
      </c>
      <c r="BM212" s="209" t="s">
        <v>326</v>
      </c>
    </row>
    <row r="213" s="2" customFormat="1">
      <c r="A213" s="35"/>
      <c r="B213" s="36"/>
      <c r="C213" s="37"/>
      <c r="D213" s="211" t="s">
        <v>138</v>
      </c>
      <c r="E213" s="37"/>
      <c r="F213" s="212" t="s">
        <v>325</v>
      </c>
      <c r="G213" s="37"/>
      <c r="H213" s="37"/>
      <c r="I213" s="213"/>
      <c r="J213" s="37"/>
      <c r="K213" s="37"/>
      <c r="L213" s="41"/>
      <c r="M213" s="214"/>
      <c r="N213" s="215"/>
      <c r="O213" s="88"/>
      <c r="P213" s="88"/>
      <c r="Q213" s="88"/>
      <c r="R213" s="88"/>
      <c r="S213" s="88"/>
      <c r="T213" s="88"/>
      <c r="U213" s="89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4" t="s">
        <v>138</v>
      </c>
      <c r="AU213" s="14" t="s">
        <v>75</v>
      </c>
    </row>
    <row r="214" s="2" customFormat="1" ht="24.15" customHeight="1">
      <c r="A214" s="35"/>
      <c r="B214" s="36"/>
      <c r="C214" s="216" t="s">
        <v>327</v>
      </c>
      <c r="D214" s="216" t="s">
        <v>139</v>
      </c>
      <c r="E214" s="217" t="s">
        <v>328</v>
      </c>
      <c r="F214" s="218" t="s">
        <v>329</v>
      </c>
      <c r="G214" s="219" t="s">
        <v>135</v>
      </c>
      <c r="H214" s="220">
        <v>2</v>
      </c>
      <c r="I214" s="221"/>
      <c r="J214" s="222">
        <f>ROUND(I214*H214,2)</f>
        <v>0</v>
      </c>
      <c r="K214" s="223"/>
      <c r="L214" s="41"/>
      <c r="M214" s="224" t="s">
        <v>1</v>
      </c>
      <c r="N214" s="225" t="s">
        <v>40</v>
      </c>
      <c r="O214" s="88"/>
      <c r="P214" s="207">
        <f>O214*H214</f>
        <v>0</v>
      </c>
      <c r="Q214" s="207">
        <v>0</v>
      </c>
      <c r="R214" s="207">
        <f>Q214*H214</f>
        <v>0</v>
      </c>
      <c r="S214" s="207">
        <v>0</v>
      </c>
      <c r="T214" s="207">
        <f>S214*H214</f>
        <v>0</v>
      </c>
      <c r="U214" s="208" t="s">
        <v>1</v>
      </c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9" t="s">
        <v>82</v>
      </c>
      <c r="AT214" s="209" t="s">
        <v>139</v>
      </c>
      <c r="AU214" s="209" t="s">
        <v>75</v>
      </c>
      <c r="AY214" s="14" t="s">
        <v>136</v>
      </c>
      <c r="BE214" s="210">
        <f>IF(N214="základní",J214,0)</f>
        <v>0</v>
      </c>
      <c r="BF214" s="210">
        <f>IF(N214="snížená",J214,0)</f>
        <v>0</v>
      </c>
      <c r="BG214" s="210">
        <f>IF(N214="zákl. přenesená",J214,0)</f>
        <v>0</v>
      </c>
      <c r="BH214" s="210">
        <f>IF(N214="sníž. přenesená",J214,0)</f>
        <v>0</v>
      </c>
      <c r="BI214" s="210">
        <f>IF(N214="nulová",J214,0)</f>
        <v>0</v>
      </c>
      <c r="BJ214" s="14" t="s">
        <v>82</v>
      </c>
      <c r="BK214" s="210">
        <f>ROUND(I214*H214,2)</f>
        <v>0</v>
      </c>
      <c r="BL214" s="14" t="s">
        <v>82</v>
      </c>
      <c r="BM214" s="209" t="s">
        <v>330</v>
      </c>
    </row>
    <row r="215" s="2" customFormat="1">
      <c r="A215" s="35"/>
      <c r="B215" s="36"/>
      <c r="C215" s="37"/>
      <c r="D215" s="211" t="s">
        <v>138</v>
      </c>
      <c r="E215" s="37"/>
      <c r="F215" s="212" t="s">
        <v>329</v>
      </c>
      <c r="G215" s="37"/>
      <c r="H215" s="37"/>
      <c r="I215" s="213"/>
      <c r="J215" s="37"/>
      <c r="K215" s="37"/>
      <c r="L215" s="41"/>
      <c r="M215" s="214"/>
      <c r="N215" s="215"/>
      <c r="O215" s="88"/>
      <c r="P215" s="88"/>
      <c r="Q215" s="88"/>
      <c r="R215" s="88"/>
      <c r="S215" s="88"/>
      <c r="T215" s="88"/>
      <c r="U215" s="89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138</v>
      </c>
      <c r="AU215" s="14" t="s">
        <v>75</v>
      </c>
    </row>
    <row r="216" s="2" customFormat="1" ht="24.15" customHeight="1">
      <c r="A216" s="35"/>
      <c r="B216" s="36"/>
      <c r="C216" s="216" t="s">
        <v>331</v>
      </c>
      <c r="D216" s="216" t="s">
        <v>139</v>
      </c>
      <c r="E216" s="217" t="s">
        <v>332</v>
      </c>
      <c r="F216" s="218" t="s">
        <v>333</v>
      </c>
      <c r="G216" s="219" t="s">
        <v>135</v>
      </c>
      <c r="H216" s="220">
        <v>2</v>
      </c>
      <c r="I216" s="221"/>
      <c r="J216" s="222">
        <f>ROUND(I216*H216,2)</f>
        <v>0</v>
      </c>
      <c r="K216" s="223"/>
      <c r="L216" s="41"/>
      <c r="M216" s="224" t="s">
        <v>1</v>
      </c>
      <c r="N216" s="225" t="s">
        <v>40</v>
      </c>
      <c r="O216" s="88"/>
      <c r="P216" s="207">
        <f>O216*H216</f>
        <v>0</v>
      </c>
      <c r="Q216" s="207">
        <v>0</v>
      </c>
      <c r="R216" s="207">
        <f>Q216*H216</f>
        <v>0</v>
      </c>
      <c r="S216" s="207">
        <v>0</v>
      </c>
      <c r="T216" s="207">
        <f>S216*H216</f>
        <v>0</v>
      </c>
      <c r="U216" s="208" t="s">
        <v>1</v>
      </c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9" t="s">
        <v>82</v>
      </c>
      <c r="AT216" s="209" t="s">
        <v>139</v>
      </c>
      <c r="AU216" s="209" t="s">
        <v>75</v>
      </c>
      <c r="AY216" s="14" t="s">
        <v>136</v>
      </c>
      <c r="BE216" s="210">
        <f>IF(N216="základní",J216,0)</f>
        <v>0</v>
      </c>
      <c r="BF216" s="210">
        <f>IF(N216="snížená",J216,0)</f>
        <v>0</v>
      </c>
      <c r="BG216" s="210">
        <f>IF(N216="zákl. přenesená",J216,0)</f>
        <v>0</v>
      </c>
      <c r="BH216" s="210">
        <f>IF(N216="sníž. přenesená",J216,0)</f>
        <v>0</v>
      </c>
      <c r="BI216" s="210">
        <f>IF(N216="nulová",J216,0)</f>
        <v>0</v>
      </c>
      <c r="BJ216" s="14" t="s">
        <v>82</v>
      </c>
      <c r="BK216" s="210">
        <f>ROUND(I216*H216,2)</f>
        <v>0</v>
      </c>
      <c r="BL216" s="14" t="s">
        <v>82</v>
      </c>
      <c r="BM216" s="209" t="s">
        <v>334</v>
      </c>
    </row>
    <row r="217" s="2" customFormat="1">
      <c r="A217" s="35"/>
      <c r="B217" s="36"/>
      <c r="C217" s="37"/>
      <c r="D217" s="211" t="s">
        <v>138</v>
      </c>
      <c r="E217" s="37"/>
      <c r="F217" s="212" t="s">
        <v>333</v>
      </c>
      <c r="G217" s="37"/>
      <c r="H217" s="37"/>
      <c r="I217" s="213"/>
      <c r="J217" s="37"/>
      <c r="K217" s="37"/>
      <c r="L217" s="41"/>
      <c r="M217" s="214"/>
      <c r="N217" s="215"/>
      <c r="O217" s="88"/>
      <c r="P217" s="88"/>
      <c r="Q217" s="88"/>
      <c r="R217" s="88"/>
      <c r="S217" s="88"/>
      <c r="T217" s="88"/>
      <c r="U217" s="89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4" t="s">
        <v>138</v>
      </c>
      <c r="AU217" s="14" t="s">
        <v>75</v>
      </c>
    </row>
    <row r="218" s="2" customFormat="1" ht="24.15" customHeight="1">
      <c r="A218" s="35"/>
      <c r="B218" s="36"/>
      <c r="C218" s="216" t="s">
        <v>335</v>
      </c>
      <c r="D218" s="216" t="s">
        <v>139</v>
      </c>
      <c r="E218" s="217" t="s">
        <v>336</v>
      </c>
      <c r="F218" s="218" t="s">
        <v>337</v>
      </c>
      <c r="G218" s="219" t="s">
        <v>135</v>
      </c>
      <c r="H218" s="220">
        <v>4</v>
      </c>
      <c r="I218" s="221"/>
      <c r="J218" s="222">
        <f>ROUND(I218*H218,2)</f>
        <v>0</v>
      </c>
      <c r="K218" s="223"/>
      <c r="L218" s="41"/>
      <c r="M218" s="224" t="s">
        <v>1</v>
      </c>
      <c r="N218" s="225" t="s">
        <v>40</v>
      </c>
      <c r="O218" s="88"/>
      <c r="P218" s="207">
        <f>O218*H218</f>
        <v>0</v>
      </c>
      <c r="Q218" s="207">
        <v>0</v>
      </c>
      <c r="R218" s="207">
        <f>Q218*H218</f>
        <v>0</v>
      </c>
      <c r="S218" s="207">
        <v>0</v>
      </c>
      <c r="T218" s="207">
        <f>S218*H218</f>
        <v>0</v>
      </c>
      <c r="U218" s="208" t="s">
        <v>1</v>
      </c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9" t="s">
        <v>82</v>
      </c>
      <c r="AT218" s="209" t="s">
        <v>139</v>
      </c>
      <c r="AU218" s="209" t="s">
        <v>75</v>
      </c>
      <c r="AY218" s="14" t="s">
        <v>136</v>
      </c>
      <c r="BE218" s="210">
        <f>IF(N218="základní",J218,0)</f>
        <v>0</v>
      </c>
      <c r="BF218" s="210">
        <f>IF(N218="snížená",J218,0)</f>
        <v>0</v>
      </c>
      <c r="BG218" s="210">
        <f>IF(N218="zákl. přenesená",J218,0)</f>
        <v>0</v>
      </c>
      <c r="BH218" s="210">
        <f>IF(N218="sníž. přenesená",J218,0)</f>
        <v>0</v>
      </c>
      <c r="BI218" s="210">
        <f>IF(N218="nulová",J218,0)</f>
        <v>0</v>
      </c>
      <c r="BJ218" s="14" t="s">
        <v>82</v>
      </c>
      <c r="BK218" s="210">
        <f>ROUND(I218*H218,2)</f>
        <v>0</v>
      </c>
      <c r="BL218" s="14" t="s">
        <v>82</v>
      </c>
      <c r="BM218" s="209" t="s">
        <v>338</v>
      </c>
    </row>
    <row r="219" s="2" customFormat="1">
      <c r="A219" s="35"/>
      <c r="B219" s="36"/>
      <c r="C219" s="37"/>
      <c r="D219" s="211" t="s">
        <v>138</v>
      </c>
      <c r="E219" s="37"/>
      <c r="F219" s="212" t="s">
        <v>337</v>
      </c>
      <c r="G219" s="37"/>
      <c r="H219" s="37"/>
      <c r="I219" s="213"/>
      <c r="J219" s="37"/>
      <c r="K219" s="37"/>
      <c r="L219" s="41"/>
      <c r="M219" s="214"/>
      <c r="N219" s="215"/>
      <c r="O219" s="88"/>
      <c r="P219" s="88"/>
      <c r="Q219" s="88"/>
      <c r="R219" s="88"/>
      <c r="S219" s="88"/>
      <c r="T219" s="88"/>
      <c r="U219" s="89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4" t="s">
        <v>138</v>
      </c>
      <c r="AU219" s="14" t="s">
        <v>75</v>
      </c>
    </row>
    <row r="220" s="2" customFormat="1" ht="21.75" customHeight="1">
      <c r="A220" s="35"/>
      <c r="B220" s="36"/>
      <c r="C220" s="216" t="s">
        <v>339</v>
      </c>
      <c r="D220" s="216" t="s">
        <v>139</v>
      </c>
      <c r="E220" s="217" t="s">
        <v>340</v>
      </c>
      <c r="F220" s="218" t="s">
        <v>341</v>
      </c>
      <c r="G220" s="219" t="s">
        <v>135</v>
      </c>
      <c r="H220" s="220">
        <v>4</v>
      </c>
      <c r="I220" s="221"/>
      <c r="J220" s="222">
        <f>ROUND(I220*H220,2)</f>
        <v>0</v>
      </c>
      <c r="K220" s="223"/>
      <c r="L220" s="41"/>
      <c r="M220" s="224" t="s">
        <v>1</v>
      </c>
      <c r="N220" s="225" t="s">
        <v>40</v>
      </c>
      <c r="O220" s="88"/>
      <c r="P220" s="207">
        <f>O220*H220</f>
        <v>0</v>
      </c>
      <c r="Q220" s="207">
        <v>0</v>
      </c>
      <c r="R220" s="207">
        <f>Q220*H220</f>
        <v>0</v>
      </c>
      <c r="S220" s="207">
        <v>0</v>
      </c>
      <c r="T220" s="207">
        <f>S220*H220</f>
        <v>0</v>
      </c>
      <c r="U220" s="208" t="s">
        <v>1</v>
      </c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9" t="s">
        <v>82</v>
      </c>
      <c r="AT220" s="209" t="s">
        <v>139</v>
      </c>
      <c r="AU220" s="209" t="s">
        <v>75</v>
      </c>
      <c r="AY220" s="14" t="s">
        <v>136</v>
      </c>
      <c r="BE220" s="210">
        <f>IF(N220="základní",J220,0)</f>
        <v>0</v>
      </c>
      <c r="BF220" s="210">
        <f>IF(N220="snížená",J220,0)</f>
        <v>0</v>
      </c>
      <c r="BG220" s="210">
        <f>IF(N220="zákl. přenesená",J220,0)</f>
        <v>0</v>
      </c>
      <c r="BH220" s="210">
        <f>IF(N220="sníž. přenesená",J220,0)</f>
        <v>0</v>
      </c>
      <c r="BI220" s="210">
        <f>IF(N220="nulová",J220,0)</f>
        <v>0</v>
      </c>
      <c r="BJ220" s="14" t="s">
        <v>82</v>
      </c>
      <c r="BK220" s="210">
        <f>ROUND(I220*H220,2)</f>
        <v>0</v>
      </c>
      <c r="BL220" s="14" t="s">
        <v>82</v>
      </c>
      <c r="BM220" s="209" t="s">
        <v>342</v>
      </c>
    </row>
    <row r="221" s="2" customFormat="1">
      <c r="A221" s="35"/>
      <c r="B221" s="36"/>
      <c r="C221" s="37"/>
      <c r="D221" s="211" t="s">
        <v>138</v>
      </c>
      <c r="E221" s="37"/>
      <c r="F221" s="212" t="s">
        <v>341</v>
      </c>
      <c r="G221" s="37"/>
      <c r="H221" s="37"/>
      <c r="I221" s="213"/>
      <c r="J221" s="37"/>
      <c r="K221" s="37"/>
      <c r="L221" s="41"/>
      <c r="M221" s="214"/>
      <c r="N221" s="215"/>
      <c r="O221" s="88"/>
      <c r="P221" s="88"/>
      <c r="Q221" s="88"/>
      <c r="R221" s="88"/>
      <c r="S221" s="88"/>
      <c r="T221" s="88"/>
      <c r="U221" s="89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4" t="s">
        <v>138</v>
      </c>
      <c r="AU221" s="14" t="s">
        <v>75</v>
      </c>
    </row>
    <row r="222" s="2" customFormat="1" ht="24.15" customHeight="1">
      <c r="A222" s="35"/>
      <c r="B222" s="36"/>
      <c r="C222" s="196" t="s">
        <v>343</v>
      </c>
      <c r="D222" s="196" t="s">
        <v>132</v>
      </c>
      <c r="E222" s="197" t="s">
        <v>344</v>
      </c>
      <c r="F222" s="198" t="s">
        <v>345</v>
      </c>
      <c r="G222" s="199" t="s">
        <v>135</v>
      </c>
      <c r="H222" s="200">
        <v>5</v>
      </c>
      <c r="I222" s="201"/>
      <c r="J222" s="202">
        <f>ROUND(I222*H222,2)</f>
        <v>0</v>
      </c>
      <c r="K222" s="203"/>
      <c r="L222" s="204"/>
      <c r="M222" s="205" t="s">
        <v>1</v>
      </c>
      <c r="N222" s="206" t="s">
        <v>40</v>
      </c>
      <c r="O222" s="88"/>
      <c r="P222" s="207">
        <f>O222*H222</f>
        <v>0</v>
      </c>
      <c r="Q222" s="207">
        <v>0</v>
      </c>
      <c r="R222" s="207">
        <f>Q222*H222</f>
        <v>0</v>
      </c>
      <c r="S222" s="207">
        <v>0</v>
      </c>
      <c r="T222" s="207">
        <f>S222*H222</f>
        <v>0</v>
      </c>
      <c r="U222" s="208" t="s">
        <v>1</v>
      </c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9" t="s">
        <v>84</v>
      </c>
      <c r="AT222" s="209" t="s">
        <v>132</v>
      </c>
      <c r="AU222" s="209" t="s">
        <v>75</v>
      </c>
      <c r="AY222" s="14" t="s">
        <v>136</v>
      </c>
      <c r="BE222" s="210">
        <f>IF(N222="základní",J222,0)</f>
        <v>0</v>
      </c>
      <c r="BF222" s="210">
        <f>IF(N222="snížená",J222,0)</f>
        <v>0</v>
      </c>
      <c r="BG222" s="210">
        <f>IF(N222="zákl. přenesená",J222,0)</f>
        <v>0</v>
      </c>
      <c r="BH222" s="210">
        <f>IF(N222="sníž. přenesená",J222,0)</f>
        <v>0</v>
      </c>
      <c r="BI222" s="210">
        <f>IF(N222="nulová",J222,0)</f>
        <v>0</v>
      </c>
      <c r="BJ222" s="14" t="s">
        <v>82</v>
      </c>
      <c r="BK222" s="210">
        <f>ROUND(I222*H222,2)</f>
        <v>0</v>
      </c>
      <c r="BL222" s="14" t="s">
        <v>82</v>
      </c>
      <c r="BM222" s="209" t="s">
        <v>346</v>
      </c>
    </row>
    <row r="223" s="2" customFormat="1">
      <c r="A223" s="35"/>
      <c r="B223" s="36"/>
      <c r="C223" s="37"/>
      <c r="D223" s="211" t="s">
        <v>138</v>
      </c>
      <c r="E223" s="37"/>
      <c r="F223" s="212" t="s">
        <v>345</v>
      </c>
      <c r="G223" s="37"/>
      <c r="H223" s="37"/>
      <c r="I223" s="213"/>
      <c r="J223" s="37"/>
      <c r="K223" s="37"/>
      <c r="L223" s="41"/>
      <c r="M223" s="214"/>
      <c r="N223" s="215"/>
      <c r="O223" s="88"/>
      <c r="P223" s="88"/>
      <c r="Q223" s="88"/>
      <c r="R223" s="88"/>
      <c r="S223" s="88"/>
      <c r="T223" s="88"/>
      <c r="U223" s="89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4" t="s">
        <v>138</v>
      </c>
      <c r="AU223" s="14" t="s">
        <v>75</v>
      </c>
    </row>
    <row r="224" s="2" customFormat="1" ht="24.15" customHeight="1">
      <c r="A224" s="35"/>
      <c r="B224" s="36"/>
      <c r="C224" s="196" t="s">
        <v>347</v>
      </c>
      <c r="D224" s="196" t="s">
        <v>132</v>
      </c>
      <c r="E224" s="197" t="s">
        <v>348</v>
      </c>
      <c r="F224" s="198" t="s">
        <v>349</v>
      </c>
      <c r="G224" s="199" t="s">
        <v>135</v>
      </c>
      <c r="H224" s="200">
        <v>1</v>
      </c>
      <c r="I224" s="201"/>
      <c r="J224" s="202">
        <f>ROUND(I224*H224,2)</f>
        <v>0</v>
      </c>
      <c r="K224" s="203"/>
      <c r="L224" s="204"/>
      <c r="M224" s="205" t="s">
        <v>1</v>
      </c>
      <c r="N224" s="206" t="s">
        <v>40</v>
      </c>
      <c r="O224" s="88"/>
      <c r="P224" s="207">
        <f>O224*H224</f>
        <v>0</v>
      </c>
      <c r="Q224" s="207">
        <v>0</v>
      </c>
      <c r="R224" s="207">
        <f>Q224*H224</f>
        <v>0</v>
      </c>
      <c r="S224" s="207">
        <v>0</v>
      </c>
      <c r="T224" s="207">
        <f>S224*H224</f>
        <v>0</v>
      </c>
      <c r="U224" s="208" t="s">
        <v>1</v>
      </c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09" t="s">
        <v>84</v>
      </c>
      <c r="AT224" s="209" t="s">
        <v>132</v>
      </c>
      <c r="AU224" s="209" t="s">
        <v>75</v>
      </c>
      <c r="AY224" s="14" t="s">
        <v>136</v>
      </c>
      <c r="BE224" s="210">
        <f>IF(N224="základní",J224,0)</f>
        <v>0</v>
      </c>
      <c r="BF224" s="210">
        <f>IF(N224="snížená",J224,0)</f>
        <v>0</v>
      </c>
      <c r="BG224" s="210">
        <f>IF(N224="zákl. přenesená",J224,0)</f>
        <v>0</v>
      </c>
      <c r="BH224" s="210">
        <f>IF(N224="sníž. přenesená",J224,0)</f>
        <v>0</v>
      </c>
      <c r="BI224" s="210">
        <f>IF(N224="nulová",J224,0)</f>
        <v>0</v>
      </c>
      <c r="BJ224" s="14" t="s">
        <v>82</v>
      </c>
      <c r="BK224" s="210">
        <f>ROUND(I224*H224,2)</f>
        <v>0</v>
      </c>
      <c r="BL224" s="14" t="s">
        <v>82</v>
      </c>
      <c r="BM224" s="209" t="s">
        <v>350</v>
      </c>
    </row>
    <row r="225" s="2" customFormat="1">
      <c r="A225" s="35"/>
      <c r="B225" s="36"/>
      <c r="C225" s="37"/>
      <c r="D225" s="211" t="s">
        <v>138</v>
      </c>
      <c r="E225" s="37"/>
      <c r="F225" s="212" t="s">
        <v>349</v>
      </c>
      <c r="G225" s="37"/>
      <c r="H225" s="37"/>
      <c r="I225" s="213"/>
      <c r="J225" s="37"/>
      <c r="K225" s="37"/>
      <c r="L225" s="41"/>
      <c r="M225" s="214"/>
      <c r="N225" s="215"/>
      <c r="O225" s="88"/>
      <c r="P225" s="88"/>
      <c r="Q225" s="88"/>
      <c r="R225" s="88"/>
      <c r="S225" s="88"/>
      <c r="T225" s="88"/>
      <c r="U225" s="89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4" t="s">
        <v>138</v>
      </c>
      <c r="AU225" s="14" t="s">
        <v>75</v>
      </c>
    </row>
    <row r="226" s="2" customFormat="1" ht="37.8" customHeight="1">
      <c r="A226" s="35"/>
      <c r="B226" s="36"/>
      <c r="C226" s="216" t="s">
        <v>351</v>
      </c>
      <c r="D226" s="216" t="s">
        <v>139</v>
      </c>
      <c r="E226" s="217" t="s">
        <v>352</v>
      </c>
      <c r="F226" s="218" t="s">
        <v>353</v>
      </c>
      <c r="G226" s="219" t="s">
        <v>135</v>
      </c>
      <c r="H226" s="220">
        <v>1</v>
      </c>
      <c r="I226" s="221"/>
      <c r="J226" s="222">
        <f>ROUND(I226*H226,2)</f>
        <v>0</v>
      </c>
      <c r="K226" s="223"/>
      <c r="L226" s="41"/>
      <c r="M226" s="224" t="s">
        <v>1</v>
      </c>
      <c r="N226" s="225" t="s">
        <v>40</v>
      </c>
      <c r="O226" s="88"/>
      <c r="P226" s="207">
        <f>O226*H226</f>
        <v>0</v>
      </c>
      <c r="Q226" s="207">
        <v>0</v>
      </c>
      <c r="R226" s="207">
        <f>Q226*H226</f>
        <v>0</v>
      </c>
      <c r="S226" s="207">
        <v>0</v>
      </c>
      <c r="T226" s="207">
        <f>S226*H226</f>
        <v>0</v>
      </c>
      <c r="U226" s="208" t="s">
        <v>1</v>
      </c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9" t="s">
        <v>82</v>
      </c>
      <c r="AT226" s="209" t="s">
        <v>139</v>
      </c>
      <c r="AU226" s="209" t="s">
        <v>75</v>
      </c>
      <c r="AY226" s="14" t="s">
        <v>136</v>
      </c>
      <c r="BE226" s="210">
        <f>IF(N226="základní",J226,0)</f>
        <v>0</v>
      </c>
      <c r="BF226" s="210">
        <f>IF(N226="snížená",J226,0)</f>
        <v>0</v>
      </c>
      <c r="BG226" s="210">
        <f>IF(N226="zákl. přenesená",J226,0)</f>
        <v>0</v>
      </c>
      <c r="BH226" s="210">
        <f>IF(N226="sníž. přenesená",J226,0)</f>
        <v>0</v>
      </c>
      <c r="BI226" s="210">
        <f>IF(N226="nulová",J226,0)</f>
        <v>0</v>
      </c>
      <c r="BJ226" s="14" t="s">
        <v>82</v>
      </c>
      <c r="BK226" s="210">
        <f>ROUND(I226*H226,2)</f>
        <v>0</v>
      </c>
      <c r="BL226" s="14" t="s">
        <v>82</v>
      </c>
      <c r="BM226" s="209" t="s">
        <v>354</v>
      </c>
    </row>
    <row r="227" s="2" customFormat="1">
      <c r="A227" s="35"/>
      <c r="B227" s="36"/>
      <c r="C227" s="37"/>
      <c r="D227" s="211" t="s">
        <v>138</v>
      </c>
      <c r="E227" s="37"/>
      <c r="F227" s="212" t="s">
        <v>355</v>
      </c>
      <c r="G227" s="37"/>
      <c r="H227" s="37"/>
      <c r="I227" s="213"/>
      <c r="J227" s="37"/>
      <c r="K227" s="37"/>
      <c r="L227" s="41"/>
      <c r="M227" s="214"/>
      <c r="N227" s="215"/>
      <c r="O227" s="88"/>
      <c r="P227" s="88"/>
      <c r="Q227" s="88"/>
      <c r="R227" s="88"/>
      <c r="S227" s="88"/>
      <c r="T227" s="88"/>
      <c r="U227" s="89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4" t="s">
        <v>138</v>
      </c>
      <c r="AU227" s="14" t="s">
        <v>75</v>
      </c>
    </row>
    <row r="228" s="2" customFormat="1" ht="24.15" customHeight="1">
      <c r="A228" s="35"/>
      <c r="B228" s="36"/>
      <c r="C228" s="216" t="s">
        <v>356</v>
      </c>
      <c r="D228" s="216" t="s">
        <v>139</v>
      </c>
      <c r="E228" s="217" t="s">
        <v>357</v>
      </c>
      <c r="F228" s="218" t="s">
        <v>358</v>
      </c>
      <c r="G228" s="219" t="s">
        <v>135</v>
      </c>
      <c r="H228" s="220">
        <v>2</v>
      </c>
      <c r="I228" s="221"/>
      <c r="J228" s="222">
        <f>ROUND(I228*H228,2)</f>
        <v>0</v>
      </c>
      <c r="K228" s="223"/>
      <c r="L228" s="41"/>
      <c r="M228" s="224" t="s">
        <v>1</v>
      </c>
      <c r="N228" s="225" t="s">
        <v>40</v>
      </c>
      <c r="O228" s="88"/>
      <c r="P228" s="207">
        <f>O228*H228</f>
        <v>0</v>
      </c>
      <c r="Q228" s="207">
        <v>0</v>
      </c>
      <c r="R228" s="207">
        <f>Q228*H228</f>
        <v>0</v>
      </c>
      <c r="S228" s="207">
        <v>0</v>
      </c>
      <c r="T228" s="207">
        <f>S228*H228</f>
        <v>0</v>
      </c>
      <c r="U228" s="208" t="s">
        <v>1</v>
      </c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9" t="s">
        <v>82</v>
      </c>
      <c r="AT228" s="209" t="s">
        <v>139</v>
      </c>
      <c r="AU228" s="209" t="s">
        <v>75</v>
      </c>
      <c r="AY228" s="14" t="s">
        <v>136</v>
      </c>
      <c r="BE228" s="210">
        <f>IF(N228="základní",J228,0)</f>
        <v>0</v>
      </c>
      <c r="BF228" s="210">
        <f>IF(N228="snížená",J228,0)</f>
        <v>0</v>
      </c>
      <c r="BG228" s="210">
        <f>IF(N228="zákl. přenesená",J228,0)</f>
        <v>0</v>
      </c>
      <c r="BH228" s="210">
        <f>IF(N228="sníž. přenesená",J228,0)</f>
        <v>0</v>
      </c>
      <c r="BI228" s="210">
        <f>IF(N228="nulová",J228,0)</f>
        <v>0</v>
      </c>
      <c r="BJ228" s="14" t="s">
        <v>82</v>
      </c>
      <c r="BK228" s="210">
        <f>ROUND(I228*H228,2)</f>
        <v>0</v>
      </c>
      <c r="BL228" s="14" t="s">
        <v>82</v>
      </c>
      <c r="BM228" s="209" t="s">
        <v>359</v>
      </c>
    </row>
    <row r="229" s="2" customFormat="1">
      <c r="A229" s="35"/>
      <c r="B229" s="36"/>
      <c r="C229" s="37"/>
      <c r="D229" s="211" t="s">
        <v>138</v>
      </c>
      <c r="E229" s="37"/>
      <c r="F229" s="212" t="s">
        <v>360</v>
      </c>
      <c r="G229" s="37"/>
      <c r="H229" s="37"/>
      <c r="I229" s="213"/>
      <c r="J229" s="37"/>
      <c r="K229" s="37"/>
      <c r="L229" s="41"/>
      <c r="M229" s="214"/>
      <c r="N229" s="215"/>
      <c r="O229" s="88"/>
      <c r="P229" s="88"/>
      <c r="Q229" s="88"/>
      <c r="R229" s="88"/>
      <c r="S229" s="88"/>
      <c r="T229" s="88"/>
      <c r="U229" s="89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4" t="s">
        <v>138</v>
      </c>
      <c r="AU229" s="14" t="s">
        <v>75</v>
      </c>
    </row>
    <row r="230" s="2" customFormat="1" ht="16.5" customHeight="1">
      <c r="A230" s="35"/>
      <c r="B230" s="36"/>
      <c r="C230" s="216" t="s">
        <v>361</v>
      </c>
      <c r="D230" s="216" t="s">
        <v>139</v>
      </c>
      <c r="E230" s="217" t="s">
        <v>362</v>
      </c>
      <c r="F230" s="218" t="s">
        <v>363</v>
      </c>
      <c r="G230" s="219" t="s">
        <v>135</v>
      </c>
      <c r="H230" s="220">
        <v>6</v>
      </c>
      <c r="I230" s="221"/>
      <c r="J230" s="222">
        <f>ROUND(I230*H230,2)</f>
        <v>0</v>
      </c>
      <c r="K230" s="223"/>
      <c r="L230" s="41"/>
      <c r="M230" s="224" t="s">
        <v>1</v>
      </c>
      <c r="N230" s="225" t="s">
        <v>40</v>
      </c>
      <c r="O230" s="88"/>
      <c r="P230" s="207">
        <f>O230*H230</f>
        <v>0</v>
      </c>
      <c r="Q230" s="207">
        <v>0</v>
      </c>
      <c r="R230" s="207">
        <f>Q230*H230</f>
        <v>0</v>
      </c>
      <c r="S230" s="207">
        <v>0</v>
      </c>
      <c r="T230" s="207">
        <f>S230*H230</f>
        <v>0</v>
      </c>
      <c r="U230" s="208" t="s">
        <v>1</v>
      </c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9" t="s">
        <v>82</v>
      </c>
      <c r="AT230" s="209" t="s">
        <v>139</v>
      </c>
      <c r="AU230" s="209" t="s">
        <v>75</v>
      </c>
      <c r="AY230" s="14" t="s">
        <v>136</v>
      </c>
      <c r="BE230" s="210">
        <f>IF(N230="základní",J230,0)</f>
        <v>0</v>
      </c>
      <c r="BF230" s="210">
        <f>IF(N230="snížená",J230,0)</f>
        <v>0</v>
      </c>
      <c r="BG230" s="210">
        <f>IF(N230="zákl. přenesená",J230,0)</f>
        <v>0</v>
      </c>
      <c r="BH230" s="210">
        <f>IF(N230="sníž. přenesená",J230,0)</f>
        <v>0</v>
      </c>
      <c r="BI230" s="210">
        <f>IF(N230="nulová",J230,0)</f>
        <v>0</v>
      </c>
      <c r="BJ230" s="14" t="s">
        <v>82</v>
      </c>
      <c r="BK230" s="210">
        <f>ROUND(I230*H230,2)</f>
        <v>0</v>
      </c>
      <c r="BL230" s="14" t="s">
        <v>82</v>
      </c>
      <c r="BM230" s="209" t="s">
        <v>364</v>
      </c>
    </row>
    <row r="231" s="2" customFormat="1">
      <c r="A231" s="35"/>
      <c r="B231" s="36"/>
      <c r="C231" s="37"/>
      <c r="D231" s="211" t="s">
        <v>138</v>
      </c>
      <c r="E231" s="37"/>
      <c r="F231" s="212" t="s">
        <v>365</v>
      </c>
      <c r="G231" s="37"/>
      <c r="H231" s="37"/>
      <c r="I231" s="213"/>
      <c r="J231" s="37"/>
      <c r="K231" s="37"/>
      <c r="L231" s="41"/>
      <c r="M231" s="214"/>
      <c r="N231" s="215"/>
      <c r="O231" s="88"/>
      <c r="P231" s="88"/>
      <c r="Q231" s="88"/>
      <c r="R231" s="88"/>
      <c r="S231" s="88"/>
      <c r="T231" s="88"/>
      <c r="U231" s="89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4" t="s">
        <v>138</v>
      </c>
      <c r="AU231" s="14" t="s">
        <v>75</v>
      </c>
    </row>
    <row r="232" s="2" customFormat="1" ht="16.5" customHeight="1">
      <c r="A232" s="35"/>
      <c r="B232" s="36"/>
      <c r="C232" s="216" t="s">
        <v>366</v>
      </c>
      <c r="D232" s="216" t="s">
        <v>139</v>
      </c>
      <c r="E232" s="217" t="s">
        <v>367</v>
      </c>
      <c r="F232" s="218" t="s">
        <v>368</v>
      </c>
      <c r="G232" s="219" t="s">
        <v>135</v>
      </c>
      <c r="H232" s="220">
        <v>1</v>
      </c>
      <c r="I232" s="221"/>
      <c r="J232" s="222">
        <f>ROUND(I232*H232,2)</f>
        <v>0</v>
      </c>
      <c r="K232" s="223"/>
      <c r="L232" s="41"/>
      <c r="M232" s="224" t="s">
        <v>1</v>
      </c>
      <c r="N232" s="225" t="s">
        <v>40</v>
      </c>
      <c r="O232" s="88"/>
      <c r="P232" s="207">
        <f>O232*H232</f>
        <v>0</v>
      </c>
      <c r="Q232" s="207">
        <v>0</v>
      </c>
      <c r="R232" s="207">
        <f>Q232*H232</f>
        <v>0</v>
      </c>
      <c r="S232" s="207">
        <v>0</v>
      </c>
      <c r="T232" s="207">
        <f>S232*H232</f>
        <v>0</v>
      </c>
      <c r="U232" s="208" t="s">
        <v>1</v>
      </c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9" t="s">
        <v>82</v>
      </c>
      <c r="AT232" s="209" t="s">
        <v>139</v>
      </c>
      <c r="AU232" s="209" t="s">
        <v>75</v>
      </c>
      <c r="AY232" s="14" t="s">
        <v>136</v>
      </c>
      <c r="BE232" s="210">
        <f>IF(N232="základní",J232,0)</f>
        <v>0</v>
      </c>
      <c r="BF232" s="210">
        <f>IF(N232="snížená",J232,0)</f>
        <v>0</v>
      </c>
      <c r="BG232" s="210">
        <f>IF(N232="zákl. přenesená",J232,0)</f>
        <v>0</v>
      </c>
      <c r="BH232" s="210">
        <f>IF(N232="sníž. přenesená",J232,0)</f>
        <v>0</v>
      </c>
      <c r="BI232" s="210">
        <f>IF(N232="nulová",J232,0)</f>
        <v>0</v>
      </c>
      <c r="BJ232" s="14" t="s">
        <v>82</v>
      </c>
      <c r="BK232" s="210">
        <f>ROUND(I232*H232,2)</f>
        <v>0</v>
      </c>
      <c r="BL232" s="14" t="s">
        <v>82</v>
      </c>
      <c r="BM232" s="209" t="s">
        <v>369</v>
      </c>
    </row>
    <row r="233" s="2" customFormat="1">
      <c r="A233" s="35"/>
      <c r="B233" s="36"/>
      <c r="C233" s="37"/>
      <c r="D233" s="211" t="s">
        <v>138</v>
      </c>
      <c r="E233" s="37"/>
      <c r="F233" s="212" t="s">
        <v>370</v>
      </c>
      <c r="G233" s="37"/>
      <c r="H233" s="37"/>
      <c r="I233" s="213"/>
      <c r="J233" s="37"/>
      <c r="K233" s="37"/>
      <c r="L233" s="41"/>
      <c r="M233" s="214"/>
      <c r="N233" s="215"/>
      <c r="O233" s="88"/>
      <c r="P233" s="88"/>
      <c r="Q233" s="88"/>
      <c r="R233" s="88"/>
      <c r="S233" s="88"/>
      <c r="T233" s="88"/>
      <c r="U233" s="89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4" t="s">
        <v>138</v>
      </c>
      <c r="AU233" s="14" t="s">
        <v>75</v>
      </c>
    </row>
    <row r="234" s="2" customFormat="1" ht="24.15" customHeight="1">
      <c r="A234" s="35"/>
      <c r="B234" s="36"/>
      <c r="C234" s="216" t="s">
        <v>371</v>
      </c>
      <c r="D234" s="216" t="s">
        <v>139</v>
      </c>
      <c r="E234" s="217" t="s">
        <v>372</v>
      </c>
      <c r="F234" s="218" t="s">
        <v>373</v>
      </c>
      <c r="G234" s="219" t="s">
        <v>135</v>
      </c>
      <c r="H234" s="220">
        <v>1</v>
      </c>
      <c r="I234" s="221"/>
      <c r="J234" s="222">
        <f>ROUND(I234*H234,2)</f>
        <v>0</v>
      </c>
      <c r="K234" s="223"/>
      <c r="L234" s="41"/>
      <c r="M234" s="224" t="s">
        <v>1</v>
      </c>
      <c r="N234" s="225" t="s">
        <v>40</v>
      </c>
      <c r="O234" s="88"/>
      <c r="P234" s="207">
        <f>O234*H234</f>
        <v>0</v>
      </c>
      <c r="Q234" s="207">
        <v>0</v>
      </c>
      <c r="R234" s="207">
        <f>Q234*H234</f>
        <v>0</v>
      </c>
      <c r="S234" s="207">
        <v>0</v>
      </c>
      <c r="T234" s="207">
        <f>S234*H234</f>
        <v>0</v>
      </c>
      <c r="U234" s="208" t="s">
        <v>1</v>
      </c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9" t="s">
        <v>82</v>
      </c>
      <c r="AT234" s="209" t="s">
        <v>139</v>
      </c>
      <c r="AU234" s="209" t="s">
        <v>75</v>
      </c>
      <c r="AY234" s="14" t="s">
        <v>136</v>
      </c>
      <c r="BE234" s="210">
        <f>IF(N234="základní",J234,0)</f>
        <v>0</v>
      </c>
      <c r="BF234" s="210">
        <f>IF(N234="snížená",J234,0)</f>
        <v>0</v>
      </c>
      <c r="BG234" s="210">
        <f>IF(N234="zákl. přenesená",J234,0)</f>
        <v>0</v>
      </c>
      <c r="BH234" s="210">
        <f>IF(N234="sníž. přenesená",J234,0)</f>
        <v>0</v>
      </c>
      <c r="BI234" s="210">
        <f>IF(N234="nulová",J234,0)</f>
        <v>0</v>
      </c>
      <c r="BJ234" s="14" t="s">
        <v>82</v>
      </c>
      <c r="BK234" s="210">
        <f>ROUND(I234*H234,2)</f>
        <v>0</v>
      </c>
      <c r="BL234" s="14" t="s">
        <v>82</v>
      </c>
      <c r="BM234" s="209" t="s">
        <v>374</v>
      </c>
    </row>
    <row r="235" s="2" customFormat="1">
      <c r="A235" s="35"/>
      <c r="B235" s="36"/>
      <c r="C235" s="37"/>
      <c r="D235" s="211" t="s">
        <v>138</v>
      </c>
      <c r="E235" s="37"/>
      <c r="F235" s="212" t="s">
        <v>375</v>
      </c>
      <c r="G235" s="37"/>
      <c r="H235" s="37"/>
      <c r="I235" s="213"/>
      <c r="J235" s="37"/>
      <c r="K235" s="37"/>
      <c r="L235" s="41"/>
      <c r="M235" s="214"/>
      <c r="N235" s="215"/>
      <c r="O235" s="88"/>
      <c r="P235" s="88"/>
      <c r="Q235" s="88"/>
      <c r="R235" s="88"/>
      <c r="S235" s="88"/>
      <c r="T235" s="88"/>
      <c r="U235" s="89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4" t="s">
        <v>138</v>
      </c>
      <c r="AU235" s="14" t="s">
        <v>75</v>
      </c>
    </row>
    <row r="236" s="2" customFormat="1" ht="37.8" customHeight="1">
      <c r="A236" s="35"/>
      <c r="B236" s="36"/>
      <c r="C236" s="216" t="s">
        <v>376</v>
      </c>
      <c r="D236" s="216" t="s">
        <v>139</v>
      </c>
      <c r="E236" s="217" t="s">
        <v>377</v>
      </c>
      <c r="F236" s="218" t="s">
        <v>378</v>
      </c>
      <c r="G236" s="219" t="s">
        <v>135</v>
      </c>
      <c r="H236" s="220">
        <v>1</v>
      </c>
      <c r="I236" s="221"/>
      <c r="J236" s="222">
        <f>ROUND(I236*H236,2)</f>
        <v>0</v>
      </c>
      <c r="K236" s="223"/>
      <c r="L236" s="41"/>
      <c r="M236" s="224" t="s">
        <v>1</v>
      </c>
      <c r="N236" s="225" t="s">
        <v>40</v>
      </c>
      <c r="O236" s="88"/>
      <c r="P236" s="207">
        <f>O236*H236</f>
        <v>0</v>
      </c>
      <c r="Q236" s="207">
        <v>0</v>
      </c>
      <c r="R236" s="207">
        <f>Q236*H236</f>
        <v>0</v>
      </c>
      <c r="S236" s="207">
        <v>0</v>
      </c>
      <c r="T236" s="207">
        <f>S236*H236</f>
        <v>0</v>
      </c>
      <c r="U236" s="208" t="s">
        <v>1</v>
      </c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9" t="s">
        <v>82</v>
      </c>
      <c r="AT236" s="209" t="s">
        <v>139</v>
      </c>
      <c r="AU236" s="209" t="s">
        <v>75</v>
      </c>
      <c r="AY236" s="14" t="s">
        <v>136</v>
      </c>
      <c r="BE236" s="210">
        <f>IF(N236="základní",J236,0)</f>
        <v>0</v>
      </c>
      <c r="BF236" s="210">
        <f>IF(N236="snížená",J236,0)</f>
        <v>0</v>
      </c>
      <c r="BG236" s="210">
        <f>IF(N236="zákl. přenesená",J236,0)</f>
        <v>0</v>
      </c>
      <c r="BH236" s="210">
        <f>IF(N236="sníž. přenesená",J236,0)</f>
        <v>0</v>
      </c>
      <c r="BI236" s="210">
        <f>IF(N236="nulová",J236,0)</f>
        <v>0</v>
      </c>
      <c r="BJ236" s="14" t="s">
        <v>82</v>
      </c>
      <c r="BK236" s="210">
        <f>ROUND(I236*H236,2)</f>
        <v>0</v>
      </c>
      <c r="BL236" s="14" t="s">
        <v>82</v>
      </c>
      <c r="BM236" s="209" t="s">
        <v>379</v>
      </c>
    </row>
    <row r="237" s="2" customFormat="1">
      <c r="A237" s="35"/>
      <c r="B237" s="36"/>
      <c r="C237" s="37"/>
      <c r="D237" s="211" t="s">
        <v>138</v>
      </c>
      <c r="E237" s="37"/>
      <c r="F237" s="212" t="s">
        <v>380</v>
      </c>
      <c r="G237" s="37"/>
      <c r="H237" s="37"/>
      <c r="I237" s="213"/>
      <c r="J237" s="37"/>
      <c r="K237" s="37"/>
      <c r="L237" s="41"/>
      <c r="M237" s="214"/>
      <c r="N237" s="215"/>
      <c r="O237" s="88"/>
      <c r="P237" s="88"/>
      <c r="Q237" s="88"/>
      <c r="R237" s="88"/>
      <c r="S237" s="88"/>
      <c r="T237" s="88"/>
      <c r="U237" s="89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4" t="s">
        <v>138</v>
      </c>
      <c r="AU237" s="14" t="s">
        <v>75</v>
      </c>
    </row>
    <row r="238" s="2" customFormat="1" ht="24.15" customHeight="1">
      <c r="A238" s="35"/>
      <c r="B238" s="36"/>
      <c r="C238" s="216" t="s">
        <v>381</v>
      </c>
      <c r="D238" s="216" t="s">
        <v>139</v>
      </c>
      <c r="E238" s="217" t="s">
        <v>382</v>
      </c>
      <c r="F238" s="218" t="s">
        <v>383</v>
      </c>
      <c r="G238" s="219" t="s">
        <v>384</v>
      </c>
      <c r="H238" s="220">
        <v>24</v>
      </c>
      <c r="I238" s="221"/>
      <c r="J238" s="222">
        <f>ROUND(I238*H238,2)</f>
        <v>0</v>
      </c>
      <c r="K238" s="223"/>
      <c r="L238" s="41"/>
      <c r="M238" s="224" t="s">
        <v>1</v>
      </c>
      <c r="N238" s="225" t="s">
        <v>40</v>
      </c>
      <c r="O238" s="88"/>
      <c r="P238" s="207">
        <f>O238*H238</f>
        <v>0</v>
      </c>
      <c r="Q238" s="207">
        <v>0</v>
      </c>
      <c r="R238" s="207">
        <f>Q238*H238</f>
        <v>0</v>
      </c>
      <c r="S238" s="207">
        <v>0</v>
      </c>
      <c r="T238" s="207">
        <f>S238*H238</f>
        <v>0</v>
      </c>
      <c r="U238" s="208" t="s">
        <v>1</v>
      </c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9" t="s">
        <v>82</v>
      </c>
      <c r="AT238" s="209" t="s">
        <v>139</v>
      </c>
      <c r="AU238" s="209" t="s">
        <v>75</v>
      </c>
      <c r="AY238" s="14" t="s">
        <v>136</v>
      </c>
      <c r="BE238" s="210">
        <f>IF(N238="základní",J238,0)</f>
        <v>0</v>
      </c>
      <c r="BF238" s="210">
        <f>IF(N238="snížená",J238,0)</f>
        <v>0</v>
      </c>
      <c r="BG238" s="210">
        <f>IF(N238="zákl. přenesená",J238,0)</f>
        <v>0</v>
      </c>
      <c r="BH238" s="210">
        <f>IF(N238="sníž. přenesená",J238,0)</f>
        <v>0</v>
      </c>
      <c r="BI238" s="210">
        <f>IF(N238="nulová",J238,0)</f>
        <v>0</v>
      </c>
      <c r="BJ238" s="14" t="s">
        <v>82</v>
      </c>
      <c r="BK238" s="210">
        <f>ROUND(I238*H238,2)</f>
        <v>0</v>
      </c>
      <c r="BL238" s="14" t="s">
        <v>82</v>
      </c>
      <c r="BM238" s="209" t="s">
        <v>385</v>
      </c>
    </row>
    <row r="239" s="2" customFormat="1">
      <c r="A239" s="35"/>
      <c r="B239" s="36"/>
      <c r="C239" s="37"/>
      <c r="D239" s="211" t="s">
        <v>138</v>
      </c>
      <c r="E239" s="37"/>
      <c r="F239" s="212" t="s">
        <v>383</v>
      </c>
      <c r="G239" s="37"/>
      <c r="H239" s="37"/>
      <c r="I239" s="213"/>
      <c r="J239" s="37"/>
      <c r="K239" s="37"/>
      <c r="L239" s="41"/>
      <c r="M239" s="214"/>
      <c r="N239" s="215"/>
      <c r="O239" s="88"/>
      <c r="P239" s="88"/>
      <c r="Q239" s="88"/>
      <c r="R239" s="88"/>
      <c r="S239" s="88"/>
      <c r="T239" s="88"/>
      <c r="U239" s="89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4" t="s">
        <v>138</v>
      </c>
      <c r="AU239" s="14" t="s">
        <v>75</v>
      </c>
    </row>
    <row r="240" s="2" customFormat="1" ht="33" customHeight="1">
      <c r="A240" s="35"/>
      <c r="B240" s="36"/>
      <c r="C240" s="216" t="s">
        <v>386</v>
      </c>
      <c r="D240" s="216" t="s">
        <v>139</v>
      </c>
      <c r="E240" s="217" t="s">
        <v>387</v>
      </c>
      <c r="F240" s="218" t="s">
        <v>388</v>
      </c>
      <c r="G240" s="219" t="s">
        <v>135</v>
      </c>
      <c r="H240" s="220">
        <v>1</v>
      </c>
      <c r="I240" s="221"/>
      <c r="J240" s="222">
        <f>ROUND(I240*H240,2)</f>
        <v>0</v>
      </c>
      <c r="K240" s="223"/>
      <c r="L240" s="41"/>
      <c r="M240" s="224" t="s">
        <v>1</v>
      </c>
      <c r="N240" s="225" t="s">
        <v>40</v>
      </c>
      <c r="O240" s="88"/>
      <c r="P240" s="207">
        <f>O240*H240</f>
        <v>0</v>
      </c>
      <c r="Q240" s="207">
        <v>0</v>
      </c>
      <c r="R240" s="207">
        <f>Q240*H240</f>
        <v>0</v>
      </c>
      <c r="S240" s="207">
        <v>0</v>
      </c>
      <c r="T240" s="207">
        <f>S240*H240</f>
        <v>0</v>
      </c>
      <c r="U240" s="208" t="s">
        <v>1</v>
      </c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9" t="s">
        <v>82</v>
      </c>
      <c r="AT240" s="209" t="s">
        <v>139</v>
      </c>
      <c r="AU240" s="209" t="s">
        <v>75</v>
      </c>
      <c r="AY240" s="14" t="s">
        <v>136</v>
      </c>
      <c r="BE240" s="210">
        <f>IF(N240="základní",J240,0)</f>
        <v>0</v>
      </c>
      <c r="BF240" s="210">
        <f>IF(N240="snížená",J240,0)</f>
        <v>0</v>
      </c>
      <c r="BG240" s="210">
        <f>IF(N240="zákl. přenesená",J240,0)</f>
        <v>0</v>
      </c>
      <c r="BH240" s="210">
        <f>IF(N240="sníž. přenesená",J240,0)</f>
        <v>0</v>
      </c>
      <c r="BI240" s="210">
        <f>IF(N240="nulová",J240,0)</f>
        <v>0</v>
      </c>
      <c r="BJ240" s="14" t="s">
        <v>82</v>
      </c>
      <c r="BK240" s="210">
        <f>ROUND(I240*H240,2)</f>
        <v>0</v>
      </c>
      <c r="BL240" s="14" t="s">
        <v>82</v>
      </c>
      <c r="BM240" s="209" t="s">
        <v>389</v>
      </c>
    </row>
    <row r="241" s="2" customFormat="1">
      <c r="A241" s="35"/>
      <c r="B241" s="36"/>
      <c r="C241" s="37"/>
      <c r="D241" s="211" t="s">
        <v>138</v>
      </c>
      <c r="E241" s="37"/>
      <c r="F241" s="212" t="s">
        <v>390</v>
      </c>
      <c r="G241" s="37"/>
      <c r="H241" s="37"/>
      <c r="I241" s="213"/>
      <c r="J241" s="37"/>
      <c r="K241" s="37"/>
      <c r="L241" s="41"/>
      <c r="M241" s="214"/>
      <c r="N241" s="215"/>
      <c r="O241" s="88"/>
      <c r="P241" s="88"/>
      <c r="Q241" s="88"/>
      <c r="R241" s="88"/>
      <c r="S241" s="88"/>
      <c r="T241" s="88"/>
      <c r="U241" s="89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4" t="s">
        <v>138</v>
      </c>
      <c r="AU241" s="14" t="s">
        <v>75</v>
      </c>
    </row>
    <row r="242" s="2" customFormat="1" ht="24.15" customHeight="1">
      <c r="A242" s="35"/>
      <c r="B242" s="36"/>
      <c r="C242" s="216" t="s">
        <v>391</v>
      </c>
      <c r="D242" s="216" t="s">
        <v>139</v>
      </c>
      <c r="E242" s="217" t="s">
        <v>392</v>
      </c>
      <c r="F242" s="218" t="s">
        <v>393</v>
      </c>
      <c r="G242" s="219" t="s">
        <v>135</v>
      </c>
      <c r="H242" s="220">
        <v>1</v>
      </c>
      <c r="I242" s="221"/>
      <c r="J242" s="222">
        <f>ROUND(I242*H242,2)</f>
        <v>0</v>
      </c>
      <c r="K242" s="223"/>
      <c r="L242" s="41"/>
      <c r="M242" s="224" t="s">
        <v>1</v>
      </c>
      <c r="N242" s="225" t="s">
        <v>40</v>
      </c>
      <c r="O242" s="88"/>
      <c r="P242" s="207">
        <f>O242*H242</f>
        <v>0</v>
      </c>
      <c r="Q242" s="207">
        <v>0</v>
      </c>
      <c r="R242" s="207">
        <f>Q242*H242</f>
        <v>0</v>
      </c>
      <c r="S242" s="207">
        <v>0</v>
      </c>
      <c r="T242" s="207">
        <f>S242*H242</f>
        <v>0</v>
      </c>
      <c r="U242" s="208" t="s">
        <v>1</v>
      </c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9" t="s">
        <v>82</v>
      </c>
      <c r="AT242" s="209" t="s">
        <v>139</v>
      </c>
      <c r="AU242" s="209" t="s">
        <v>75</v>
      </c>
      <c r="AY242" s="14" t="s">
        <v>136</v>
      </c>
      <c r="BE242" s="210">
        <f>IF(N242="základní",J242,0)</f>
        <v>0</v>
      </c>
      <c r="BF242" s="210">
        <f>IF(N242="snížená",J242,0)</f>
        <v>0</v>
      </c>
      <c r="BG242" s="210">
        <f>IF(N242="zákl. přenesená",J242,0)</f>
        <v>0</v>
      </c>
      <c r="BH242" s="210">
        <f>IF(N242="sníž. přenesená",J242,0)</f>
        <v>0</v>
      </c>
      <c r="BI242" s="210">
        <f>IF(N242="nulová",J242,0)</f>
        <v>0</v>
      </c>
      <c r="BJ242" s="14" t="s">
        <v>82</v>
      </c>
      <c r="BK242" s="210">
        <f>ROUND(I242*H242,2)</f>
        <v>0</v>
      </c>
      <c r="BL242" s="14" t="s">
        <v>82</v>
      </c>
      <c r="BM242" s="209" t="s">
        <v>394</v>
      </c>
    </row>
    <row r="243" s="2" customFormat="1">
      <c r="A243" s="35"/>
      <c r="B243" s="36"/>
      <c r="C243" s="37"/>
      <c r="D243" s="211" t="s">
        <v>138</v>
      </c>
      <c r="E243" s="37"/>
      <c r="F243" s="212" t="s">
        <v>395</v>
      </c>
      <c r="G243" s="37"/>
      <c r="H243" s="37"/>
      <c r="I243" s="213"/>
      <c r="J243" s="37"/>
      <c r="K243" s="37"/>
      <c r="L243" s="41"/>
      <c r="M243" s="214"/>
      <c r="N243" s="215"/>
      <c r="O243" s="88"/>
      <c r="P243" s="88"/>
      <c r="Q243" s="88"/>
      <c r="R243" s="88"/>
      <c r="S243" s="88"/>
      <c r="T243" s="88"/>
      <c r="U243" s="89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4" t="s">
        <v>138</v>
      </c>
      <c r="AU243" s="14" t="s">
        <v>75</v>
      </c>
    </row>
    <row r="244" s="2" customFormat="1" ht="16.5" customHeight="1">
      <c r="A244" s="35"/>
      <c r="B244" s="36"/>
      <c r="C244" s="216" t="s">
        <v>396</v>
      </c>
      <c r="D244" s="216" t="s">
        <v>139</v>
      </c>
      <c r="E244" s="217" t="s">
        <v>397</v>
      </c>
      <c r="F244" s="218" t="s">
        <v>398</v>
      </c>
      <c r="G244" s="219" t="s">
        <v>135</v>
      </c>
      <c r="H244" s="220">
        <v>1</v>
      </c>
      <c r="I244" s="221"/>
      <c r="J244" s="222">
        <f>ROUND(I244*H244,2)</f>
        <v>0</v>
      </c>
      <c r="K244" s="223"/>
      <c r="L244" s="41"/>
      <c r="M244" s="224" t="s">
        <v>1</v>
      </c>
      <c r="N244" s="225" t="s">
        <v>40</v>
      </c>
      <c r="O244" s="88"/>
      <c r="P244" s="207">
        <f>O244*H244</f>
        <v>0</v>
      </c>
      <c r="Q244" s="207">
        <v>0</v>
      </c>
      <c r="R244" s="207">
        <f>Q244*H244</f>
        <v>0</v>
      </c>
      <c r="S244" s="207">
        <v>0</v>
      </c>
      <c r="T244" s="207">
        <f>S244*H244</f>
        <v>0</v>
      </c>
      <c r="U244" s="208" t="s">
        <v>1</v>
      </c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9" t="s">
        <v>82</v>
      </c>
      <c r="AT244" s="209" t="s">
        <v>139</v>
      </c>
      <c r="AU244" s="209" t="s">
        <v>75</v>
      </c>
      <c r="AY244" s="14" t="s">
        <v>136</v>
      </c>
      <c r="BE244" s="210">
        <f>IF(N244="základní",J244,0)</f>
        <v>0</v>
      </c>
      <c r="BF244" s="210">
        <f>IF(N244="snížená",J244,0)</f>
        <v>0</v>
      </c>
      <c r="BG244" s="210">
        <f>IF(N244="zákl. přenesená",J244,0)</f>
        <v>0</v>
      </c>
      <c r="BH244" s="210">
        <f>IF(N244="sníž. přenesená",J244,0)</f>
        <v>0</v>
      </c>
      <c r="BI244" s="210">
        <f>IF(N244="nulová",J244,0)</f>
        <v>0</v>
      </c>
      <c r="BJ244" s="14" t="s">
        <v>82</v>
      </c>
      <c r="BK244" s="210">
        <f>ROUND(I244*H244,2)</f>
        <v>0</v>
      </c>
      <c r="BL244" s="14" t="s">
        <v>82</v>
      </c>
      <c r="BM244" s="209" t="s">
        <v>399</v>
      </c>
    </row>
    <row r="245" s="2" customFormat="1">
      <c r="A245" s="35"/>
      <c r="B245" s="36"/>
      <c r="C245" s="37"/>
      <c r="D245" s="211" t="s">
        <v>138</v>
      </c>
      <c r="E245" s="37"/>
      <c r="F245" s="212" t="s">
        <v>400</v>
      </c>
      <c r="G245" s="37"/>
      <c r="H245" s="37"/>
      <c r="I245" s="213"/>
      <c r="J245" s="37"/>
      <c r="K245" s="37"/>
      <c r="L245" s="41"/>
      <c r="M245" s="214"/>
      <c r="N245" s="215"/>
      <c r="O245" s="88"/>
      <c r="P245" s="88"/>
      <c r="Q245" s="88"/>
      <c r="R245" s="88"/>
      <c r="S245" s="88"/>
      <c r="T245" s="88"/>
      <c r="U245" s="89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4" t="s">
        <v>138</v>
      </c>
      <c r="AU245" s="14" t="s">
        <v>75</v>
      </c>
    </row>
    <row r="246" s="2" customFormat="1" ht="21.75" customHeight="1">
      <c r="A246" s="35"/>
      <c r="B246" s="36"/>
      <c r="C246" s="216" t="s">
        <v>401</v>
      </c>
      <c r="D246" s="216" t="s">
        <v>139</v>
      </c>
      <c r="E246" s="217" t="s">
        <v>402</v>
      </c>
      <c r="F246" s="218" t="s">
        <v>403</v>
      </c>
      <c r="G246" s="219" t="s">
        <v>135</v>
      </c>
      <c r="H246" s="220">
        <v>1</v>
      </c>
      <c r="I246" s="221"/>
      <c r="J246" s="222">
        <f>ROUND(I246*H246,2)</f>
        <v>0</v>
      </c>
      <c r="K246" s="223"/>
      <c r="L246" s="41"/>
      <c r="M246" s="224" t="s">
        <v>1</v>
      </c>
      <c r="N246" s="225" t="s">
        <v>40</v>
      </c>
      <c r="O246" s="88"/>
      <c r="P246" s="207">
        <f>O246*H246</f>
        <v>0</v>
      </c>
      <c r="Q246" s="207">
        <v>0</v>
      </c>
      <c r="R246" s="207">
        <f>Q246*H246</f>
        <v>0</v>
      </c>
      <c r="S246" s="207">
        <v>0</v>
      </c>
      <c r="T246" s="207">
        <f>S246*H246</f>
        <v>0</v>
      </c>
      <c r="U246" s="208" t="s">
        <v>1</v>
      </c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9" t="s">
        <v>82</v>
      </c>
      <c r="AT246" s="209" t="s">
        <v>139</v>
      </c>
      <c r="AU246" s="209" t="s">
        <v>75</v>
      </c>
      <c r="AY246" s="14" t="s">
        <v>136</v>
      </c>
      <c r="BE246" s="210">
        <f>IF(N246="základní",J246,0)</f>
        <v>0</v>
      </c>
      <c r="BF246" s="210">
        <f>IF(N246="snížená",J246,0)</f>
        <v>0</v>
      </c>
      <c r="BG246" s="210">
        <f>IF(N246="zákl. přenesená",J246,0)</f>
        <v>0</v>
      </c>
      <c r="BH246" s="210">
        <f>IF(N246="sníž. přenesená",J246,0)</f>
        <v>0</v>
      </c>
      <c r="BI246" s="210">
        <f>IF(N246="nulová",J246,0)</f>
        <v>0</v>
      </c>
      <c r="BJ246" s="14" t="s">
        <v>82</v>
      </c>
      <c r="BK246" s="210">
        <f>ROUND(I246*H246,2)</f>
        <v>0</v>
      </c>
      <c r="BL246" s="14" t="s">
        <v>82</v>
      </c>
      <c r="BM246" s="209" t="s">
        <v>404</v>
      </c>
    </row>
    <row r="247" s="2" customFormat="1">
      <c r="A247" s="35"/>
      <c r="B247" s="36"/>
      <c r="C247" s="37"/>
      <c r="D247" s="211" t="s">
        <v>138</v>
      </c>
      <c r="E247" s="37"/>
      <c r="F247" s="212" t="s">
        <v>405</v>
      </c>
      <c r="G247" s="37"/>
      <c r="H247" s="37"/>
      <c r="I247" s="213"/>
      <c r="J247" s="37"/>
      <c r="K247" s="37"/>
      <c r="L247" s="41"/>
      <c r="M247" s="214"/>
      <c r="N247" s="215"/>
      <c r="O247" s="88"/>
      <c r="P247" s="88"/>
      <c r="Q247" s="88"/>
      <c r="R247" s="88"/>
      <c r="S247" s="88"/>
      <c r="T247" s="88"/>
      <c r="U247" s="89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4" t="s">
        <v>138</v>
      </c>
      <c r="AU247" s="14" t="s">
        <v>75</v>
      </c>
    </row>
    <row r="248" s="2" customFormat="1" ht="16.5" customHeight="1">
      <c r="A248" s="35"/>
      <c r="B248" s="36"/>
      <c r="C248" s="216" t="s">
        <v>406</v>
      </c>
      <c r="D248" s="216" t="s">
        <v>139</v>
      </c>
      <c r="E248" s="217" t="s">
        <v>407</v>
      </c>
      <c r="F248" s="218" t="s">
        <v>408</v>
      </c>
      <c r="G248" s="219" t="s">
        <v>384</v>
      </c>
      <c r="H248" s="220">
        <v>87</v>
      </c>
      <c r="I248" s="221"/>
      <c r="J248" s="222">
        <f>ROUND(I248*H248,2)</f>
        <v>0</v>
      </c>
      <c r="K248" s="223"/>
      <c r="L248" s="41"/>
      <c r="M248" s="224" t="s">
        <v>1</v>
      </c>
      <c r="N248" s="225" t="s">
        <v>40</v>
      </c>
      <c r="O248" s="88"/>
      <c r="P248" s="207">
        <f>O248*H248</f>
        <v>0</v>
      </c>
      <c r="Q248" s="207">
        <v>0</v>
      </c>
      <c r="R248" s="207">
        <f>Q248*H248</f>
        <v>0</v>
      </c>
      <c r="S248" s="207">
        <v>0</v>
      </c>
      <c r="T248" s="207">
        <f>S248*H248</f>
        <v>0</v>
      </c>
      <c r="U248" s="208" t="s">
        <v>1</v>
      </c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9" t="s">
        <v>82</v>
      </c>
      <c r="AT248" s="209" t="s">
        <v>139</v>
      </c>
      <c r="AU248" s="209" t="s">
        <v>75</v>
      </c>
      <c r="AY248" s="14" t="s">
        <v>136</v>
      </c>
      <c r="BE248" s="210">
        <f>IF(N248="základní",J248,0)</f>
        <v>0</v>
      </c>
      <c r="BF248" s="210">
        <f>IF(N248="snížená",J248,0)</f>
        <v>0</v>
      </c>
      <c r="BG248" s="210">
        <f>IF(N248="zákl. přenesená",J248,0)</f>
        <v>0</v>
      </c>
      <c r="BH248" s="210">
        <f>IF(N248="sníž. přenesená",J248,0)</f>
        <v>0</v>
      </c>
      <c r="BI248" s="210">
        <f>IF(N248="nulová",J248,0)</f>
        <v>0</v>
      </c>
      <c r="BJ248" s="14" t="s">
        <v>82</v>
      </c>
      <c r="BK248" s="210">
        <f>ROUND(I248*H248,2)</f>
        <v>0</v>
      </c>
      <c r="BL248" s="14" t="s">
        <v>82</v>
      </c>
      <c r="BM248" s="209" t="s">
        <v>409</v>
      </c>
    </row>
    <row r="249" s="2" customFormat="1">
      <c r="A249" s="35"/>
      <c r="B249" s="36"/>
      <c r="C249" s="37"/>
      <c r="D249" s="211" t="s">
        <v>138</v>
      </c>
      <c r="E249" s="37"/>
      <c r="F249" s="212" t="s">
        <v>410</v>
      </c>
      <c r="G249" s="37"/>
      <c r="H249" s="37"/>
      <c r="I249" s="213"/>
      <c r="J249" s="37"/>
      <c r="K249" s="37"/>
      <c r="L249" s="41"/>
      <c r="M249" s="214"/>
      <c r="N249" s="215"/>
      <c r="O249" s="88"/>
      <c r="P249" s="88"/>
      <c r="Q249" s="88"/>
      <c r="R249" s="88"/>
      <c r="S249" s="88"/>
      <c r="T249" s="88"/>
      <c r="U249" s="89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4" t="s">
        <v>138</v>
      </c>
      <c r="AU249" s="14" t="s">
        <v>75</v>
      </c>
    </row>
    <row r="250" s="2" customFormat="1" ht="24.15" customHeight="1">
      <c r="A250" s="35"/>
      <c r="B250" s="36"/>
      <c r="C250" s="216" t="s">
        <v>411</v>
      </c>
      <c r="D250" s="216" t="s">
        <v>139</v>
      </c>
      <c r="E250" s="217" t="s">
        <v>412</v>
      </c>
      <c r="F250" s="218" t="s">
        <v>413</v>
      </c>
      <c r="G250" s="219" t="s">
        <v>384</v>
      </c>
      <c r="H250" s="220">
        <v>60</v>
      </c>
      <c r="I250" s="221"/>
      <c r="J250" s="222">
        <f>ROUND(I250*H250,2)</f>
        <v>0</v>
      </c>
      <c r="K250" s="223"/>
      <c r="L250" s="41"/>
      <c r="M250" s="224" t="s">
        <v>1</v>
      </c>
      <c r="N250" s="225" t="s">
        <v>40</v>
      </c>
      <c r="O250" s="88"/>
      <c r="P250" s="207">
        <f>O250*H250</f>
        <v>0</v>
      </c>
      <c r="Q250" s="207">
        <v>0</v>
      </c>
      <c r="R250" s="207">
        <f>Q250*H250</f>
        <v>0</v>
      </c>
      <c r="S250" s="207">
        <v>0</v>
      </c>
      <c r="T250" s="207">
        <f>S250*H250</f>
        <v>0</v>
      </c>
      <c r="U250" s="208" t="s">
        <v>1</v>
      </c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9" t="s">
        <v>82</v>
      </c>
      <c r="AT250" s="209" t="s">
        <v>139</v>
      </c>
      <c r="AU250" s="209" t="s">
        <v>75</v>
      </c>
      <c r="AY250" s="14" t="s">
        <v>136</v>
      </c>
      <c r="BE250" s="210">
        <f>IF(N250="základní",J250,0)</f>
        <v>0</v>
      </c>
      <c r="BF250" s="210">
        <f>IF(N250="snížená",J250,0)</f>
        <v>0</v>
      </c>
      <c r="BG250" s="210">
        <f>IF(N250="zákl. přenesená",J250,0)</f>
        <v>0</v>
      </c>
      <c r="BH250" s="210">
        <f>IF(N250="sníž. přenesená",J250,0)</f>
        <v>0</v>
      </c>
      <c r="BI250" s="210">
        <f>IF(N250="nulová",J250,0)</f>
        <v>0</v>
      </c>
      <c r="BJ250" s="14" t="s">
        <v>82</v>
      </c>
      <c r="BK250" s="210">
        <f>ROUND(I250*H250,2)</f>
        <v>0</v>
      </c>
      <c r="BL250" s="14" t="s">
        <v>82</v>
      </c>
      <c r="BM250" s="209" t="s">
        <v>414</v>
      </c>
    </row>
    <row r="251" s="2" customFormat="1">
      <c r="A251" s="35"/>
      <c r="B251" s="36"/>
      <c r="C251" s="37"/>
      <c r="D251" s="211" t="s">
        <v>138</v>
      </c>
      <c r="E251" s="37"/>
      <c r="F251" s="212" t="s">
        <v>415</v>
      </c>
      <c r="G251" s="37"/>
      <c r="H251" s="37"/>
      <c r="I251" s="213"/>
      <c r="J251" s="37"/>
      <c r="K251" s="37"/>
      <c r="L251" s="41"/>
      <c r="M251" s="214"/>
      <c r="N251" s="215"/>
      <c r="O251" s="88"/>
      <c r="P251" s="88"/>
      <c r="Q251" s="88"/>
      <c r="R251" s="88"/>
      <c r="S251" s="88"/>
      <c r="T251" s="88"/>
      <c r="U251" s="89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4" t="s">
        <v>138</v>
      </c>
      <c r="AU251" s="14" t="s">
        <v>75</v>
      </c>
    </row>
    <row r="252" s="2" customFormat="1" ht="24.15" customHeight="1">
      <c r="A252" s="35"/>
      <c r="B252" s="36"/>
      <c r="C252" s="216" t="s">
        <v>416</v>
      </c>
      <c r="D252" s="216" t="s">
        <v>139</v>
      </c>
      <c r="E252" s="217" t="s">
        <v>417</v>
      </c>
      <c r="F252" s="218" t="s">
        <v>418</v>
      </c>
      <c r="G252" s="219" t="s">
        <v>135</v>
      </c>
      <c r="H252" s="220">
        <v>2</v>
      </c>
      <c r="I252" s="221"/>
      <c r="J252" s="222">
        <f>ROUND(I252*H252,2)</f>
        <v>0</v>
      </c>
      <c r="K252" s="223"/>
      <c r="L252" s="41"/>
      <c r="M252" s="224" t="s">
        <v>1</v>
      </c>
      <c r="N252" s="225" t="s">
        <v>40</v>
      </c>
      <c r="O252" s="88"/>
      <c r="P252" s="207">
        <f>O252*H252</f>
        <v>0</v>
      </c>
      <c r="Q252" s="207">
        <v>0</v>
      </c>
      <c r="R252" s="207">
        <f>Q252*H252</f>
        <v>0</v>
      </c>
      <c r="S252" s="207">
        <v>0</v>
      </c>
      <c r="T252" s="207">
        <f>S252*H252</f>
        <v>0</v>
      </c>
      <c r="U252" s="208" t="s">
        <v>1</v>
      </c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9" t="s">
        <v>82</v>
      </c>
      <c r="AT252" s="209" t="s">
        <v>139</v>
      </c>
      <c r="AU252" s="209" t="s">
        <v>75</v>
      </c>
      <c r="AY252" s="14" t="s">
        <v>136</v>
      </c>
      <c r="BE252" s="210">
        <f>IF(N252="základní",J252,0)</f>
        <v>0</v>
      </c>
      <c r="BF252" s="210">
        <f>IF(N252="snížená",J252,0)</f>
        <v>0</v>
      </c>
      <c r="BG252" s="210">
        <f>IF(N252="zákl. přenesená",J252,0)</f>
        <v>0</v>
      </c>
      <c r="BH252" s="210">
        <f>IF(N252="sníž. přenesená",J252,0)</f>
        <v>0</v>
      </c>
      <c r="BI252" s="210">
        <f>IF(N252="nulová",J252,0)</f>
        <v>0</v>
      </c>
      <c r="BJ252" s="14" t="s">
        <v>82</v>
      </c>
      <c r="BK252" s="210">
        <f>ROUND(I252*H252,2)</f>
        <v>0</v>
      </c>
      <c r="BL252" s="14" t="s">
        <v>82</v>
      </c>
      <c r="BM252" s="209" t="s">
        <v>419</v>
      </c>
    </row>
    <row r="253" s="2" customFormat="1">
      <c r="A253" s="35"/>
      <c r="B253" s="36"/>
      <c r="C253" s="37"/>
      <c r="D253" s="211" t="s">
        <v>138</v>
      </c>
      <c r="E253" s="37"/>
      <c r="F253" s="212" t="s">
        <v>420</v>
      </c>
      <c r="G253" s="37"/>
      <c r="H253" s="37"/>
      <c r="I253" s="213"/>
      <c r="J253" s="37"/>
      <c r="K253" s="37"/>
      <c r="L253" s="41"/>
      <c r="M253" s="214"/>
      <c r="N253" s="215"/>
      <c r="O253" s="88"/>
      <c r="P253" s="88"/>
      <c r="Q253" s="88"/>
      <c r="R253" s="88"/>
      <c r="S253" s="88"/>
      <c r="T253" s="88"/>
      <c r="U253" s="89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4" t="s">
        <v>138</v>
      </c>
      <c r="AU253" s="14" t="s">
        <v>75</v>
      </c>
    </row>
    <row r="254" s="2" customFormat="1" ht="37.8" customHeight="1">
      <c r="A254" s="35"/>
      <c r="B254" s="36"/>
      <c r="C254" s="216" t="s">
        <v>421</v>
      </c>
      <c r="D254" s="216" t="s">
        <v>139</v>
      </c>
      <c r="E254" s="217" t="s">
        <v>422</v>
      </c>
      <c r="F254" s="218" t="s">
        <v>423</v>
      </c>
      <c r="G254" s="219" t="s">
        <v>135</v>
      </c>
      <c r="H254" s="220">
        <v>1</v>
      </c>
      <c r="I254" s="221"/>
      <c r="J254" s="222">
        <f>ROUND(I254*H254,2)</f>
        <v>0</v>
      </c>
      <c r="K254" s="223"/>
      <c r="L254" s="41"/>
      <c r="M254" s="224" t="s">
        <v>1</v>
      </c>
      <c r="N254" s="225" t="s">
        <v>40</v>
      </c>
      <c r="O254" s="88"/>
      <c r="P254" s="207">
        <f>O254*H254</f>
        <v>0</v>
      </c>
      <c r="Q254" s="207">
        <v>0</v>
      </c>
      <c r="R254" s="207">
        <f>Q254*H254</f>
        <v>0</v>
      </c>
      <c r="S254" s="207">
        <v>0</v>
      </c>
      <c r="T254" s="207">
        <f>S254*H254</f>
        <v>0</v>
      </c>
      <c r="U254" s="208" t="s">
        <v>1</v>
      </c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9" t="s">
        <v>82</v>
      </c>
      <c r="AT254" s="209" t="s">
        <v>139</v>
      </c>
      <c r="AU254" s="209" t="s">
        <v>75</v>
      </c>
      <c r="AY254" s="14" t="s">
        <v>136</v>
      </c>
      <c r="BE254" s="210">
        <f>IF(N254="základní",J254,0)</f>
        <v>0</v>
      </c>
      <c r="BF254" s="210">
        <f>IF(N254="snížená",J254,0)</f>
        <v>0</v>
      </c>
      <c r="BG254" s="210">
        <f>IF(N254="zákl. přenesená",J254,0)</f>
        <v>0</v>
      </c>
      <c r="BH254" s="210">
        <f>IF(N254="sníž. přenesená",J254,0)</f>
        <v>0</v>
      </c>
      <c r="BI254" s="210">
        <f>IF(N254="nulová",J254,0)</f>
        <v>0</v>
      </c>
      <c r="BJ254" s="14" t="s">
        <v>82</v>
      </c>
      <c r="BK254" s="210">
        <f>ROUND(I254*H254,2)</f>
        <v>0</v>
      </c>
      <c r="BL254" s="14" t="s">
        <v>82</v>
      </c>
      <c r="BM254" s="209" t="s">
        <v>424</v>
      </c>
    </row>
    <row r="255" s="2" customFormat="1">
      <c r="A255" s="35"/>
      <c r="B255" s="36"/>
      <c r="C255" s="37"/>
      <c r="D255" s="211" t="s">
        <v>138</v>
      </c>
      <c r="E255" s="37"/>
      <c r="F255" s="212" t="s">
        <v>425</v>
      </c>
      <c r="G255" s="37"/>
      <c r="H255" s="37"/>
      <c r="I255" s="213"/>
      <c r="J255" s="37"/>
      <c r="K255" s="37"/>
      <c r="L255" s="41"/>
      <c r="M255" s="214"/>
      <c r="N255" s="215"/>
      <c r="O255" s="88"/>
      <c r="P255" s="88"/>
      <c r="Q255" s="88"/>
      <c r="R255" s="88"/>
      <c r="S255" s="88"/>
      <c r="T255" s="88"/>
      <c r="U255" s="89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4" t="s">
        <v>138</v>
      </c>
      <c r="AU255" s="14" t="s">
        <v>75</v>
      </c>
    </row>
    <row r="256" s="2" customFormat="1" ht="37.8" customHeight="1">
      <c r="A256" s="35"/>
      <c r="B256" s="36"/>
      <c r="C256" s="216" t="s">
        <v>426</v>
      </c>
      <c r="D256" s="216" t="s">
        <v>139</v>
      </c>
      <c r="E256" s="217" t="s">
        <v>427</v>
      </c>
      <c r="F256" s="218" t="s">
        <v>428</v>
      </c>
      <c r="G256" s="219" t="s">
        <v>135</v>
      </c>
      <c r="H256" s="220">
        <v>1</v>
      </c>
      <c r="I256" s="221"/>
      <c r="J256" s="222">
        <f>ROUND(I256*H256,2)</f>
        <v>0</v>
      </c>
      <c r="K256" s="223"/>
      <c r="L256" s="41"/>
      <c r="M256" s="224" t="s">
        <v>1</v>
      </c>
      <c r="N256" s="225" t="s">
        <v>40</v>
      </c>
      <c r="O256" s="88"/>
      <c r="P256" s="207">
        <f>O256*H256</f>
        <v>0</v>
      </c>
      <c r="Q256" s="207">
        <v>0</v>
      </c>
      <c r="R256" s="207">
        <f>Q256*H256</f>
        <v>0</v>
      </c>
      <c r="S256" s="207">
        <v>0</v>
      </c>
      <c r="T256" s="207">
        <f>S256*H256</f>
        <v>0</v>
      </c>
      <c r="U256" s="208" t="s">
        <v>1</v>
      </c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09" t="s">
        <v>82</v>
      </c>
      <c r="AT256" s="209" t="s">
        <v>139</v>
      </c>
      <c r="AU256" s="209" t="s">
        <v>75</v>
      </c>
      <c r="AY256" s="14" t="s">
        <v>136</v>
      </c>
      <c r="BE256" s="210">
        <f>IF(N256="základní",J256,0)</f>
        <v>0</v>
      </c>
      <c r="BF256" s="210">
        <f>IF(N256="snížená",J256,0)</f>
        <v>0</v>
      </c>
      <c r="BG256" s="210">
        <f>IF(N256="zákl. přenesená",J256,0)</f>
        <v>0</v>
      </c>
      <c r="BH256" s="210">
        <f>IF(N256="sníž. přenesená",J256,0)</f>
        <v>0</v>
      </c>
      <c r="BI256" s="210">
        <f>IF(N256="nulová",J256,0)</f>
        <v>0</v>
      </c>
      <c r="BJ256" s="14" t="s">
        <v>82</v>
      </c>
      <c r="BK256" s="210">
        <f>ROUND(I256*H256,2)</f>
        <v>0</v>
      </c>
      <c r="BL256" s="14" t="s">
        <v>82</v>
      </c>
      <c r="BM256" s="209" t="s">
        <v>429</v>
      </c>
    </row>
    <row r="257" s="2" customFormat="1">
      <c r="A257" s="35"/>
      <c r="B257" s="36"/>
      <c r="C257" s="37"/>
      <c r="D257" s="211" t="s">
        <v>138</v>
      </c>
      <c r="E257" s="37"/>
      <c r="F257" s="212" t="s">
        <v>430</v>
      </c>
      <c r="G257" s="37"/>
      <c r="H257" s="37"/>
      <c r="I257" s="213"/>
      <c r="J257" s="37"/>
      <c r="K257" s="37"/>
      <c r="L257" s="41"/>
      <c r="M257" s="227"/>
      <c r="N257" s="228"/>
      <c r="O257" s="229"/>
      <c r="P257" s="229"/>
      <c r="Q257" s="229"/>
      <c r="R257" s="229"/>
      <c r="S257" s="229"/>
      <c r="T257" s="229"/>
      <c r="U257" s="230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4" t="s">
        <v>138</v>
      </c>
      <c r="AU257" s="14" t="s">
        <v>75</v>
      </c>
    </row>
    <row r="258" s="2" customFormat="1" ht="6.96" customHeight="1">
      <c r="A258" s="35"/>
      <c r="B258" s="63"/>
      <c r="C258" s="64"/>
      <c r="D258" s="64"/>
      <c r="E258" s="64"/>
      <c r="F258" s="64"/>
      <c r="G258" s="64"/>
      <c r="H258" s="64"/>
      <c r="I258" s="64"/>
      <c r="J258" s="64"/>
      <c r="K258" s="64"/>
      <c r="L258" s="41"/>
      <c r="M258" s="35"/>
      <c r="O258" s="35"/>
      <c r="P258" s="35"/>
      <c r="Q258" s="35"/>
      <c r="R258" s="35"/>
      <c r="S258" s="35"/>
      <c r="T258" s="35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</row>
  </sheetData>
  <sheetProtection sheet="1" autoFilter="0" formatColumns="0" formatRows="0" objects="1" scenarios="1" spinCount="100000" saltValue="gzmXtBmKFWvFdAtfgBayVqC+OKfc6qjb9M5VdAkonPp/y7vjbsgKVckEZUqOqDFk5r/HaZvJU26+oRebQk+wvg==" hashValue="r4YK2sUJhxJBKSYGQ4Y7BrLoFOq8lGD2nILoN9tjqOhgNKQ5UC95HytuGxKCVsBu/pXqiW+tXnXlydJP4WDA3w==" algorithmName="SHA-512" password="CC35"/>
  <autoFilter ref="C119:K25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84</v>
      </c>
    </row>
    <row r="4" hidden="1" s="1" customFormat="1" ht="24.96" customHeight="1">
      <c r="B4" s="17"/>
      <c r="D4" s="145" t="s">
        <v>108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26.25" customHeight="1">
      <c r="B7" s="17"/>
      <c r="E7" s="148" t="str">
        <f>'Rekapitulace stavby'!K6</f>
        <v>Oprava PZS přejezdu P942 v km 57,204 na trati Horažďovice - Klatovy</v>
      </c>
      <c r="F7" s="147"/>
      <c r="G7" s="147"/>
      <c r="H7" s="147"/>
      <c r="L7" s="17"/>
    </row>
    <row r="8" hidden="1" s="1" customFormat="1" ht="12" customHeight="1">
      <c r="B8" s="17"/>
      <c r="D8" s="147" t="s">
        <v>109</v>
      </c>
      <c r="L8" s="17"/>
    </row>
    <row r="9" hidden="1" s="2" customFormat="1" ht="16.5" customHeight="1">
      <c r="A9" s="35"/>
      <c r="B9" s="41"/>
      <c r="C9" s="35"/>
      <c r="D9" s="35"/>
      <c r="E9" s="148" t="s">
        <v>110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111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9" t="s">
        <v>431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16. 6. 2022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7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33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35</v>
      </c>
      <c r="E32" s="35"/>
      <c r="F32" s="35"/>
      <c r="G32" s="35"/>
      <c r="H32" s="35"/>
      <c r="I32" s="35"/>
      <c r="J32" s="157">
        <f>ROUND(J122,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37</v>
      </c>
      <c r="G34" s="35"/>
      <c r="H34" s="35"/>
      <c r="I34" s="158" t="s">
        <v>36</v>
      </c>
      <c r="J34" s="158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39</v>
      </c>
      <c r="E35" s="147" t="s">
        <v>40</v>
      </c>
      <c r="F35" s="160">
        <f>ROUND((SUM(BE122:BE169)),  2)</f>
        <v>0</v>
      </c>
      <c r="G35" s="35"/>
      <c r="H35" s="35"/>
      <c r="I35" s="161">
        <v>0.20999999999999999</v>
      </c>
      <c r="J35" s="160">
        <f>ROUND(((SUM(BE122:BE169))*I35),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ROUND((SUM(BF122:BF169)),  2)</f>
        <v>0</v>
      </c>
      <c r="G36" s="35"/>
      <c r="H36" s="35"/>
      <c r="I36" s="161">
        <v>0.14999999999999999</v>
      </c>
      <c r="J36" s="160">
        <f>ROUND(((SUM(BF122:BF169))*I36),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ROUND((SUM(BG122:BG169)),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43</v>
      </c>
      <c r="F38" s="160">
        <f>ROUND((SUM(BH122:BH169)),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44</v>
      </c>
      <c r="F39" s="160">
        <f>ROUND((SUM(BI122:BI169)),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48</v>
      </c>
      <c r="E50" s="170"/>
      <c r="F50" s="170"/>
      <c r="G50" s="169" t="s">
        <v>49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2"/>
      <c r="J61" s="174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52</v>
      </c>
      <c r="E65" s="175"/>
      <c r="F65" s="175"/>
      <c r="G65" s="169" t="s">
        <v>53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2"/>
      <c r="J76" s="174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113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80" t="str">
        <f>E7</f>
        <v>Oprava PZS přejezdu P942 v km 57,204 na trati Horažďovice - Klatovy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109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110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111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01.2 - Zemní práce a oprava reléového domku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Klatovy</v>
      </c>
      <c r="G91" s="37"/>
      <c r="H91" s="37"/>
      <c r="I91" s="29" t="s">
        <v>22</v>
      </c>
      <c r="J91" s="76" t="str">
        <f>IF(J14="","",J14)</f>
        <v>16. 6. 2022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 s.o.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114</v>
      </c>
      <c r="D96" s="182"/>
      <c r="E96" s="182"/>
      <c r="F96" s="182"/>
      <c r="G96" s="182"/>
      <c r="H96" s="182"/>
      <c r="I96" s="182"/>
      <c r="J96" s="183" t="s">
        <v>115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116</v>
      </c>
      <c r="D98" s="37"/>
      <c r="E98" s="37"/>
      <c r="F98" s="37"/>
      <c r="G98" s="37"/>
      <c r="H98" s="37"/>
      <c r="I98" s="37"/>
      <c r="J98" s="107">
        <f>J122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117</v>
      </c>
    </row>
    <row r="99" hidden="1" s="10" customFormat="1" ht="24.96" customHeight="1">
      <c r="A99" s="10"/>
      <c r="B99" s="231"/>
      <c r="C99" s="232"/>
      <c r="D99" s="233" t="s">
        <v>432</v>
      </c>
      <c r="E99" s="234"/>
      <c r="F99" s="234"/>
      <c r="G99" s="234"/>
      <c r="H99" s="234"/>
      <c r="I99" s="234"/>
      <c r="J99" s="235">
        <f>J123</f>
        <v>0</v>
      </c>
      <c r="K99" s="232"/>
      <c r="L99" s="23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1" customFormat="1" ht="19.92" customHeight="1">
      <c r="A100" s="11"/>
      <c r="B100" s="237"/>
      <c r="C100" s="130"/>
      <c r="D100" s="238" t="s">
        <v>433</v>
      </c>
      <c r="E100" s="239"/>
      <c r="F100" s="239"/>
      <c r="G100" s="239"/>
      <c r="H100" s="239"/>
      <c r="I100" s="239"/>
      <c r="J100" s="240">
        <f>J124</f>
        <v>0</v>
      </c>
      <c r="K100" s="130"/>
      <c r="L100" s="24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</row>
    <row r="101" hidden="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hidden="1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hidden="1"/>
    <row r="104" hidden="1"/>
    <row r="105" hidden="1"/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118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6.25" customHeight="1">
      <c r="A110" s="35"/>
      <c r="B110" s="36"/>
      <c r="C110" s="37"/>
      <c r="D110" s="37"/>
      <c r="E110" s="180" t="str">
        <f>E7</f>
        <v>Oprava PZS přejezdu P942 v km 57,204 na trati Horažďovice - Klatovy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1" customFormat="1" ht="12" customHeight="1">
      <c r="B111" s="18"/>
      <c r="C111" s="29" t="s">
        <v>109</v>
      </c>
      <c r="D111" s="19"/>
      <c r="E111" s="19"/>
      <c r="F111" s="19"/>
      <c r="G111" s="19"/>
      <c r="H111" s="19"/>
      <c r="I111" s="19"/>
      <c r="J111" s="19"/>
      <c r="K111" s="19"/>
      <c r="L111" s="17"/>
    </row>
    <row r="112" s="2" customFormat="1" ht="16.5" customHeight="1">
      <c r="A112" s="35"/>
      <c r="B112" s="36"/>
      <c r="C112" s="37"/>
      <c r="D112" s="37"/>
      <c r="E112" s="180" t="s">
        <v>110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111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E11</f>
        <v>01.2 - Zemní práce a oprava reléového domku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F14</f>
        <v>Klatovy</v>
      </c>
      <c r="G116" s="37"/>
      <c r="H116" s="37"/>
      <c r="I116" s="29" t="s">
        <v>22</v>
      </c>
      <c r="J116" s="76" t="str">
        <f>IF(J14="","",J14)</f>
        <v>16. 6. 2022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7"/>
      <c r="E118" s="37"/>
      <c r="F118" s="24" t="str">
        <f>E17</f>
        <v>Správa železnic s.o.</v>
      </c>
      <c r="G118" s="37"/>
      <c r="H118" s="37"/>
      <c r="I118" s="29" t="s">
        <v>30</v>
      </c>
      <c r="J118" s="33" t="str">
        <f>E23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28</v>
      </c>
      <c r="D119" s="37"/>
      <c r="E119" s="37"/>
      <c r="F119" s="24" t="str">
        <f>IF(E20="","",E20)</f>
        <v>Vyplň údaj</v>
      </c>
      <c r="G119" s="37"/>
      <c r="H119" s="37"/>
      <c r="I119" s="29" t="s">
        <v>33</v>
      </c>
      <c r="J119" s="33" t="str">
        <f>E26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9" customFormat="1" ht="29.28" customHeight="1">
      <c r="A121" s="185"/>
      <c r="B121" s="186"/>
      <c r="C121" s="187" t="s">
        <v>119</v>
      </c>
      <c r="D121" s="188" t="s">
        <v>60</v>
      </c>
      <c r="E121" s="188" t="s">
        <v>56</v>
      </c>
      <c r="F121" s="188" t="s">
        <v>57</v>
      </c>
      <c r="G121" s="188" t="s">
        <v>120</v>
      </c>
      <c r="H121" s="188" t="s">
        <v>121</v>
      </c>
      <c r="I121" s="188" t="s">
        <v>122</v>
      </c>
      <c r="J121" s="189" t="s">
        <v>115</v>
      </c>
      <c r="K121" s="190" t="s">
        <v>123</v>
      </c>
      <c r="L121" s="191"/>
      <c r="M121" s="97" t="s">
        <v>1</v>
      </c>
      <c r="N121" s="98" t="s">
        <v>39</v>
      </c>
      <c r="O121" s="98" t="s">
        <v>124</v>
      </c>
      <c r="P121" s="98" t="s">
        <v>125</v>
      </c>
      <c r="Q121" s="98" t="s">
        <v>126</v>
      </c>
      <c r="R121" s="98" t="s">
        <v>127</v>
      </c>
      <c r="S121" s="98" t="s">
        <v>128</v>
      </c>
      <c r="T121" s="98" t="s">
        <v>129</v>
      </c>
      <c r="U121" s="99" t="s">
        <v>130</v>
      </c>
      <c r="V121" s="185"/>
      <c r="W121" s="185"/>
      <c r="X121" s="185"/>
      <c r="Y121" s="185"/>
      <c r="Z121" s="185"/>
      <c r="AA121" s="185"/>
      <c r="AB121" s="185"/>
      <c r="AC121" s="185"/>
      <c r="AD121" s="185"/>
      <c r="AE121" s="185"/>
    </row>
    <row r="122" s="2" customFormat="1" ht="22.8" customHeight="1">
      <c r="A122" s="35"/>
      <c r="B122" s="36"/>
      <c r="C122" s="104" t="s">
        <v>131</v>
      </c>
      <c r="D122" s="37"/>
      <c r="E122" s="37"/>
      <c r="F122" s="37"/>
      <c r="G122" s="37"/>
      <c r="H122" s="37"/>
      <c r="I122" s="37"/>
      <c r="J122" s="192">
        <f>BK122</f>
        <v>0</v>
      </c>
      <c r="K122" s="37"/>
      <c r="L122" s="41"/>
      <c r="M122" s="100"/>
      <c r="N122" s="193"/>
      <c r="O122" s="101"/>
      <c r="P122" s="194">
        <f>P123</f>
        <v>0</v>
      </c>
      <c r="Q122" s="101"/>
      <c r="R122" s="194">
        <f>R123</f>
        <v>0.76517000000000002</v>
      </c>
      <c r="S122" s="101"/>
      <c r="T122" s="194">
        <f>T123</f>
        <v>0</v>
      </c>
      <c r="U122" s="102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74</v>
      </c>
      <c r="AU122" s="14" t="s">
        <v>117</v>
      </c>
      <c r="BK122" s="195">
        <f>BK123</f>
        <v>0</v>
      </c>
    </row>
    <row r="123" s="12" customFormat="1" ht="25.92" customHeight="1">
      <c r="A123" s="12"/>
      <c r="B123" s="242"/>
      <c r="C123" s="243"/>
      <c r="D123" s="244" t="s">
        <v>74</v>
      </c>
      <c r="E123" s="245" t="s">
        <v>132</v>
      </c>
      <c r="F123" s="245" t="s">
        <v>434</v>
      </c>
      <c r="G123" s="243"/>
      <c r="H123" s="243"/>
      <c r="I123" s="246"/>
      <c r="J123" s="247">
        <f>BK123</f>
        <v>0</v>
      </c>
      <c r="K123" s="243"/>
      <c r="L123" s="248"/>
      <c r="M123" s="249"/>
      <c r="N123" s="250"/>
      <c r="O123" s="250"/>
      <c r="P123" s="251">
        <f>P124</f>
        <v>0</v>
      </c>
      <c r="Q123" s="250"/>
      <c r="R123" s="251">
        <f>R124</f>
        <v>0.76517000000000002</v>
      </c>
      <c r="S123" s="250"/>
      <c r="T123" s="251">
        <f>T124</f>
        <v>0</v>
      </c>
      <c r="U123" s="25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53" t="s">
        <v>144</v>
      </c>
      <c r="AT123" s="254" t="s">
        <v>74</v>
      </c>
      <c r="AU123" s="254" t="s">
        <v>75</v>
      </c>
      <c r="AY123" s="253" t="s">
        <v>136</v>
      </c>
      <c r="BK123" s="255">
        <f>BK124</f>
        <v>0</v>
      </c>
    </row>
    <row r="124" s="12" customFormat="1" ht="22.8" customHeight="1">
      <c r="A124" s="12"/>
      <c r="B124" s="242"/>
      <c r="C124" s="243"/>
      <c r="D124" s="244" t="s">
        <v>74</v>
      </c>
      <c r="E124" s="256" t="s">
        <v>435</v>
      </c>
      <c r="F124" s="256" t="s">
        <v>91</v>
      </c>
      <c r="G124" s="243"/>
      <c r="H124" s="243"/>
      <c r="I124" s="246"/>
      <c r="J124" s="257">
        <f>BK124</f>
        <v>0</v>
      </c>
      <c r="K124" s="243"/>
      <c r="L124" s="248"/>
      <c r="M124" s="249"/>
      <c r="N124" s="250"/>
      <c r="O124" s="250"/>
      <c r="P124" s="251">
        <f>SUM(P125:P169)</f>
        <v>0</v>
      </c>
      <c r="Q124" s="250"/>
      <c r="R124" s="251">
        <f>SUM(R125:R169)</f>
        <v>0.76517000000000002</v>
      </c>
      <c r="S124" s="250"/>
      <c r="T124" s="251">
        <f>SUM(T125:T169)</f>
        <v>0</v>
      </c>
      <c r="U124" s="25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53" t="s">
        <v>144</v>
      </c>
      <c r="AT124" s="254" t="s">
        <v>74</v>
      </c>
      <c r="AU124" s="254" t="s">
        <v>82</v>
      </c>
      <c r="AY124" s="253" t="s">
        <v>136</v>
      </c>
      <c r="BK124" s="255">
        <f>SUM(BK125:BK169)</f>
        <v>0</v>
      </c>
    </row>
    <row r="125" s="2" customFormat="1" ht="24.15" customHeight="1">
      <c r="A125" s="35"/>
      <c r="B125" s="36"/>
      <c r="C125" s="216" t="s">
        <v>82</v>
      </c>
      <c r="D125" s="216" t="s">
        <v>139</v>
      </c>
      <c r="E125" s="217" t="s">
        <v>436</v>
      </c>
      <c r="F125" s="218" t="s">
        <v>437</v>
      </c>
      <c r="G125" s="219" t="s">
        <v>438</v>
      </c>
      <c r="H125" s="220">
        <v>0.20000000000000001</v>
      </c>
      <c r="I125" s="221"/>
      <c r="J125" s="222">
        <f>ROUND(I125*H125,2)</f>
        <v>0</v>
      </c>
      <c r="K125" s="223"/>
      <c r="L125" s="41"/>
      <c r="M125" s="224" t="s">
        <v>1</v>
      </c>
      <c r="N125" s="225" t="s">
        <v>40</v>
      </c>
      <c r="O125" s="88"/>
      <c r="P125" s="207">
        <f>O125*H125</f>
        <v>0</v>
      </c>
      <c r="Q125" s="207">
        <v>0.0088000000000000005</v>
      </c>
      <c r="R125" s="207">
        <f>Q125*H125</f>
        <v>0.0017600000000000003</v>
      </c>
      <c r="S125" s="207">
        <v>0</v>
      </c>
      <c r="T125" s="207">
        <f>S125*H125</f>
        <v>0</v>
      </c>
      <c r="U125" s="208" t="s">
        <v>1</v>
      </c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9" t="s">
        <v>82</v>
      </c>
      <c r="AT125" s="209" t="s">
        <v>139</v>
      </c>
      <c r="AU125" s="209" t="s">
        <v>84</v>
      </c>
      <c r="AY125" s="14" t="s">
        <v>136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4" t="s">
        <v>82</v>
      </c>
      <c r="BK125" s="210">
        <f>ROUND(I125*H125,2)</f>
        <v>0</v>
      </c>
      <c r="BL125" s="14" t="s">
        <v>82</v>
      </c>
      <c r="BM125" s="209" t="s">
        <v>439</v>
      </c>
    </row>
    <row r="126" s="2" customFormat="1">
      <c r="A126" s="35"/>
      <c r="B126" s="36"/>
      <c r="C126" s="37"/>
      <c r="D126" s="211" t="s">
        <v>138</v>
      </c>
      <c r="E126" s="37"/>
      <c r="F126" s="212" t="s">
        <v>440</v>
      </c>
      <c r="G126" s="37"/>
      <c r="H126" s="37"/>
      <c r="I126" s="213"/>
      <c r="J126" s="37"/>
      <c r="K126" s="37"/>
      <c r="L126" s="41"/>
      <c r="M126" s="214"/>
      <c r="N126" s="215"/>
      <c r="O126" s="88"/>
      <c r="P126" s="88"/>
      <c r="Q126" s="88"/>
      <c r="R126" s="88"/>
      <c r="S126" s="88"/>
      <c r="T126" s="88"/>
      <c r="U126" s="89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138</v>
      </c>
      <c r="AU126" s="14" t="s">
        <v>84</v>
      </c>
    </row>
    <row r="127" s="2" customFormat="1" ht="21.75" customHeight="1">
      <c r="A127" s="35"/>
      <c r="B127" s="36"/>
      <c r="C127" s="216" t="s">
        <v>84</v>
      </c>
      <c r="D127" s="216" t="s">
        <v>139</v>
      </c>
      <c r="E127" s="217" t="s">
        <v>441</v>
      </c>
      <c r="F127" s="218" t="s">
        <v>442</v>
      </c>
      <c r="G127" s="219" t="s">
        <v>443</v>
      </c>
      <c r="H127" s="220">
        <v>20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40</v>
      </c>
      <c r="O127" s="88"/>
      <c r="P127" s="207">
        <f>O127*H127</f>
        <v>0</v>
      </c>
      <c r="Q127" s="207">
        <v>0</v>
      </c>
      <c r="R127" s="207">
        <f>Q127*H127</f>
        <v>0</v>
      </c>
      <c r="S127" s="207">
        <v>0</v>
      </c>
      <c r="T127" s="207">
        <f>S127*H127</f>
        <v>0</v>
      </c>
      <c r="U127" s="208" t="s">
        <v>1</v>
      </c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9" t="s">
        <v>82</v>
      </c>
      <c r="AT127" s="209" t="s">
        <v>139</v>
      </c>
      <c r="AU127" s="209" t="s">
        <v>84</v>
      </c>
      <c r="AY127" s="14" t="s">
        <v>136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4" t="s">
        <v>82</v>
      </c>
      <c r="BK127" s="210">
        <f>ROUND(I127*H127,2)</f>
        <v>0</v>
      </c>
      <c r="BL127" s="14" t="s">
        <v>82</v>
      </c>
      <c r="BM127" s="209" t="s">
        <v>444</v>
      </c>
    </row>
    <row r="128" s="2" customFormat="1">
      <c r="A128" s="35"/>
      <c r="B128" s="36"/>
      <c r="C128" s="37"/>
      <c r="D128" s="211" t="s">
        <v>138</v>
      </c>
      <c r="E128" s="37"/>
      <c r="F128" s="212" t="s">
        <v>445</v>
      </c>
      <c r="G128" s="37"/>
      <c r="H128" s="37"/>
      <c r="I128" s="213"/>
      <c r="J128" s="37"/>
      <c r="K128" s="37"/>
      <c r="L128" s="41"/>
      <c r="M128" s="214"/>
      <c r="N128" s="215"/>
      <c r="O128" s="88"/>
      <c r="P128" s="88"/>
      <c r="Q128" s="88"/>
      <c r="R128" s="88"/>
      <c r="S128" s="88"/>
      <c r="T128" s="88"/>
      <c r="U128" s="89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138</v>
      </c>
      <c r="AU128" s="14" t="s">
        <v>84</v>
      </c>
    </row>
    <row r="129" s="2" customFormat="1" ht="24.15" customHeight="1">
      <c r="A129" s="35"/>
      <c r="B129" s="36"/>
      <c r="C129" s="216" t="s">
        <v>144</v>
      </c>
      <c r="D129" s="216" t="s">
        <v>139</v>
      </c>
      <c r="E129" s="217" t="s">
        <v>446</v>
      </c>
      <c r="F129" s="218" t="s">
        <v>447</v>
      </c>
      <c r="G129" s="219" t="s">
        <v>448</v>
      </c>
      <c r="H129" s="220">
        <v>33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40</v>
      </c>
      <c r="O129" s="88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7">
        <f>S129*H129</f>
        <v>0</v>
      </c>
      <c r="U129" s="208" t="s">
        <v>1</v>
      </c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9" t="s">
        <v>82</v>
      </c>
      <c r="AT129" s="209" t="s">
        <v>139</v>
      </c>
      <c r="AU129" s="209" t="s">
        <v>84</v>
      </c>
      <c r="AY129" s="14" t="s">
        <v>136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4" t="s">
        <v>82</v>
      </c>
      <c r="BK129" s="210">
        <f>ROUND(I129*H129,2)</f>
        <v>0</v>
      </c>
      <c r="BL129" s="14" t="s">
        <v>82</v>
      </c>
      <c r="BM129" s="209" t="s">
        <v>449</v>
      </c>
    </row>
    <row r="130" s="2" customFormat="1">
      <c r="A130" s="35"/>
      <c r="B130" s="36"/>
      <c r="C130" s="37"/>
      <c r="D130" s="211" t="s">
        <v>138</v>
      </c>
      <c r="E130" s="37"/>
      <c r="F130" s="212" t="s">
        <v>450</v>
      </c>
      <c r="G130" s="37"/>
      <c r="H130" s="37"/>
      <c r="I130" s="213"/>
      <c r="J130" s="37"/>
      <c r="K130" s="37"/>
      <c r="L130" s="41"/>
      <c r="M130" s="214"/>
      <c r="N130" s="215"/>
      <c r="O130" s="88"/>
      <c r="P130" s="88"/>
      <c r="Q130" s="88"/>
      <c r="R130" s="88"/>
      <c r="S130" s="88"/>
      <c r="T130" s="88"/>
      <c r="U130" s="89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138</v>
      </c>
      <c r="AU130" s="14" t="s">
        <v>84</v>
      </c>
    </row>
    <row r="131" s="2" customFormat="1" ht="33" customHeight="1">
      <c r="A131" s="35"/>
      <c r="B131" s="36"/>
      <c r="C131" s="216" t="s">
        <v>148</v>
      </c>
      <c r="D131" s="216" t="s">
        <v>139</v>
      </c>
      <c r="E131" s="217" t="s">
        <v>451</v>
      </c>
      <c r="F131" s="218" t="s">
        <v>452</v>
      </c>
      <c r="G131" s="219" t="s">
        <v>448</v>
      </c>
      <c r="H131" s="220">
        <v>20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40</v>
      </c>
      <c r="O131" s="88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7">
        <f>S131*H131</f>
        <v>0</v>
      </c>
      <c r="U131" s="208" t="s">
        <v>1</v>
      </c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9" t="s">
        <v>82</v>
      </c>
      <c r="AT131" s="209" t="s">
        <v>139</v>
      </c>
      <c r="AU131" s="209" t="s">
        <v>84</v>
      </c>
      <c r="AY131" s="14" t="s">
        <v>136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4" t="s">
        <v>82</v>
      </c>
      <c r="BK131" s="210">
        <f>ROUND(I131*H131,2)</f>
        <v>0</v>
      </c>
      <c r="BL131" s="14" t="s">
        <v>82</v>
      </c>
      <c r="BM131" s="209" t="s">
        <v>453</v>
      </c>
    </row>
    <row r="132" s="2" customFormat="1">
      <c r="A132" s="35"/>
      <c r="B132" s="36"/>
      <c r="C132" s="37"/>
      <c r="D132" s="211" t="s">
        <v>138</v>
      </c>
      <c r="E132" s="37"/>
      <c r="F132" s="212" t="s">
        <v>454</v>
      </c>
      <c r="G132" s="37"/>
      <c r="H132" s="37"/>
      <c r="I132" s="213"/>
      <c r="J132" s="37"/>
      <c r="K132" s="37"/>
      <c r="L132" s="41"/>
      <c r="M132" s="214"/>
      <c r="N132" s="215"/>
      <c r="O132" s="88"/>
      <c r="P132" s="88"/>
      <c r="Q132" s="88"/>
      <c r="R132" s="88"/>
      <c r="S132" s="88"/>
      <c r="T132" s="88"/>
      <c r="U132" s="89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138</v>
      </c>
      <c r="AU132" s="14" t="s">
        <v>84</v>
      </c>
    </row>
    <row r="133" s="2" customFormat="1" ht="37.8" customHeight="1">
      <c r="A133" s="35"/>
      <c r="B133" s="36"/>
      <c r="C133" s="216" t="s">
        <v>152</v>
      </c>
      <c r="D133" s="216" t="s">
        <v>139</v>
      </c>
      <c r="E133" s="217" t="s">
        <v>455</v>
      </c>
      <c r="F133" s="218" t="s">
        <v>456</v>
      </c>
      <c r="G133" s="219" t="s">
        <v>448</v>
      </c>
      <c r="H133" s="220">
        <v>14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40</v>
      </c>
      <c r="O133" s="88"/>
      <c r="P133" s="207">
        <f>O133*H133</f>
        <v>0</v>
      </c>
      <c r="Q133" s="207">
        <v>0</v>
      </c>
      <c r="R133" s="207">
        <f>Q133*H133</f>
        <v>0</v>
      </c>
      <c r="S133" s="207">
        <v>0</v>
      </c>
      <c r="T133" s="207">
        <f>S133*H133</f>
        <v>0</v>
      </c>
      <c r="U133" s="208" t="s">
        <v>1</v>
      </c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9" t="s">
        <v>82</v>
      </c>
      <c r="AT133" s="209" t="s">
        <v>139</v>
      </c>
      <c r="AU133" s="209" t="s">
        <v>84</v>
      </c>
      <c r="AY133" s="14" t="s">
        <v>136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4" t="s">
        <v>82</v>
      </c>
      <c r="BK133" s="210">
        <f>ROUND(I133*H133,2)</f>
        <v>0</v>
      </c>
      <c r="BL133" s="14" t="s">
        <v>82</v>
      </c>
      <c r="BM133" s="209" t="s">
        <v>457</v>
      </c>
    </row>
    <row r="134" s="2" customFormat="1">
      <c r="A134" s="35"/>
      <c r="B134" s="36"/>
      <c r="C134" s="37"/>
      <c r="D134" s="211" t="s">
        <v>138</v>
      </c>
      <c r="E134" s="37"/>
      <c r="F134" s="212" t="s">
        <v>458</v>
      </c>
      <c r="G134" s="37"/>
      <c r="H134" s="37"/>
      <c r="I134" s="213"/>
      <c r="J134" s="37"/>
      <c r="K134" s="37"/>
      <c r="L134" s="41"/>
      <c r="M134" s="214"/>
      <c r="N134" s="215"/>
      <c r="O134" s="88"/>
      <c r="P134" s="88"/>
      <c r="Q134" s="88"/>
      <c r="R134" s="88"/>
      <c r="S134" s="88"/>
      <c r="T134" s="88"/>
      <c r="U134" s="89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138</v>
      </c>
      <c r="AU134" s="14" t="s">
        <v>84</v>
      </c>
    </row>
    <row r="135" s="2" customFormat="1" ht="24.15" customHeight="1">
      <c r="A135" s="35"/>
      <c r="B135" s="36"/>
      <c r="C135" s="216" t="s">
        <v>156</v>
      </c>
      <c r="D135" s="216" t="s">
        <v>139</v>
      </c>
      <c r="E135" s="217" t="s">
        <v>459</v>
      </c>
      <c r="F135" s="218" t="s">
        <v>460</v>
      </c>
      <c r="G135" s="219" t="s">
        <v>461</v>
      </c>
      <c r="H135" s="220">
        <v>106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40</v>
      </c>
      <c r="O135" s="88"/>
      <c r="P135" s="207">
        <f>O135*H135</f>
        <v>0</v>
      </c>
      <c r="Q135" s="207">
        <v>0</v>
      </c>
      <c r="R135" s="207">
        <f>Q135*H135</f>
        <v>0</v>
      </c>
      <c r="S135" s="207">
        <v>0</v>
      </c>
      <c r="T135" s="207">
        <f>S135*H135</f>
        <v>0</v>
      </c>
      <c r="U135" s="208" t="s">
        <v>1</v>
      </c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9" t="s">
        <v>82</v>
      </c>
      <c r="AT135" s="209" t="s">
        <v>139</v>
      </c>
      <c r="AU135" s="209" t="s">
        <v>84</v>
      </c>
      <c r="AY135" s="14" t="s">
        <v>136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4" t="s">
        <v>82</v>
      </c>
      <c r="BK135" s="210">
        <f>ROUND(I135*H135,2)</f>
        <v>0</v>
      </c>
      <c r="BL135" s="14" t="s">
        <v>82</v>
      </c>
      <c r="BM135" s="209" t="s">
        <v>462</v>
      </c>
    </row>
    <row r="136" s="2" customFormat="1">
      <c r="A136" s="35"/>
      <c r="B136" s="36"/>
      <c r="C136" s="37"/>
      <c r="D136" s="211" t="s">
        <v>138</v>
      </c>
      <c r="E136" s="37"/>
      <c r="F136" s="212" t="s">
        <v>460</v>
      </c>
      <c r="G136" s="37"/>
      <c r="H136" s="37"/>
      <c r="I136" s="213"/>
      <c r="J136" s="37"/>
      <c r="K136" s="37"/>
      <c r="L136" s="41"/>
      <c r="M136" s="214"/>
      <c r="N136" s="215"/>
      <c r="O136" s="88"/>
      <c r="P136" s="88"/>
      <c r="Q136" s="88"/>
      <c r="R136" s="88"/>
      <c r="S136" s="88"/>
      <c r="T136" s="88"/>
      <c r="U136" s="89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138</v>
      </c>
      <c r="AU136" s="14" t="s">
        <v>84</v>
      </c>
    </row>
    <row r="137" s="2" customFormat="1" ht="21.75" customHeight="1">
      <c r="A137" s="35"/>
      <c r="B137" s="36"/>
      <c r="C137" s="196" t="s">
        <v>160</v>
      </c>
      <c r="D137" s="196" t="s">
        <v>132</v>
      </c>
      <c r="E137" s="197" t="s">
        <v>463</v>
      </c>
      <c r="F137" s="198" t="s">
        <v>464</v>
      </c>
      <c r="G137" s="199" t="s">
        <v>461</v>
      </c>
      <c r="H137" s="200">
        <v>106</v>
      </c>
      <c r="I137" s="201"/>
      <c r="J137" s="202">
        <f>ROUND(I137*H137,2)</f>
        <v>0</v>
      </c>
      <c r="K137" s="203"/>
      <c r="L137" s="204"/>
      <c r="M137" s="205" t="s">
        <v>1</v>
      </c>
      <c r="N137" s="206" t="s">
        <v>40</v>
      </c>
      <c r="O137" s="88"/>
      <c r="P137" s="207">
        <f>O137*H137</f>
        <v>0</v>
      </c>
      <c r="Q137" s="207">
        <v>0.0020999999999999999</v>
      </c>
      <c r="R137" s="207">
        <f>Q137*H137</f>
        <v>0.22259999999999999</v>
      </c>
      <c r="S137" s="207">
        <v>0</v>
      </c>
      <c r="T137" s="207">
        <f>S137*H137</f>
        <v>0</v>
      </c>
      <c r="U137" s="208" t="s">
        <v>1</v>
      </c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9" t="s">
        <v>84</v>
      </c>
      <c r="AT137" s="209" t="s">
        <v>132</v>
      </c>
      <c r="AU137" s="209" t="s">
        <v>84</v>
      </c>
      <c r="AY137" s="14" t="s">
        <v>136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4" t="s">
        <v>82</v>
      </c>
      <c r="BK137" s="210">
        <f>ROUND(I137*H137,2)</f>
        <v>0</v>
      </c>
      <c r="BL137" s="14" t="s">
        <v>82</v>
      </c>
      <c r="BM137" s="209" t="s">
        <v>465</v>
      </c>
    </row>
    <row r="138" s="2" customFormat="1">
      <c r="A138" s="35"/>
      <c r="B138" s="36"/>
      <c r="C138" s="37"/>
      <c r="D138" s="211" t="s">
        <v>138</v>
      </c>
      <c r="E138" s="37"/>
      <c r="F138" s="212" t="s">
        <v>464</v>
      </c>
      <c r="G138" s="37"/>
      <c r="H138" s="37"/>
      <c r="I138" s="213"/>
      <c r="J138" s="37"/>
      <c r="K138" s="37"/>
      <c r="L138" s="41"/>
      <c r="M138" s="214"/>
      <c r="N138" s="215"/>
      <c r="O138" s="88"/>
      <c r="P138" s="88"/>
      <c r="Q138" s="88"/>
      <c r="R138" s="88"/>
      <c r="S138" s="88"/>
      <c r="T138" s="88"/>
      <c r="U138" s="89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138</v>
      </c>
      <c r="AU138" s="14" t="s">
        <v>84</v>
      </c>
    </row>
    <row r="139" s="2" customFormat="1" ht="37.8" customHeight="1">
      <c r="A139" s="35"/>
      <c r="B139" s="36"/>
      <c r="C139" s="216" t="s">
        <v>164</v>
      </c>
      <c r="D139" s="216" t="s">
        <v>139</v>
      </c>
      <c r="E139" s="217" t="s">
        <v>466</v>
      </c>
      <c r="F139" s="218" t="s">
        <v>467</v>
      </c>
      <c r="G139" s="219" t="s">
        <v>461</v>
      </c>
      <c r="H139" s="220">
        <v>66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40</v>
      </c>
      <c r="O139" s="88"/>
      <c r="P139" s="207">
        <f>O139*H139</f>
        <v>0</v>
      </c>
      <c r="Q139" s="207">
        <v>0.0036600000000000001</v>
      </c>
      <c r="R139" s="207">
        <f>Q139*H139</f>
        <v>0.24156</v>
      </c>
      <c r="S139" s="207">
        <v>0</v>
      </c>
      <c r="T139" s="207">
        <f>S139*H139</f>
        <v>0</v>
      </c>
      <c r="U139" s="208" t="s">
        <v>1</v>
      </c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9" t="s">
        <v>82</v>
      </c>
      <c r="AT139" s="209" t="s">
        <v>139</v>
      </c>
      <c r="AU139" s="209" t="s">
        <v>84</v>
      </c>
      <c r="AY139" s="14" t="s">
        <v>136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4" t="s">
        <v>82</v>
      </c>
      <c r="BK139" s="210">
        <f>ROUND(I139*H139,2)</f>
        <v>0</v>
      </c>
      <c r="BL139" s="14" t="s">
        <v>82</v>
      </c>
      <c r="BM139" s="209" t="s">
        <v>468</v>
      </c>
    </row>
    <row r="140" s="2" customFormat="1">
      <c r="A140" s="35"/>
      <c r="B140" s="36"/>
      <c r="C140" s="37"/>
      <c r="D140" s="211" t="s">
        <v>138</v>
      </c>
      <c r="E140" s="37"/>
      <c r="F140" s="212" t="s">
        <v>469</v>
      </c>
      <c r="G140" s="37"/>
      <c r="H140" s="37"/>
      <c r="I140" s="213"/>
      <c r="J140" s="37"/>
      <c r="K140" s="37"/>
      <c r="L140" s="41"/>
      <c r="M140" s="214"/>
      <c r="N140" s="215"/>
      <c r="O140" s="88"/>
      <c r="P140" s="88"/>
      <c r="Q140" s="88"/>
      <c r="R140" s="88"/>
      <c r="S140" s="88"/>
      <c r="T140" s="88"/>
      <c r="U140" s="89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138</v>
      </c>
      <c r="AU140" s="14" t="s">
        <v>84</v>
      </c>
    </row>
    <row r="141" s="2" customFormat="1" ht="24.15" customHeight="1">
      <c r="A141" s="35"/>
      <c r="B141" s="36"/>
      <c r="C141" s="216" t="s">
        <v>180</v>
      </c>
      <c r="D141" s="216" t="s">
        <v>139</v>
      </c>
      <c r="E141" s="217" t="s">
        <v>470</v>
      </c>
      <c r="F141" s="218" t="s">
        <v>471</v>
      </c>
      <c r="G141" s="219" t="s">
        <v>461</v>
      </c>
      <c r="H141" s="220">
        <v>25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40</v>
      </c>
      <c r="O141" s="88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7">
        <f>S141*H141</f>
        <v>0</v>
      </c>
      <c r="U141" s="208" t="s">
        <v>1</v>
      </c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9" t="s">
        <v>82</v>
      </c>
      <c r="AT141" s="209" t="s">
        <v>139</v>
      </c>
      <c r="AU141" s="209" t="s">
        <v>84</v>
      </c>
      <c r="AY141" s="14" t="s">
        <v>136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4" t="s">
        <v>82</v>
      </c>
      <c r="BK141" s="210">
        <f>ROUND(I141*H141,2)</f>
        <v>0</v>
      </c>
      <c r="BL141" s="14" t="s">
        <v>82</v>
      </c>
      <c r="BM141" s="209" t="s">
        <v>472</v>
      </c>
    </row>
    <row r="142" s="2" customFormat="1">
      <c r="A142" s="35"/>
      <c r="B142" s="36"/>
      <c r="C142" s="37"/>
      <c r="D142" s="211" t="s">
        <v>138</v>
      </c>
      <c r="E142" s="37"/>
      <c r="F142" s="212" t="s">
        <v>473</v>
      </c>
      <c r="G142" s="37"/>
      <c r="H142" s="37"/>
      <c r="I142" s="213"/>
      <c r="J142" s="37"/>
      <c r="K142" s="37"/>
      <c r="L142" s="41"/>
      <c r="M142" s="214"/>
      <c r="N142" s="215"/>
      <c r="O142" s="88"/>
      <c r="P142" s="88"/>
      <c r="Q142" s="88"/>
      <c r="R142" s="88"/>
      <c r="S142" s="88"/>
      <c r="T142" s="88"/>
      <c r="U142" s="89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138</v>
      </c>
      <c r="AU142" s="14" t="s">
        <v>84</v>
      </c>
    </row>
    <row r="143" s="2" customFormat="1" ht="24.15" customHeight="1">
      <c r="A143" s="35"/>
      <c r="B143" s="36"/>
      <c r="C143" s="216" t="s">
        <v>172</v>
      </c>
      <c r="D143" s="216" t="s">
        <v>139</v>
      </c>
      <c r="E143" s="217" t="s">
        <v>474</v>
      </c>
      <c r="F143" s="218" t="s">
        <v>475</v>
      </c>
      <c r="G143" s="219" t="s">
        <v>448</v>
      </c>
      <c r="H143" s="220">
        <v>53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40</v>
      </c>
      <c r="O143" s="88"/>
      <c r="P143" s="207">
        <f>O143*H143</f>
        <v>0</v>
      </c>
      <c r="Q143" s="207">
        <v>0</v>
      </c>
      <c r="R143" s="207">
        <f>Q143*H143</f>
        <v>0</v>
      </c>
      <c r="S143" s="207">
        <v>0</v>
      </c>
      <c r="T143" s="207">
        <f>S143*H143</f>
        <v>0</v>
      </c>
      <c r="U143" s="208" t="s">
        <v>1</v>
      </c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9" t="s">
        <v>82</v>
      </c>
      <c r="AT143" s="209" t="s">
        <v>139</v>
      </c>
      <c r="AU143" s="209" t="s">
        <v>84</v>
      </c>
      <c r="AY143" s="14" t="s">
        <v>136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4" t="s">
        <v>82</v>
      </c>
      <c r="BK143" s="210">
        <f>ROUND(I143*H143,2)</f>
        <v>0</v>
      </c>
      <c r="BL143" s="14" t="s">
        <v>82</v>
      </c>
      <c r="BM143" s="209" t="s">
        <v>476</v>
      </c>
    </row>
    <row r="144" s="2" customFormat="1">
      <c r="A144" s="35"/>
      <c r="B144" s="36"/>
      <c r="C144" s="37"/>
      <c r="D144" s="211" t="s">
        <v>138</v>
      </c>
      <c r="E144" s="37"/>
      <c r="F144" s="212" t="s">
        <v>477</v>
      </c>
      <c r="G144" s="37"/>
      <c r="H144" s="37"/>
      <c r="I144" s="213"/>
      <c r="J144" s="37"/>
      <c r="K144" s="37"/>
      <c r="L144" s="41"/>
      <c r="M144" s="214"/>
      <c r="N144" s="215"/>
      <c r="O144" s="88"/>
      <c r="P144" s="88"/>
      <c r="Q144" s="88"/>
      <c r="R144" s="88"/>
      <c r="S144" s="88"/>
      <c r="T144" s="88"/>
      <c r="U144" s="89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138</v>
      </c>
      <c r="AU144" s="14" t="s">
        <v>84</v>
      </c>
    </row>
    <row r="145" s="2" customFormat="1" ht="24.15" customHeight="1">
      <c r="A145" s="35"/>
      <c r="B145" s="36"/>
      <c r="C145" s="216" t="s">
        <v>176</v>
      </c>
      <c r="D145" s="216" t="s">
        <v>139</v>
      </c>
      <c r="E145" s="217" t="s">
        <v>478</v>
      </c>
      <c r="F145" s="218" t="s">
        <v>479</v>
      </c>
      <c r="G145" s="219" t="s">
        <v>461</v>
      </c>
      <c r="H145" s="220">
        <v>25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40</v>
      </c>
      <c r="O145" s="88"/>
      <c r="P145" s="207">
        <f>O145*H145</f>
        <v>0</v>
      </c>
      <c r="Q145" s="207">
        <v>0</v>
      </c>
      <c r="R145" s="207">
        <f>Q145*H145</f>
        <v>0</v>
      </c>
      <c r="S145" s="207">
        <v>0</v>
      </c>
      <c r="T145" s="207">
        <f>S145*H145</f>
        <v>0</v>
      </c>
      <c r="U145" s="208" t="s">
        <v>1</v>
      </c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9" t="s">
        <v>82</v>
      </c>
      <c r="AT145" s="209" t="s">
        <v>139</v>
      </c>
      <c r="AU145" s="209" t="s">
        <v>84</v>
      </c>
      <c r="AY145" s="14" t="s">
        <v>136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4" t="s">
        <v>82</v>
      </c>
      <c r="BK145" s="210">
        <f>ROUND(I145*H145,2)</f>
        <v>0</v>
      </c>
      <c r="BL145" s="14" t="s">
        <v>82</v>
      </c>
      <c r="BM145" s="209" t="s">
        <v>480</v>
      </c>
    </row>
    <row r="146" s="2" customFormat="1">
      <c r="A146" s="35"/>
      <c r="B146" s="36"/>
      <c r="C146" s="37"/>
      <c r="D146" s="211" t="s">
        <v>138</v>
      </c>
      <c r="E146" s="37"/>
      <c r="F146" s="212" t="s">
        <v>481</v>
      </c>
      <c r="G146" s="37"/>
      <c r="H146" s="37"/>
      <c r="I146" s="213"/>
      <c r="J146" s="37"/>
      <c r="K146" s="37"/>
      <c r="L146" s="41"/>
      <c r="M146" s="214"/>
      <c r="N146" s="215"/>
      <c r="O146" s="88"/>
      <c r="P146" s="88"/>
      <c r="Q146" s="88"/>
      <c r="R146" s="88"/>
      <c r="S146" s="88"/>
      <c r="T146" s="88"/>
      <c r="U146" s="89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138</v>
      </c>
      <c r="AU146" s="14" t="s">
        <v>84</v>
      </c>
    </row>
    <row r="147" s="2" customFormat="1" ht="16.5" customHeight="1">
      <c r="A147" s="35"/>
      <c r="B147" s="36"/>
      <c r="C147" s="216" t="s">
        <v>184</v>
      </c>
      <c r="D147" s="216" t="s">
        <v>139</v>
      </c>
      <c r="E147" s="217" t="s">
        <v>482</v>
      </c>
      <c r="F147" s="218" t="s">
        <v>483</v>
      </c>
      <c r="G147" s="219" t="s">
        <v>384</v>
      </c>
      <c r="H147" s="220">
        <v>60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40</v>
      </c>
      <c r="O147" s="88"/>
      <c r="P147" s="207">
        <f>O147*H147</f>
        <v>0</v>
      </c>
      <c r="Q147" s="207">
        <v>0</v>
      </c>
      <c r="R147" s="207">
        <f>Q147*H147</f>
        <v>0</v>
      </c>
      <c r="S147" s="207">
        <v>0</v>
      </c>
      <c r="T147" s="207">
        <f>S147*H147</f>
        <v>0</v>
      </c>
      <c r="U147" s="208" t="s">
        <v>1</v>
      </c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9" t="s">
        <v>82</v>
      </c>
      <c r="AT147" s="209" t="s">
        <v>139</v>
      </c>
      <c r="AU147" s="209" t="s">
        <v>84</v>
      </c>
      <c r="AY147" s="14" t="s">
        <v>136</v>
      </c>
      <c r="BE147" s="210">
        <f>IF(N147="základní",J147,0)</f>
        <v>0</v>
      </c>
      <c r="BF147" s="210">
        <f>IF(N147="snížená",J147,0)</f>
        <v>0</v>
      </c>
      <c r="BG147" s="210">
        <f>IF(N147="zákl. přenesená",J147,0)</f>
        <v>0</v>
      </c>
      <c r="BH147" s="210">
        <f>IF(N147="sníž. přenesená",J147,0)</f>
        <v>0</v>
      </c>
      <c r="BI147" s="210">
        <f>IF(N147="nulová",J147,0)</f>
        <v>0</v>
      </c>
      <c r="BJ147" s="14" t="s">
        <v>82</v>
      </c>
      <c r="BK147" s="210">
        <f>ROUND(I147*H147,2)</f>
        <v>0</v>
      </c>
      <c r="BL147" s="14" t="s">
        <v>82</v>
      </c>
      <c r="BM147" s="209" t="s">
        <v>484</v>
      </c>
    </row>
    <row r="148" s="2" customFormat="1">
      <c r="A148" s="35"/>
      <c r="B148" s="36"/>
      <c r="C148" s="37"/>
      <c r="D148" s="211" t="s">
        <v>138</v>
      </c>
      <c r="E148" s="37"/>
      <c r="F148" s="212" t="s">
        <v>485</v>
      </c>
      <c r="G148" s="37"/>
      <c r="H148" s="37"/>
      <c r="I148" s="213"/>
      <c r="J148" s="37"/>
      <c r="K148" s="37"/>
      <c r="L148" s="41"/>
      <c r="M148" s="214"/>
      <c r="N148" s="215"/>
      <c r="O148" s="88"/>
      <c r="P148" s="88"/>
      <c r="Q148" s="88"/>
      <c r="R148" s="88"/>
      <c r="S148" s="88"/>
      <c r="T148" s="88"/>
      <c r="U148" s="89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138</v>
      </c>
      <c r="AU148" s="14" t="s">
        <v>84</v>
      </c>
    </row>
    <row r="149" s="2" customFormat="1" ht="16.5" customHeight="1">
      <c r="A149" s="35"/>
      <c r="B149" s="36"/>
      <c r="C149" s="196" t="s">
        <v>188</v>
      </c>
      <c r="D149" s="196" t="s">
        <v>132</v>
      </c>
      <c r="E149" s="197" t="s">
        <v>486</v>
      </c>
      <c r="F149" s="198" t="s">
        <v>487</v>
      </c>
      <c r="G149" s="199" t="s">
        <v>135</v>
      </c>
      <c r="H149" s="200">
        <v>3</v>
      </c>
      <c r="I149" s="201"/>
      <c r="J149" s="202">
        <f>ROUND(I149*H149,2)</f>
        <v>0</v>
      </c>
      <c r="K149" s="203"/>
      <c r="L149" s="204"/>
      <c r="M149" s="205" t="s">
        <v>1</v>
      </c>
      <c r="N149" s="206" t="s">
        <v>40</v>
      </c>
      <c r="O149" s="88"/>
      <c r="P149" s="207">
        <f>O149*H149</f>
        <v>0</v>
      </c>
      <c r="Q149" s="207">
        <v>0.065000000000000002</v>
      </c>
      <c r="R149" s="207">
        <f>Q149*H149</f>
        <v>0.19500000000000001</v>
      </c>
      <c r="S149" s="207">
        <v>0</v>
      </c>
      <c r="T149" s="207">
        <f>S149*H149</f>
        <v>0</v>
      </c>
      <c r="U149" s="208" t="s">
        <v>1</v>
      </c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9" t="s">
        <v>84</v>
      </c>
      <c r="AT149" s="209" t="s">
        <v>132</v>
      </c>
      <c r="AU149" s="209" t="s">
        <v>84</v>
      </c>
      <c r="AY149" s="14" t="s">
        <v>136</v>
      </c>
      <c r="BE149" s="210">
        <f>IF(N149="základní",J149,0)</f>
        <v>0</v>
      </c>
      <c r="BF149" s="210">
        <f>IF(N149="snížená",J149,0)</f>
        <v>0</v>
      </c>
      <c r="BG149" s="210">
        <f>IF(N149="zákl. přenesená",J149,0)</f>
        <v>0</v>
      </c>
      <c r="BH149" s="210">
        <f>IF(N149="sníž. přenesená",J149,0)</f>
        <v>0</v>
      </c>
      <c r="BI149" s="210">
        <f>IF(N149="nulová",J149,0)</f>
        <v>0</v>
      </c>
      <c r="BJ149" s="14" t="s">
        <v>82</v>
      </c>
      <c r="BK149" s="210">
        <f>ROUND(I149*H149,2)</f>
        <v>0</v>
      </c>
      <c r="BL149" s="14" t="s">
        <v>82</v>
      </c>
      <c r="BM149" s="209" t="s">
        <v>488</v>
      </c>
    </row>
    <row r="150" s="2" customFormat="1">
      <c r="A150" s="35"/>
      <c r="B150" s="36"/>
      <c r="C150" s="37"/>
      <c r="D150" s="211" t="s">
        <v>138</v>
      </c>
      <c r="E150" s="37"/>
      <c r="F150" s="212" t="s">
        <v>487</v>
      </c>
      <c r="G150" s="37"/>
      <c r="H150" s="37"/>
      <c r="I150" s="213"/>
      <c r="J150" s="37"/>
      <c r="K150" s="37"/>
      <c r="L150" s="41"/>
      <c r="M150" s="214"/>
      <c r="N150" s="215"/>
      <c r="O150" s="88"/>
      <c r="P150" s="88"/>
      <c r="Q150" s="88"/>
      <c r="R150" s="88"/>
      <c r="S150" s="88"/>
      <c r="T150" s="88"/>
      <c r="U150" s="89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138</v>
      </c>
      <c r="AU150" s="14" t="s">
        <v>84</v>
      </c>
    </row>
    <row r="151" s="2" customFormat="1" ht="16.5" customHeight="1">
      <c r="A151" s="35"/>
      <c r="B151" s="36"/>
      <c r="C151" s="196" t="s">
        <v>8</v>
      </c>
      <c r="D151" s="196" t="s">
        <v>132</v>
      </c>
      <c r="E151" s="197" t="s">
        <v>489</v>
      </c>
      <c r="F151" s="198" t="s">
        <v>490</v>
      </c>
      <c r="G151" s="199" t="s">
        <v>461</v>
      </c>
      <c r="H151" s="200">
        <v>14</v>
      </c>
      <c r="I151" s="201"/>
      <c r="J151" s="202">
        <f>ROUND(I151*H151,2)</f>
        <v>0</v>
      </c>
      <c r="K151" s="203"/>
      <c r="L151" s="204"/>
      <c r="M151" s="205" t="s">
        <v>1</v>
      </c>
      <c r="N151" s="206" t="s">
        <v>40</v>
      </c>
      <c r="O151" s="88"/>
      <c r="P151" s="207">
        <f>O151*H151</f>
        <v>0</v>
      </c>
      <c r="Q151" s="207">
        <v>0.0022499999999999998</v>
      </c>
      <c r="R151" s="207">
        <f>Q151*H151</f>
        <v>0.0315</v>
      </c>
      <c r="S151" s="207">
        <v>0</v>
      </c>
      <c r="T151" s="207">
        <f>S151*H151</f>
        <v>0</v>
      </c>
      <c r="U151" s="208" t="s">
        <v>1</v>
      </c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9" t="s">
        <v>84</v>
      </c>
      <c r="AT151" s="209" t="s">
        <v>132</v>
      </c>
      <c r="AU151" s="209" t="s">
        <v>84</v>
      </c>
      <c r="AY151" s="14" t="s">
        <v>136</v>
      </c>
      <c r="BE151" s="210">
        <f>IF(N151="základní",J151,0)</f>
        <v>0</v>
      </c>
      <c r="BF151" s="210">
        <f>IF(N151="snížená",J151,0)</f>
        <v>0</v>
      </c>
      <c r="BG151" s="210">
        <f>IF(N151="zákl. přenesená",J151,0)</f>
        <v>0</v>
      </c>
      <c r="BH151" s="210">
        <f>IF(N151="sníž. přenesená",J151,0)</f>
        <v>0</v>
      </c>
      <c r="BI151" s="210">
        <f>IF(N151="nulová",J151,0)</f>
        <v>0</v>
      </c>
      <c r="BJ151" s="14" t="s">
        <v>82</v>
      </c>
      <c r="BK151" s="210">
        <f>ROUND(I151*H151,2)</f>
        <v>0</v>
      </c>
      <c r="BL151" s="14" t="s">
        <v>82</v>
      </c>
      <c r="BM151" s="209" t="s">
        <v>491</v>
      </c>
    </row>
    <row r="152" s="2" customFormat="1">
      <c r="A152" s="35"/>
      <c r="B152" s="36"/>
      <c r="C152" s="37"/>
      <c r="D152" s="211" t="s">
        <v>138</v>
      </c>
      <c r="E152" s="37"/>
      <c r="F152" s="212" t="s">
        <v>490</v>
      </c>
      <c r="G152" s="37"/>
      <c r="H152" s="37"/>
      <c r="I152" s="213"/>
      <c r="J152" s="37"/>
      <c r="K152" s="37"/>
      <c r="L152" s="41"/>
      <c r="M152" s="214"/>
      <c r="N152" s="215"/>
      <c r="O152" s="88"/>
      <c r="P152" s="88"/>
      <c r="Q152" s="88"/>
      <c r="R152" s="88"/>
      <c r="S152" s="88"/>
      <c r="T152" s="88"/>
      <c r="U152" s="89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138</v>
      </c>
      <c r="AU152" s="14" t="s">
        <v>84</v>
      </c>
    </row>
    <row r="153" s="2" customFormat="1" ht="33" customHeight="1">
      <c r="A153" s="35"/>
      <c r="B153" s="36"/>
      <c r="C153" s="196" t="s">
        <v>199</v>
      </c>
      <c r="D153" s="196" t="s">
        <v>132</v>
      </c>
      <c r="E153" s="197" t="s">
        <v>492</v>
      </c>
      <c r="F153" s="198" t="s">
        <v>493</v>
      </c>
      <c r="G153" s="199" t="s">
        <v>135</v>
      </c>
      <c r="H153" s="200">
        <v>1</v>
      </c>
      <c r="I153" s="201"/>
      <c r="J153" s="202">
        <f>ROUND(I153*H153,2)</f>
        <v>0</v>
      </c>
      <c r="K153" s="203"/>
      <c r="L153" s="204"/>
      <c r="M153" s="205" t="s">
        <v>1</v>
      </c>
      <c r="N153" s="206" t="s">
        <v>40</v>
      </c>
      <c r="O153" s="88"/>
      <c r="P153" s="207">
        <f>O153*H153</f>
        <v>0</v>
      </c>
      <c r="Q153" s="207">
        <v>0.024</v>
      </c>
      <c r="R153" s="207">
        <f>Q153*H153</f>
        <v>0.024</v>
      </c>
      <c r="S153" s="207">
        <v>0</v>
      </c>
      <c r="T153" s="207">
        <f>S153*H153</f>
        <v>0</v>
      </c>
      <c r="U153" s="208" t="s">
        <v>1</v>
      </c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9" t="s">
        <v>84</v>
      </c>
      <c r="AT153" s="209" t="s">
        <v>132</v>
      </c>
      <c r="AU153" s="209" t="s">
        <v>84</v>
      </c>
      <c r="AY153" s="14" t="s">
        <v>136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4" t="s">
        <v>82</v>
      </c>
      <c r="BK153" s="210">
        <f>ROUND(I153*H153,2)</f>
        <v>0</v>
      </c>
      <c r="BL153" s="14" t="s">
        <v>82</v>
      </c>
      <c r="BM153" s="209" t="s">
        <v>494</v>
      </c>
    </row>
    <row r="154" s="2" customFormat="1">
      <c r="A154" s="35"/>
      <c r="B154" s="36"/>
      <c r="C154" s="37"/>
      <c r="D154" s="211" t="s">
        <v>138</v>
      </c>
      <c r="E154" s="37"/>
      <c r="F154" s="212" t="s">
        <v>493</v>
      </c>
      <c r="G154" s="37"/>
      <c r="H154" s="37"/>
      <c r="I154" s="213"/>
      <c r="J154" s="37"/>
      <c r="K154" s="37"/>
      <c r="L154" s="41"/>
      <c r="M154" s="214"/>
      <c r="N154" s="215"/>
      <c r="O154" s="88"/>
      <c r="P154" s="88"/>
      <c r="Q154" s="88"/>
      <c r="R154" s="88"/>
      <c r="S154" s="88"/>
      <c r="T154" s="88"/>
      <c r="U154" s="89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138</v>
      </c>
      <c r="AU154" s="14" t="s">
        <v>84</v>
      </c>
    </row>
    <row r="155" s="2" customFormat="1" ht="24.15" customHeight="1">
      <c r="A155" s="35"/>
      <c r="B155" s="36"/>
      <c r="C155" s="216" t="s">
        <v>204</v>
      </c>
      <c r="D155" s="216" t="s">
        <v>139</v>
      </c>
      <c r="E155" s="217" t="s">
        <v>495</v>
      </c>
      <c r="F155" s="218" t="s">
        <v>496</v>
      </c>
      <c r="G155" s="219" t="s">
        <v>461</v>
      </c>
      <c r="H155" s="220">
        <v>1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40</v>
      </c>
      <c r="O155" s="88"/>
      <c r="P155" s="207">
        <f>O155*H155</f>
        <v>0</v>
      </c>
      <c r="Q155" s="207">
        <v>0</v>
      </c>
      <c r="R155" s="207">
        <f>Q155*H155</f>
        <v>0</v>
      </c>
      <c r="S155" s="207">
        <v>0</v>
      </c>
      <c r="T155" s="207">
        <f>S155*H155</f>
        <v>0</v>
      </c>
      <c r="U155" s="208" t="s">
        <v>1</v>
      </c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9" t="s">
        <v>82</v>
      </c>
      <c r="AT155" s="209" t="s">
        <v>139</v>
      </c>
      <c r="AU155" s="209" t="s">
        <v>84</v>
      </c>
      <c r="AY155" s="14" t="s">
        <v>136</v>
      </c>
      <c r="BE155" s="210">
        <f>IF(N155="základní",J155,0)</f>
        <v>0</v>
      </c>
      <c r="BF155" s="210">
        <f>IF(N155="snížená",J155,0)</f>
        <v>0</v>
      </c>
      <c r="BG155" s="210">
        <f>IF(N155="zákl. přenesená",J155,0)</f>
        <v>0</v>
      </c>
      <c r="BH155" s="210">
        <f>IF(N155="sníž. přenesená",J155,0)</f>
        <v>0</v>
      </c>
      <c r="BI155" s="210">
        <f>IF(N155="nulová",J155,0)</f>
        <v>0</v>
      </c>
      <c r="BJ155" s="14" t="s">
        <v>82</v>
      </c>
      <c r="BK155" s="210">
        <f>ROUND(I155*H155,2)</f>
        <v>0</v>
      </c>
      <c r="BL155" s="14" t="s">
        <v>82</v>
      </c>
      <c r="BM155" s="209" t="s">
        <v>497</v>
      </c>
    </row>
    <row r="156" s="2" customFormat="1">
      <c r="A156" s="35"/>
      <c r="B156" s="36"/>
      <c r="C156" s="37"/>
      <c r="D156" s="211" t="s">
        <v>138</v>
      </c>
      <c r="E156" s="37"/>
      <c r="F156" s="212" t="s">
        <v>498</v>
      </c>
      <c r="G156" s="37"/>
      <c r="H156" s="37"/>
      <c r="I156" s="213"/>
      <c r="J156" s="37"/>
      <c r="K156" s="37"/>
      <c r="L156" s="41"/>
      <c r="M156" s="214"/>
      <c r="N156" s="215"/>
      <c r="O156" s="88"/>
      <c r="P156" s="88"/>
      <c r="Q156" s="88"/>
      <c r="R156" s="88"/>
      <c r="S156" s="88"/>
      <c r="T156" s="88"/>
      <c r="U156" s="89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138</v>
      </c>
      <c r="AU156" s="14" t="s">
        <v>84</v>
      </c>
    </row>
    <row r="157" s="2" customFormat="1" ht="16.5" customHeight="1">
      <c r="A157" s="35"/>
      <c r="B157" s="36"/>
      <c r="C157" s="216" t="s">
        <v>499</v>
      </c>
      <c r="D157" s="216" t="s">
        <v>139</v>
      </c>
      <c r="E157" s="217" t="s">
        <v>500</v>
      </c>
      <c r="F157" s="218" t="s">
        <v>501</v>
      </c>
      <c r="G157" s="219" t="s">
        <v>443</v>
      </c>
      <c r="H157" s="220">
        <v>6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40</v>
      </c>
      <c r="O157" s="88"/>
      <c r="P157" s="207">
        <f>O157*H157</f>
        <v>0</v>
      </c>
      <c r="Q157" s="207">
        <v>0</v>
      </c>
      <c r="R157" s="207">
        <f>Q157*H157</f>
        <v>0</v>
      </c>
      <c r="S157" s="207">
        <v>0</v>
      </c>
      <c r="T157" s="207">
        <f>S157*H157</f>
        <v>0</v>
      </c>
      <c r="U157" s="208" t="s">
        <v>1</v>
      </c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9" t="s">
        <v>82</v>
      </c>
      <c r="AT157" s="209" t="s">
        <v>139</v>
      </c>
      <c r="AU157" s="209" t="s">
        <v>84</v>
      </c>
      <c r="AY157" s="14" t="s">
        <v>136</v>
      </c>
      <c r="BE157" s="210">
        <f>IF(N157="základní",J157,0)</f>
        <v>0</v>
      </c>
      <c r="BF157" s="210">
        <f>IF(N157="snížená",J157,0)</f>
        <v>0</v>
      </c>
      <c r="BG157" s="210">
        <f>IF(N157="zákl. přenesená",J157,0)</f>
        <v>0</v>
      </c>
      <c r="BH157" s="210">
        <f>IF(N157="sníž. přenesená",J157,0)</f>
        <v>0</v>
      </c>
      <c r="BI157" s="210">
        <f>IF(N157="nulová",J157,0)</f>
        <v>0</v>
      </c>
      <c r="BJ157" s="14" t="s">
        <v>82</v>
      </c>
      <c r="BK157" s="210">
        <f>ROUND(I157*H157,2)</f>
        <v>0</v>
      </c>
      <c r="BL157" s="14" t="s">
        <v>82</v>
      </c>
      <c r="BM157" s="209" t="s">
        <v>502</v>
      </c>
    </row>
    <row r="158" s="2" customFormat="1">
      <c r="A158" s="35"/>
      <c r="B158" s="36"/>
      <c r="C158" s="37"/>
      <c r="D158" s="211" t="s">
        <v>138</v>
      </c>
      <c r="E158" s="37"/>
      <c r="F158" s="212" t="s">
        <v>503</v>
      </c>
      <c r="G158" s="37"/>
      <c r="H158" s="37"/>
      <c r="I158" s="213"/>
      <c r="J158" s="37"/>
      <c r="K158" s="37"/>
      <c r="L158" s="41"/>
      <c r="M158" s="214"/>
      <c r="N158" s="215"/>
      <c r="O158" s="88"/>
      <c r="P158" s="88"/>
      <c r="Q158" s="88"/>
      <c r="R158" s="88"/>
      <c r="S158" s="88"/>
      <c r="T158" s="88"/>
      <c r="U158" s="89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138</v>
      </c>
      <c r="AU158" s="14" t="s">
        <v>84</v>
      </c>
    </row>
    <row r="159" s="2" customFormat="1" ht="16.5" customHeight="1">
      <c r="A159" s="35"/>
      <c r="B159" s="36"/>
      <c r="C159" s="216" t="s">
        <v>210</v>
      </c>
      <c r="D159" s="216" t="s">
        <v>139</v>
      </c>
      <c r="E159" s="217" t="s">
        <v>504</v>
      </c>
      <c r="F159" s="218" t="s">
        <v>505</v>
      </c>
      <c r="G159" s="219" t="s">
        <v>384</v>
      </c>
      <c r="H159" s="220">
        <v>45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40</v>
      </c>
      <c r="O159" s="88"/>
      <c r="P159" s="207">
        <f>O159*H159</f>
        <v>0</v>
      </c>
      <c r="Q159" s="207">
        <v>0</v>
      </c>
      <c r="R159" s="207">
        <f>Q159*H159</f>
        <v>0</v>
      </c>
      <c r="S159" s="207">
        <v>0</v>
      </c>
      <c r="T159" s="207">
        <f>S159*H159</f>
        <v>0</v>
      </c>
      <c r="U159" s="208" t="s">
        <v>1</v>
      </c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9" t="s">
        <v>82</v>
      </c>
      <c r="AT159" s="209" t="s">
        <v>139</v>
      </c>
      <c r="AU159" s="209" t="s">
        <v>84</v>
      </c>
      <c r="AY159" s="14" t="s">
        <v>136</v>
      </c>
      <c r="BE159" s="210">
        <f>IF(N159="základní",J159,0)</f>
        <v>0</v>
      </c>
      <c r="BF159" s="210">
        <f>IF(N159="snížená",J159,0)</f>
        <v>0</v>
      </c>
      <c r="BG159" s="210">
        <f>IF(N159="zákl. přenesená",J159,0)</f>
        <v>0</v>
      </c>
      <c r="BH159" s="210">
        <f>IF(N159="sníž. přenesená",J159,0)</f>
        <v>0</v>
      </c>
      <c r="BI159" s="210">
        <f>IF(N159="nulová",J159,0)</f>
        <v>0</v>
      </c>
      <c r="BJ159" s="14" t="s">
        <v>82</v>
      </c>
      <c r="BK159" s="210">
        <f>ROUND(I159*H159,2)</f>
        <v>0</v>
      </c>
      <c r="BL159" s="14" t="s">
        <v>82</v>
      </c>
      <c r="BM159" s="209" t="s">
        <v>506</v>
      </c>
    </row>
    <row r="160" s="2" customFormat="1">
      <c r="A160" s="35"/>
      <c r="B160" s="36"/>
      <c r="C160" s="37"/>
      <c r="D160" s="211" t="s">
        <v>138</v>
      </c>
      <c r="E160" s="37"/>
      <c r="F160" s="212" t="s">
        <v>507</v>
      </c>
      <c r="G160" s="37"/>
      <c r="H160" s="37"/>
      <c r="I160" s="213"/>
      <c r="J160" s="37"/>
      <c r="K160" s="37"/>
      <c r="L160" s="41"/>
      <c r="M160" s="214"/>
      <c r="N160" s="215"/>
      <c r="O160" s="88"/>
      <c r="P160" s="88"/>
      <c r="Q160" s="88"/>
      <c r="R160" s="88"/>
      <c r="S160" s="88"/>
      <c r="T160" s="88"/>
      <c r="U160" s="89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138</v>
      </c>
      <c r="AU160" s="14" t="s">
        <v>84</v>
      </c>
    </row>
    <row r="161" s="2" customFormat="1" ht="24.15" customHeight="1">
      <c r="A161" s="35"/>
      <c r="B161" s="36"/>
      <c r="C161" s="196" t="s">
        <v>214</v>
      </c>
      <c r="D161" s="196" t="s">
        <v>132</v>
      </c>
      <c r="E161" s="197" t="s">
        <v>508</v>
      </c>
      <c r="F161" s="198" t="s">
        <v>509</v>
      </c>
      <c r="G161" s="199" t="s">
        <v>510</v>
      </c>
      <c r="H161" s="200">
        <v>20</v>
      </c>
      <c r="I161" s="201"/>
      <c r="J161" s="202">
        <f>ROUND(I161*H161,2)</f>
        <v>0</v>
      </c>
      <c r="K161" s="203"/>
      <c r="L161" s="204"/>
      <c r="M161" s="205" t="s">
        <v>1</v>
      </c>
      <c r="N161" s="206" t="s">
        <v>40</v>
      </c>
      <c r="O161" s="88"/>
      <c r="P161" s="207">
        <f>O161*H161</f>
        <v>0</v>
      </c>
      <c r="Q161" s="207">
        <v>0.001</v>
      </c>
      <c r="R161" s="207">
        <f>Q161*H161</f>
        <v>0.02</v>
      </c>
      <c r="S161" s="207">
        <v>0</v>
      </c>
      <c r="T161" s="207">
        <f>S161*H161</f>
        <v>0</v>
      </c>
      <c r="U161" s="208" t="s">
        <v>1</v>
      </c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9" t="s">
        <v>84</v>
      </c>
      <c r="AT161" s="209" t="s">
        <v>132</v>
      </c>
      <c r="AU161" s="209" t="s">
        <v>84</v>
      </c>
      <c r="AY161" s="14" t="s">
        <v>136</v>
      </c>
      <c r="BE161" s="210">
        <f>IF(N161="základní",J161,0)</f>
        <v>0</v>
      </c>
      <c r="BF161" s="210">
        <f>IF(N161="snížená",J161,0)</f>
        <v>0</v>
      </c>
      <c r="BG161" s="210">
        <f>IF(N161="zákl. přenesená",J161,0)</f>
        <v>0</v>
      </c>
      <c r="BH161" s="210">
        <f>IF(N161="sníž. přenesená",J161,0)</f>
        <v>0</v>
      </c>
      <c r="BI161" s="210">
        <f>IF(N161="nulová",J161,0)</f>
        <v>0</v>
      </c>
      <c r="BJ161" s="14" t="s">
        <v>82</v>
      </c>
      <c r="BK161" s="210">
        <f>ROUND(I161*H161,2)</f>
        <v>0</v>
      </c>
      <c r="BL161" s="14" t="s">
        <v>82</v>
      </c>
      <c r="BM161" s="209" t="s">
        <v>511</v>
      </c>
    </row>
    <row r="162" s="2" customFormat="1">
      <c r="A162" s="35"/>
      <c r="B162" s="36"/>
      <c r="C162" s="37"/>
      <c r="D162" s="211" t="s">
        <v>138</v>
      </c>
      <c r="E162" s="37"/>
      <c r="F162" s="212" t="s">
        <v>509</v>
      </c>
      <c r="G162" s="37"/>
      <c r="H162" s="37"/>
      <c r="I162" s="213"/>
      <c r="J162" s="37"/>
      <c r="K162" s="37"/>
      <c r="L162" s="41"/>
      <c r="M162" s="214"/>
      <c r="N162" s="215"/>
      <c r="O162" s="88"/>
      <c r="P162" s="88"/>
      <c r="Q162" s="88"/>
      <c r="R162" s="88"/>
      <c r="S162" s="88"/>
      <c r="T162" s="88"/>
      <c r="U162" s="89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138</v>
      </c>
      <c r="AU162" s="14" t="s">
        <v>84</v>
      </c>
    </row>
    <row r="163" s="2" customFormat="1">
      <c r="A163" s="35"/>
      <c r="B163" s="36"/>
      <c r="C163" s="37"/>
      <c r="D163" s="211" t="s">
        <v>208</v>
      </c>
      <c r="E163" s="37"/>
      <c r="F163" s="226" t="s">
        <v>512</v>
      </c>
      <c r="G163" s="37"/>
      <c r="H163" s="37"/>
      <c r="I163" s="213"/>
      <c r="J163" s="37"/>
      <c r="K163" s="37"/>
      <c r="L163" s="41"/>
      <c r="M163" s="214"/>
      <c r="N163" s="215"/>
      <c r="O163" s="88"/>
      <c r="P163" s="88"/>
      <c r="Q163" s="88"/>
      <c r="R163" s="88"/>
      <c r="S163" s="88"/>
      <c r="T163" s="88"/>
      <c r="U163" s="89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208</v>
      </c>
      <c r="AU163" s="14" t="s">
        <v>84</v>
      </c>
    </row>
    <row r="164" s="2" customFormat="1" ht="16.5" customHeight="1">
      <c r="A164" s="35"/>
      <c r="B164" s="36"/>
      <c r="C164" s="196" t="s">
        <v>7</v>
      </c>
      <c r="D164" s="196" t="s">
        <v>132</v>
      </c>
      <c r="E164" s="197" t="s">
        <v>513</v>
      </c>
      <c r="F164" s="198" t="s">
        <v>514</v>
      </c>
      <c r="G164" s="199" t="s">
        <v>510</v>
      </c>
      <c r="H164" s="200">
        <v>4</v>
      </c>
      <c r="I164" s="201"/>
      <c r="J164" s="202">
        <f>ROUND(I164*H164,2)</f>
        <v>0</v>
      </c>
      <c r="K164" s="203"/>
      <c r="L164" s="204"/>
      <c r="M164" s="205" t="s">
        <v>1</v>
      </c>
      <c r="N164" s="206" t="s">
        <v>40</v>
      </c>
      <c r="O164" s="88"/>
      <c r="P164" s="207">
        <f>O164*H164</f>
        <v>0</v>
      </c>
      <c r="Q164" s="207">
        <v>0.001</v>
      </c>
      <c r="R164" s="207">
        <f>Q164*H164</f>
        <v>0.0040000000000000001</v>
      </c>
      <c r="S164" s="207">
        <v>0</v>
      </c>
      <c r="T164" s="207">
        <f>S164*H164</f>
        <v>0</v>
      </c>
      <c r="U164" s="208" t="s">
        <v>1</v>
      </c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9" t="s">
        <v>84</v>
      </c>
      <c r="AT164" s="209" t="s">
        <v>132</v>
      </c>
      <c r="AU164" s="209" t="s">
        <v>84</v>
      </c>
      <c r="AY164" s="14" t="s">
        <v>136</v>
      </c>
      <c r="BE164" s="210">
        <f>IF(N164="základní",J164,0)</f>
        <v>0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4" t="s">
        <v>82</v>
      </c>
      <c r="BK164" s="210">
        <f>ROUND(I164*H164,2)</f>
        <v>0</v>
      </c>
      <c r="BL164" s="14" t="s">
        <v>82</v>
      </c>
      <c r="BM164" s="209" t="s">
        <v>515</v>
      </c>
    </row>
    <row r="165" s="2" customFormat="1">
      <c r="A165" s="35"/>
      <c r="B165" s="36"/>
      <c r="C165" s="37"/>
      <c r="D165" s="211" t="s">
        <v>138</v>
      </c>
      <c r="E165" s="37"/>
      <c r="F165" s="212" t="s">
        <v>514</v>
      </c>
      <c r="G165" s="37"/>
      <c r="H165" s="37"/>
      <c r="I165" s="213"/>
      <c r="J165" s="37"/>
      <c r="K165" s="37"/>
      <c r="L165" s="41"/>
      <c r="M165" s="214"/>
      <c r="N165" s="215"/>
      <c r="O165" s="88"/>
      <c r="P165" s="88"/>
      <c r="Q165" s="88"/>
      <c r="R165" s="88"/>
      <c r="S165" s="88"/>
      <c r="T165" s="88"/>
      <c r="U165" s="89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138</v>
      </c>
      <c r="AU165" s="14" t="s">
        <v>84</v>
      </c>
    </row>
    <row r="166" s="2" customFormat="1" ht="24.15" customHeight="1">
      <c r="A166" s="35"/>
      <c r="B166" s="36"/>
      <c r="C166" s="216" t="s">
        <v>222</v>
      </c>
      <c r="D166" s="216" t="s">
        <v>139</v>
      </c>
      <c r="E166" s="217" t="s">
        <v>516</v>
      </c>
      <c r="F166" s="218" t="s">
        <v>517</v>
      </c>
      <c r="G166" s="219" t="s">
        <v>443</v>
      </c>
      <c r="H166" s="220">
        <v>75</v>
      </c>
      <c r="I166" s="221"/>
      <c r="J166" s="222">
        <f>ROUND(I166*H166,2)</f>
        <v>0</v>
      </c>
      <c r="K166" s="223"/>
      <c r="L166" s="41"/>
      <c r="M166" s="224" t="s">
        <v>1</v>
      </c>
      <c r="N166" s="225" t="s">
        <v>40</v>
      </c>
      <c r="O166" s="88"/>
      <c r="P166" s="207">
        <f>O166*H166</f>
        <v>0</v>
      </c>
      <c r="Q166" s="207">
        <v>0</v>
      </c>
      <c r="R166" s="207">
        <f>Q166*H166</f>
        <v>0</v>
      </c>
      <c r="S166" s="207">
        <v>0</v>
      </c>
      <c r="T166" s="207">
        <f>S166*H166</f>
        <v>0</v>
      </c>
      <c r="U166" s="208" t="s">
        <v>1</v>
      </c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9" t="s">
        <v>82</v>
      </c>
      <c r="AT166" s="209" t="s">
        <v>139</v>
      </c>
      <c r="AU166" s="209" t="s">
        <v>84</v>
      </c>
      <c r="AY166" s="14" t="s">
        <v>136</v>
      </c>
      <c r="BE166" s="210">
        <f>IF(N166="základní",J166,0)</f>
        <v>0</v>
      </c>
      <c r="BF166" s="210">
        <f>IF(N166="snížená",J166,0)</f>
        <v>0</v>
      </c>
      <c r="BG166" s="210">
        <f>IF(N166="zákl. přenesená",J166,0)</f>
        <v>0</v>
      </c>
      <c r="BH166" s="210">
        <f>IF(N166="sníž. přenesená",J166,0)</f>
        <v>0</v>
      </c>
      <c r="BI166" s="210">
        <f>IF(N166="nulová",J166,0)</f>
        <v>0</v>
      </c>
      <c r="BJ166" s="14" t="s">
        <v>82</v>
      </c>
      <c r="BK166" s="210">
        <f>ROUND(I166*H166,2)</f>
        <v>0</v>
      </c>
      <c r="BL166" s="14" t="s">
        <v>82</v>
      </c>
      <c r="BM166" s="209" t="s">
        <v>518</v>
      </c>
    </row>
    <row r="167" s="2" customFormat="1">
      <c r="A167" s="35"/>
      <c r="B167" s="36"/>
      <c r="C167" s="37"/>
      <c r="D167" s="211" t="s">
        <v>138</v>
      </c>
      <c r="E167" s="37"/>
      <c r="F167" s="212" t="s">
        <v>519</v>
      </c>
      <c r="G167" s="37"/>
      <c r="H167" s="37"/>
      <c r="I167" s="213"/>
      <c r="J167" s="37"/>
      <c r="K167" s="37"/>
      <c r="L167" s="41"/>
      <c r="M167" s="214"/>
      <c r="N167" s="215"/>
      <c r="O167" s="88"/>
      <c r="P167" s="88"/>
      <c r="Q167" s="88"/>
      <c r="R167" s="88"/>
      <c r="S167" s="88"/>
      <c r="T167" s="88"/>
      <c r="U167" s="89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138</v>
      </c>
      <c r="AU167" s="14" t="s">
        <v>84</v>
      </c>
    </row>
    <row r="168" s="2" customFormat="1" ht="24.15" customHeight="1">
      <c r="A168" s="35"/>
      <c r="B168" s="36"/>
      <c r="C168" s="216" t="s">
        <v>226</v>
      </c>
      <c r="D168" s="216" t="s">
        <v>139</v>
      </c>
      <c r="E168" s="217" t="s">
        <v>520</v>
      </c>
      <c r="F168" s="218" t="s">
        <v>521</v>
      </c>
      <c r="G168" s="219" t="s">
        <v>443</v>
      </c>
      <c r="H168" s="220">
        <v>75</v>
      </c>
      <c r="I168" s="221"/>
      <c r="J168" s="222">
        <f>ROUND(I168*H168,2)</f>
        <v>0</v>
      </c>
      <c r="K168" s="223"/>
      <c r="L168" s="41"/>
      <c r="M168" s="224" t="s">
        <v>1</v>
      </c>
      <c r="N168" s="225" t="s">
        <v>40</v>
      </c>
      <c r="O168" s="88"/>
      <c r="P168" s="207">
        <f>O168*H168</f>
        <v>0</v>
      </c>
      <c r="Q168" s="207">
        <v>0.00033</v>
      </c>
      <c r="R168" s="207">
        <f>Q168*H168</f>
        <v>0.024750000000000001</v>
      </c>
      <c r="S168" s="207">
        <v>0</v>
      </c>
      <c r="T168" s="207">
        <f>S168*H168</f>
        <v>0</v>
      </c>
      <c r="U168" s="208" t="s">
        <v>1</v>
      </c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9" t="s">
        <v>82</v>
      </c>
      <c r="AT168" s="209" t="s">
        <v>139</v>
      </c>
      <c r="AU168" s="209" t="s">
        <v>84</v>
      </c>
      <c r="AY168" s="14" t="s">
        <v>136</v>
      </c>
      <c r="BE168" s="210">
        <f>IF(N168="základní",J168,0)</f>
        <v>0</v>
      </c>
      <c r="BF168" s="210">
        <f>IF(N168="snížená",J168,0)</f>
        <v>0</v>
      </c>
      <c r="BG168" s="210">
        <f>IF(N168="zákl. přenesená",J168,0)</f>
        <v>0</v>
      </c>
      <c r="BH168" s="210">
        <f>IF(N168="sníž. přenesená",J168,0)</f>
        <v>0</v>
      </c>
      <c r="BI168" s="210">
        <f>IF(N168="nulová",J168,0)</f>
        <v>0</v>
      </c>
      <c r="BJ168" s="14" t="s">
        <v>82</v>
      </c>
      <c r="BK168" s="210">
        <f>ROUND(I168*H168,2)</f>
        <v>0</v>
      </c>
      <c r="BL168" s="14" t="s">
        <v>82</v>
      </c>
      <c r="BM168" s="209" t="s">
        <v>522</v>
      </c>
    </row>
    <row r="169" s="2" customFormat="1">
      <c r="A169" s="35"/>
      <c r="B169" s="36"/>
      <c r="C169" s="37"/>
      <c r="D169" s="211" t="s">
        <v>138</v>
      </c>
      <c r="E169" s="37"/>
      <c r="F169" s="212" t="s">
        <v>523</v>
      </c>
      <c r="G169" s="37"/>
      <c r="H169" s="37"/>
      <c r="I169" s="213"/>
      <c r="J169" s="37"/>
      <c r="K169" s="37"/>
      <c r="L169" s="41"/>
      <c r="M169" s="227"/>
      <c r="N169" s="228"/>
      <c r="O169" s="229"/>
      <c r="P169" s="229"/>
      <c r="Q169" s="229"/>
      <c r="R169" s="229"/>
      <c r="S169" s="229"/>
      <c r="T169" s="229"/>
      <c r="U169" s="230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138</v>
      </c>
      <c r="AU169" s="14" t="s">
        <v>84</v>
      </c>
    </row>
    <row r="170" s="2" customFormat="1" ht="6.96" customHeight="1">
      <c r="A170" s="35"/>
      <c r="B170" s="63"/>
      <c r="C170" s="64"/>
      <c r="D170" s="64"/>
      <c r="E170" s="64"/>
      <c r="F170" s="64"/>
      <c r="G170" s="64"/>
      <c r="H170" s="64"/>
      <c r="I170" s="64"/>
      <c r="J170" s="64"/>
      <c r="K170" s="64"/>
      <c r="L170" s="41"/>
      <c r="M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</row>
  </sheetData>
  <sheetProtection sheet="1" autoFilter="0" formatColumns="0" formatRows="0" objects="1" scenarios="1" spinCount="100000" saltValue="wPEaOs97BwXcpU3WpDNOmZnmiXg4dy/zO1beIwQ4h/JqP5DmDQFMEjTNQl+6RXMJ6/nW8WhbTFpXE+fcz12i0w==" hashValue="oH5Qco7eKzhYrY33TLpZ9Vzw2PD5Kq/oMwQXWknKGhVddkTe261304KiccKfC6RtwR+hQ6yGJbgG5WDsUfVW4A==" algorithmName="SHA-512" password="CC35"/>
  <autoFilter ref="C121:K16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95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84</v>
      </c>
    </row>
    <row r="4" hidden="1" s="1" customFormat="1" ht="24.96" customHeight="1">
      <c r="B4" s="17"/>
      <c r="D4" s="145" t="s">
        <v>108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26.25" customHeight="1">
      <c r="B7" s="17"/>
      <c r="E7" s="148" t="str">
        <f>'Rekapitulace stavby'!K6</f>
        <v>Oprava PZS přejezdu P942 v km 57,204 na trati Horažďovice - Klatovy</v>
      </c>
      <c r="F7" s="147"/>
      <c r="G7" s="147"/>
      <c r="H7" s="147"/>
      <c r="L7" s="17"/>
    </row>
    <row r="8" hidden="1" s="1" customFormat="1" ht="12" customHeight="1">
      <c r="B8" s="17"/>
      <c r="D8" s="147" t="s">
        <v>109</v>
      </c>
      <c r="L8" s="17"/>
    </row>
    <row r="9" hidden="1" s="2" customFormat="1" ht="16.5" customHeight="1">
      <c r="A9" s="35"/>
      <c r="B9" s="41"/>
      <c r="C9" s="35"/>
      <c r="D9" s="35"/>
      <c r="E9" s="148" t="s">
        <v>110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111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9" t="s">
        <v>524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16. 6. 2022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7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33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35</v>
      </c>
      <c r="E32" s="35"/>
      <c r="F32" s="35"/>
      <c r="G32" s="35"/>
      <c r="H32" s="35"/>
      <c r="I32" s="35"/>
      <c r="J32" s="157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37</v>
      </c>
      <c r="G34" s="35"/>
      <c r="H34" s="35"/>
      <c r="I34" s="158" t="s">
        <v>36</v>
      </c>
      <c r="J34" s="158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39</v>
      </c>
      <c r="E35" s="147" t="s">
        <v>40</v>
      </c>
      <c r="F35" s="160">
        <f>ROUND((SUM(BE120:BE176)),  2)</f>
        <v>0</v>
      </c>
      <c r="G35" s="35"/>
      <c r="H35" s="35"/>
      <c r="I35" s="161">
        <v>0.20999999999999999</v>
      </c>
      <c r="J35" s="160">
        <f>ROUND(((SUM(BE120:BE176))*I35),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ROUND((SUM(BF120:BF176)),  2)</f>
        <v>0</v>
      </c>
      <c r="G36" s="35"/>
      <c r="H36" s="35"/>
      <c r="I36" s="161">
        <v>0.14999999999999999</v>
      </c>
      <c r="J36" s="160">
        <f>ROUND(((SUM(BF120:BF176))*I36),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ROUND((SUM(BG120:BG176)),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43</v>
      </c>
      <c r="F38" s="160">
        <f>ROUND((SUM(BH120:BH176)),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44</v>
      </c>
      <c r="F39" s="160">
        <f>ROUND((SUM(BI120:BI176)),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48</v>
      </c>
      <c r="E50" s="170"/>
      <c r="F50" s="170"/>
      <c r="G50" s="169" t="s">
        <v>49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2"/>
      <c r="J61" s="174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52</v>
      </c>
      <c r="E65" s="175"/>
      <c r="F65" s="175"/>
      <c r="G65" s="169" t="s">
        <v>53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2"/>
      <c r="J76" s="174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113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80" t="str">
        <f>E7</f>
        <v>Oprava PZS přejezdu P942 v km 57,204 na trati Horažďovice - Klatovy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109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110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111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01.3 - Kabelizace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Klatovy</v>
      </c>
      <c r="G91" s="37"/>
      <c r="H91" s="37"/>
      <c r="I91" s="29" t="s">
        <v>22</v>
      </c>
      <c r="J91" s="76" t="str">
        <f>IF(J14="","",J14)</f>
        <v>16. 6. 2022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 s.o.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114</v>
      </c>
      <c r="D96" s="182"/>
      <c r="E96" s="182"/>
      <c r="F96" s="182"/>
      <c r="G96" s="182"/>
      <c r="H96" s="182"/>
      <c r="I96" s="182"/>
      <c r="J96" s="183" t="s">
        <v>115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116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117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118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6.25" customHeight="1">
      <c r="A108" s="35"/>
      <c r="B108" s="36"/>
      <c r="C108" s="37"/>
      <c r="D108" s="37"/>
      <c r="E108" s="180" t="str">
        <f>E7</f>
        <v>Oprava PZS přejezdu P942 v km 57,204 na trati Horažďovice - Klatovy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109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0" t="s">
        <v>110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111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01.3 - Kabelizace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>Klatovy</v>
      </c>
      <c r="G114" s="37"/>
      <c r="H114" s="37"/>
      <c r="I114" s="29" t="s">
        <v>22</v>
      </c>
      <c r="J114" s="76" t="str">
        <f>IF(J14="","",J14)</f>
        <v>16. 6. 2022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>Správa železnic s.o.</v>
      </c>
      <c r="G116" s="37"/>
      <c r="H116" s="37"/>
      <c r="I116" s="29" t="s">
        <v>30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28</v>
      </c>
      <c r="D117" s="37"/>
      <c r="E117" s="37"/>
      <c r="F117" s="24" t="str">
        <f>IF(E20="","",E20)</f>
        <v>Vyplň údaj</v>
      </c>
      <c r="G117" s="37"/>
      <c r="H117" s="37"/>
      <c r="I117" s="29" t="s">
        <v>33</v>
      </c>
      <c r="J117" s="33" t="str">
        <f>E26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5"/>
      <c r="B119" s="186"/>
      <c r="C119" s="187" t="s">
        <v>119</v>
      </c>
      <c r="D119" s="188" t="s">
        <v>60</v>
      </c>
      <c r="E119" s="188" t="s">
        <v>56</v>
      </c>
      <c r="F119" s="188" t="s">
        <v>57</v>
      </c>
      <c r="G119" s="188" t="s">
        <v>120</v>
      </c>
      <c r="H119" s="188" t="s">
        <v>121</v>
      </c>
      <c r="I119" s="188" t="s">
        <v>122</v>
      </c>
      <c r="J119" s="189" t="s">
        <v>115</v>
      </c>
      <c r="K119" s="190" t="s">
        <v>123</v>
      </c>
      <c r="L119" s="191"/>
      <c r="M119" s="97" t="s">
        <v>1</v>
      </c>
      <c r="N119" s="98" t="s">
        <v>39</v>
      </c>
      <c r="O119" s="98" t="s">
        <v>124</v>
      </c>
      <c r="P119" s="98" t="s">
        <v>125</v>
      </c>
      <c r="Q119" s="98" t="s">
        <v>126</v>
      </c>
      <c r="R119" s="98" t="s">
        <v>127</v>
      </c>
      <c r="S119" s="98" t="s">
        <v>128</v>
      </c>
      <c r="T119" s="98" t="s">
        <v>129</v>
      </c>
      <c r="U119" s="99" t="s">
        <v>130</v>
      </c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="2" customFormat="1" ht="22.8" customHeight="1">
      <c r="A120" s="35"/>
      <c r="B120" s="36"/>
      <c r="C120" s="104" t="s">
        <v>131</v>
      </c>
      <c r="D120" s="37"/>
      <c r="E120" s="37"/>
      <c r="F120" s="37"/>
      <c r="G120" s="37"/>
      <c r="H120" s="37"/>
      <c r="I120" s="37"/>
      <c r="J120" s="192">
        <f>BK120</f>
        <v>0</v>
      </c>
      <c r="K120" s="37"/>
      <c r="L120" s="41"/>
      <c r="M120" s="100"/>
      <c r="N120" s="193"/>
      <c r="O120" s="101"/>
      <c r="P120" s="194">
        <f>SUM(P121:P176)</f>
        <v>0</v>
      </c>
      <c r="Q120" s="101"/>
      <c r="R120" s="194">
        <f>SUM(R121:R176)</f>
        <v>0</v>
      </c>
      <c r="S120" s="101"/>
      <c r="T120" s="194">
        <f>SUM(T121:T176)</f>
        <v>0</v>
      </c>
      <c r="U120" s="102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117</v>
      </c>
      <c r="BK120" s="195">
        <f>SUM(BK121:BK176)</f>
        <v>0</v>
      </c>
    </row>
    <row r="121" s="2" customFormat="1" ht="33" customHeight="1">
      <c r="A121" s="35"/>
      <c r="B121" s="36"/>
      <c r="C121" s="196" t="s">
        <v>82</v>
      </c>
      <c r="D121" s="196" t="s">
        <v>132</v>
      </c>
      <c r="E121" s="197" t="s">
        <v>525</v>
      </c>
      <c r="F121" s="198" t="s">
        <v>526</v>
      </c>
      <c r="G121" s="199" t="s">
        <v>461</v>
      </c>
      <c r="H121" s="200">
        <v>106</v>
      </c>
      <c r="I121" s="201"/>
      <c r="J121" s="202">
        <f>ROUND(I121*H121,2)</f>
        <v>0</v>
      </c>
      <c r="K121" s="203"/>
      <c r="L121" s="204"/>
      <c r="M121" s="205" t="s">
        <v>1</v>
      </c>
      <c r="N121" s="206" t="s">
        <v>40</v>
      </c>
      <c r="O121" s="88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7">
        <f>S121*H121</f>
        <v>0</v>
      </c>
      <c r="U121" s="208" t="s">
        <v>1</v>
      </c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9" t="s">
        <v>84</v>
      </c>
      <c r="AT121" s="209" t="s">
        <v>132</v>
      </c>
      <c r="AU121" s="209" t="s">
        <v>75</v>
      </c>
      <c r="AY121" s="14" t="s">
        <v>136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4" t="s">
        <v>82</v>
      </c>
      <c r="BK121" s="210">
        <f>ROUND(I121*H121,2)</f>
        <v>0</v>
      </c>
      <c r="BL121" s="14" t="s">
        <v>82</v>
      </c>
      <c r="BM121" s="209" t="s">
        <v>527</v>
      </c>
    </row>
    <row r="122" s="2" customFormat="1">
      <c r="A122" s="35"/>
      <c r="B122" s="36"/>
      <c r="C122" s="37"/>
      <c r="D122" s="211" t="s">
        <v>138</v>
      </c>
      <c r="E122" s="37"/>
      <c r="F122" s="212" t="s">
        <v>526</v>
      </c>
      <c r="G122" s="37"/>
      <c r="H122" s="37"/>
      <c r="I122" s="213"/>
      <c r="J122" s="37"/>
      <c r="K122" s="37"/>
      <c r="L122" s="41"/>
      <c r="M122" s="214"/>
      <c r="N122" s="215"/>
      <c r="O122" s="88"/>
      <c r="P122" s="88"/>
      <c r="Q122" s="88"/>
      <c r="R122" s="88"/>
      <c r="S122" s="88"/>
      <c r="T122" s="88"/>
      <c r="U122" s="89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138</v>
      </c>
      <c r="AU122" s="14" t="s">
        <v>75</v>
      </c>
    </row>
    <row r="123" s="2" customFormat="1" ht="33" customHeight="1">
      <c r="A123" s="35"/>
      <c r="B123" s="36"/>
      <c r="C123" s="196" t="s">
        <v>84</v>
      </c>
      <c r="D123" s="196" t="s">
        <v>132</v>
      </c>
      <c r="E123" s="197" t="s">
        <v>528</v>
      </c>
      <c r="F123" s="198" t="s">
        <v>529</v>
      </c>
      <c r="G123" s="199" t="s">
        <v>461</v>
      </c>
      <c r="H123" s="200">
        <v>83</v>
      </c>
      <c r="I123" s="201"/>
      <c r="J123" s="202">
        <f>ROUND(I123*H123,2)</f>
        <v>0</v>
      </c>
      <c r="K123" s="203"/>
      <c r="L123" s="204"/>
      <c r="M123" s="205" t="s">
        <v>1</v>
      </c>
      <c r="N123" s="206" t="s">
        <v>40</v>
      </c>
      <c r="O123" s="88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7">
        <f>S123*H123</f>
        <v>0</v>
      </c>
      <c r="U123" s="208" t="s">
        <v>1</v>
      </c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9" t="s">
        <v>84</v>
      </c>
      <c r="AT123" s="209" t="s">
        <v>132</v>
      </c>
      <c r="AU123" s="209" t="s">
        <v>75</v>
      </c>
      <c r="AY123" s="14" t="s">
        <v>136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4" t="s">
        <v>82</v>
      </c>
      <c r="BK123" s="210">
        <f>ROUND(I123*H123,2)</f>
        <v>0</v>
      </c>
      <c r="BL123" s="14" t="s">
        <v>82</v>
      </c>
      <c r="BM123" s="209" t="s">
        <v>530</v>
      </c>
    </row>
    <row r="124" s="2" customFormat="1">
      <c r="A124" s="35"/>
      <c r="B124" s="36"/>
      <c r="C124" s="37"/>
      <c r="D124" s="211" t="s">
        <v>138</v>
      </c>
      <c r="E124" s="37"/>
      <c r="F124" s="212" t="s">
        <v>529</v>
      </c>
      <c r="G124" s="37"/>
      <c r="H124" s="37"/>
      <c r="I124" s="213"/>
      <c r="J124" s="37"/>
      <c r="K124" s="37"/>
      <c r="L124" s="41"/>
      <c r="M124" s="214"/>
      <c r="N124" s="215"/>
      <c r="O124" s="88"/>
      <c r="P124" s="88"/>
      <c r="Q124" s="88"/>
      <c r="R124" s="88"/>
      <c r="S124" s="88"/>
      <c r="T124" s="88"/>
      <c r="U124" s="89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138</v>
      </c>
      <c r="AU124" s="14" t="s">
        <v>75</v>
      </c>
    </row>
    <row r="125" s="2" customFormat="1" ht="33" customHeight="1">
      <c r="A125" s="35"/>
      <c r="B125" s="36"/>
      <c r="C125" s="196" t="s">
        <v>144</v>
      </c>
      <c r="D125" s="196" t="s">
        <v>132</v>
      </c>
      <c r="E125" s="197" t="s">
        <v>531</v>
      </c>
      <c r="F125" s="198" t="s">
        <v>532</v>
      </c>
      <c r="G125" s="199" t="s">
        <v>461</v>
      </c>
      <c r="H125" s="200">
        <v>23</v>
      </c>
      <c r="I125" s="201"/>
      <c r="J125" s="202">
        <f>ROUND(I125*H125,2)</f>
        <v>0</v>
      </c>
      <c r="K125" s="203"/>
      <c r="L125" s="204"/>
      <c r="M125" s="205" t="s">
        <v>1</v>
      </c>
      <c r="N125" s="206" t="s">
        <v>40</v>
      </c>
      <c r="O125" s="88"/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7">
        <f>S125*H125</f>
        <v>0</v>
      </c>
      <c r="U125" s="208" t="s">
        <v>1</v>
      </c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9" t="s">
        <v>84</v>
      </c>
      <c r="AT125" s="209" t="s">
        <v>132</v>
      </c>
      <c r="AU125" s="209" t="s">
        <v>75</v>
      </c>
      <c r="AY125" s="14" t="s">
        <v>136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4" t="s">
        <v>82</v>
      </c>
      <c r="BK125" s="210">
        <f>ROUND(I125*H125,2)</f>
        <v>0</v>
      </c>
      <c r="BL125" s="14" t="s">
        <v>82</v>
      </c>
      <c r="BM125" s="209" t="s">
        <v>533</v>
      </c>
    </row>
    <row r="126" s="2" customFormat="1">
      <c r="A126" s="35"/>
      <c r="B126" s="36"/>
      <c r="C126" s="37"/>
      <c r="D126" s="211" t="s">
        <v>138</v>
      </c>
      <c r="E126" s="37"/>
      <c r="F126" s="212" t="s">
        <v>532</v>
      </c>
      <c r="G126" s="37"/>
      <c r="H126" s="37"/>
      <c r="I126" s="213"/>
      <c r="J126" s="37"/>
      <c r="K126" s="37"/>
      <c r="L126" s="41"/>
      <c r="M126" s="214"/>
      <c r="N126" s="215"/>
      <c r="O126" s="88"/>
      <c r="P126" s="88"/>
      <c r="Q126" s="88"/>
      <c r="R126" s="88"/>
      <c r="S126" s="88"/>
      <c r="T126" s="88"/>
      <c r="U126" s="89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138</v>
      </c>
      <c r="AU126" s="14" t="s">
        <v>75</v>
      </c>
    </row>
    <row r="127" s="2" customFormat="1" ht="37.8" customHeight="1">
      <c r="A127" s="35"/>
      <c r="B127" s="36"/>
      <c r="C127" s="216" t="s">
        <v>148</v>
      </c>
      <c r="D127" s="216" t="s">
        <v>139</v>
      </c>
      <c r="E127" s="217" t="s">
        <v>534</v>
      </c>
      <c r="F127" s="218" t="s">
        <v>535</v>
      </c>
      <c r="G127" s="219" t="s">
        <v>461</v>
      </c>
      <c r="H127" s="220">
        <v>189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40</v>
      </c>
      <c r="O127" s="88"/>
      <c r="P127" s="207">
        <f>O127*H127</f>
        <v>0</v>
      </c>
      <c r="Q127" s="207">
        <v>0</v>
      </c>
      <c r="R127" s="207">
        <f>Q127*H127</f>
        <v>0</v>
      </c>
      <c r="S127" s="207">
        <v>0</v>
      </c>
      <c r="T127" s="207">
        <f>S127*H127</f>
        <v>0</v>
      </c>
      <c r="U127" s="208" t="s">
        <v>1</v>
      </c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9" t="s">
        <v>82</v>
      </c>
      <c r="AT127" s="209" t="s">
        <v>139</v>
      </c>
      <c r="AU127" s="209" t="s">
        <v>75</v>
      </c>
      <c r="AY127" s="14" t="s">
        <v>136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4" t="s">
        <v>82</v>
      </c>
      <c r="BK127" s="210">
        <f>ROUND(I127*H127,2)</f>
        <v>0</v>
      </c>
      <c r="BL127" s="14" t="s">
        <v>82</v>
      </c>
      <c r="BM127" s="209" t="s">
        <v>536</v>
      </c>
    </row>
    <row r="128" s="2" customFormat="1">
      <c r="A128" s="35"/>
      <c r="B128" s="36"/>
      <c r="C128" s="37"/>
      <c r="D128" s="211" t="s">
        <v>138</v>
      </c>
      <c r="E128" s="37"/>
      <c r="F128" s="212" t="s">
        <v>537</v>
      </c>
      <c r="G128" s="37"/>
      <c r="H128" s="37"/>
      <c r="I128" s="213"/>
      <c r="J128" s="37"/>
      <c r="K128" s="37"/>
      <c r="L128" s="41"/>
      <c r="M128" s="214"/>
      <c r="N128" s="215"/>
      <c r="O128" s="88"/>
      <c r="P128" s="88"/>
      <c r="Q128" s="88"/>
      <c r="R128" s="88"/>
      <c r="S128" s="88"/>
      <c r="T128" s="88"/>
      <c r="U128" s="89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138</v>
      </c>
      <c r="AU128" s="14" t="s">
        <v>75</v>
      </c>
    </row>
    <row r="129" s="2" customFormat="1" ht="37.8" customHeight="1">
      <c r="A129" s="35"/>
      <c r="B129" s="36"/>
      <c r="C129" s="216" t="s">
        <v>152</v>
      </c>
      <c r="D129" s="216" t="s">
        <v>139</v>
      </c>
      <c r="E129" s="217" t="s">
        <v>538</v>
      </c>
      <c r="F129" s="218" t="s">
        <v>539</v>
      </c>
      <c r="G129" s="219" t="s">
        <v>461</v>
      </c>
      <c r="H129" s="220">
        <v>23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40</v>
      </c>
      <c r="O129" s="88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7">
        <f>S129*H129</f>
        <v>0</v>
      </c>
      <c r="U129" s="208" t="s">
        <v>1</v>
      </c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9" t="s">
        <v>82</v>
      </c>
      <c r="AT129" s="209" t="s">
        <v>139</v>
      </c>
      <c r="AU129" s="209" t="s">
        <v>75</v>
      </c>
      <c r="AY129" s="14" t="s">
        <v>136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4" t="s">
        <v>82</v>
      </c>
      <c r="BK129" s="210">
        <f>ROUND(I129*H129,2)</f>
        <v>0</v>
      </c>
      <c r="BL129" s="14" t="s">
        <v>82</v>
      </c>
      <c r="BM129" s="209" t="s">
        <v>540</v>
      </c>
    </row>
    <row r="130" s="2" customFormat="1">
      <c r="A130" s="35"/>
      <c r="B130" s="36"/>
      <c r="C130" s="37"/>
      <c r="D130" s="211" t="s">
        <v>138</v>
      </c>
      <c r="E130" s="37"/>
      <c r="F130" s="212" t="s">
        <v>541</v>
      </c>
      <c r="G130" s="37"/>
      <c r="H130" s="37"/>
      <c r="I130" s="213"/>
      <c r="J130" s="37"/>
      <c r="K130" s="37"/>
      <c r="L130" s="41"/>
      <c r="M130" s="214"/>
      <c r="N130" s="215"/>
      <c r="O130" s="88"/>
      <c r="P130" s="88"/>
      <c r="Q130" s="88"/>
      <c r="R130" s="88"/>
      <c r="S130" s="88"/>
      <c r="T130" s="88"/>
      <c r="U130" s="89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138</v>
      </c>
      <c r="AU130" s="14" t="s">
        <v>75</v>
      </c>
    </row>
    <row r="131" s="2" customFormat="1" ht="24.15" customHeight="1">
      <c r="A131" s="35"/>
      <c r="B131" s="36"/>
      <c r="C131" s="216" t="s">
        <v>172</v>
      </c>
      <c r="D131" s="216" t="s">
        <v>139</v>
      </c>
      <c r="E131" s="217" t="s">
        <v>542</v>
      </c>
      <c r="F131" s="218" t="s">
        <v>543</v>
      </c>
      <c r="G131" s="219" t="s">
        <v>135</v>
      </c>
      <c r="H131" s="220">
        <v>8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40</v>
      </c>
      <c r="O131" s="88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7">
        <f>S131*H131</f>
        <v>0</v>
      </c>
      <c r="U131" s="208" t="s">
        <v>1</v>
      </c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9" t="s">
        <v>82</v>
      </c>
      <c r="AT131" s="209" t="s">
        <v>139</v>
      </c>
      <c r="AU131" s="209" t="s">
        <v>75</v>
      </c>
      <c r="AY131" s="14" t="s">
        <v>136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4" t="s">
        <v>82</v>
      </c>
      <c r="BK131" s="210">
        <f>ROUND(I131*H131,2)</f>
        <v>0</v>
      </c>
      <c r="BL131" s="14" t="s">
        <v>82</v>
      </c>
      <c r="BM131" s="209" t="s">
        <v>544</v>
      </c>
    </row>
    <row r="132" s="2" customFormat="1">
      <c r="A132" s="35"/>
      <c r="B132" s="36"/>
      <c r="C132" s="37"/>
      <c r="D132" s="211" t="s">
        <v>138</v>
      </c>
      <c r="E132" s="37"/>
      <c r="F132" s="212" t="s">
        <v>545</v>
      </c>
      <c r="G132" s="37"/>
      <c r="H132" s="37"/>
      <c r="I132" s="213"/>
      <c r="J132" s="37"/>
      <c r="K132" s="37"/>
      <c r="L132" s="41"/>
      <c r="M132" s="214"/>
      <c r="N132" s="215"/>
      <c r="O132" s="88"/>
      <c r="P132" s="88"/>
      <c r="Q132" s="88"/>
      <c r="R132" s="88"/>
      <c r="S132" s="88"/>
      <c r="T132" s="88"/>
      <c r="U132" s="89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138</v>
      </c>
      <c r="AU132" s="14" t="s">
        <v>75</v>
      </c>
    </row>
    <row r="133" s="2" customFormat="1" ht="24.15" customHeight="1">
      <c r="A133" s="35"/>
      <c r="B133" s="36"/>
      <c r="C133" s="216" t="s">
        <v>184</v>
      </c>
      <c r="D133" s="216" t="s">
        <v>139</v>
      </c>
      <c r="E133" s="217" t="s">
        <v>546</v>
      </c>
      <c r="F133" s="218" t="s">
        <v>547</v>
      </c>
      <c r="G133" s="219" t="s">
        <v>135</v>
      </c>
      <c r="H133" s="220">
        <v>4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40</v>
      </c>
      <c r="O133" s="88"/>
      <c r="P133" s="207">
        <f>O133*H133</f>
        <v>0</v>
      </c>
      <c r="Q133" s="207">
        <v>0</v>
      </c>
      <c r="R133" s="207">
        <f>Q133*H133</f>
        <v>0</v>
      </c>
      <c r="S133" s="207">
        <v>0</v>
      </c>
      <c r="T133" s="207">
        <f>S133*H133</f>
        <v>0</v>
      </c>
      <c r="U133" s="208" t="s">
        <v>1</v>
      </c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9" t="s">
        <v>82</v>
      </c>
      <c r="AT133" s="209" t="s">
        <v>139</v>
      </c>
      <c r="AU133" s="209" t="s">
        <v>75</v>
      </c>
      <c r="AY133" s="14" t="s">
        <v>136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4" t="s">
        <v>82</v>
      </c>
      <c r="BK133" s="210">
        <f>ROUND(I133*H133,2)</f>
        <v>0</v>
      </c>
      <c r="BL133" s="14" t="s">
        <v>82</v>
      </c>
      <c r="BM133" s="209" t="s">
        <v>548</v>
      </c>
    </row>
    <row r="134" s="2" customFormat="1">
      <c r="A134" s="35"/>
      <c r="B134" s="36"/>
      <c r="C134" s="37"/>
      <c r="D134" s="211" t="s">
        <v>138</v>
      </c>
      <c r="E134" s="37"/>
      <c r="F134" s="212" t="s">
        <v>549</v>
      </c>
      <c r="G134" s="37"/>
      <c r="H134" s="37"/>
      <c r="I134" s="213"/>
      <c r="J134" s="37"/>
      <c r="K134" s="37"/>
      <c r="L134" s="41"/>
      <c r="M134" s="214"/>
      <c r="N134" s="215"/>
      <c r="O134" s="88"/>
      <c r="P134" s="88"/>
      <c r="Q134" s="88"/>
      <c r="R134" s="88"/>
      <c r="S134" s="88"/>
      <c r="T134" s="88"/>
      <c r="U134" s="89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138</v>
      </c>
      <c r="AU134" s="14" t="s">
        <v>75</v>
      </c>
    </row>
    <row r="135" s="2" customFormat="1" ht="24.15" customHeight="1">
      <c r="A135" s="35"/>
      <c r="B135" s="36"/>
      <c r="C135" s="216" t="s">
        <v>176</v>
      </c>
      <c r="D135" s="216" t="s">
        <v>139</v>
      </c>
      <c r="E135" s="217" t="s">
        <v>550</v>
      </c>
      <c r="F135" s="218" t="s">
        <v>551</v>
      </c>
      <c r="G135" s="219" t="s">
        <v>135</v>
      </c>
      <c r="H135" s="220">
        <v>4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40</v>
      </c>
      <c r="O135" s="88"/>
      <c r="P135" s="207">
        <f>O135*H135</f>
        <v>0</v>
      </c>
      <c r="Q135" s="207">
        <v>0</v>
      </c>
      <c r="R135" s="207">
        <f>Q135*H135</f>
        <v>0</v>
      </c>
      <c r="S135" s="207">
        <v>0</v>
      </c>
      <c r="T135" s="207">
        <f>S135*H135</f>
        <v>0</v>
      </c>
      <c r="U135" s="208" t="s">
        <v>1</v>
      </c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9" t="s">
        <v>82</v>
      </c>
      <c r="AT135" s="209" t="s">
        <v>139</v>
      </c>
      <c r="AU135" s="209" t="s">
        <v>75</v>
      </c>
      <c r="AY135" s="14" t="s">
        <v>136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4" t="s">
        <v>82</v>
      </c>
      <c r="BK135" s="210">
        <f>ROUND(I135*H135,2)</f>
        <v>0</v>
      </c>
      <c r="BL135" s="14" t="s">
        <v>82</v>
      </c>
      <c r="BM135" s="209" t="s">
        <v>552</v>
      </c>
    </row>
    <row r="136" s="2" customFormat="1">
      <c r="A136" s="35"/>
      <c r="B136" s="36"/>
      <c r="C136" s="37"/>
      <c r="D136" s="211" t="s">
        <v>138</v>
      </c>
      <c r="E136" s="37"/>
      <c r="F136" s="212" t="s">
        <v>553</v>
      </c>
      <c r="G136" s="37"/>
      <c r="H136" s="37"/>
      <c r="I136" s="213"/>
      <c r="J136" s="37"/>
      <c r="K136" s="37"/>
      <c r="L136" s="41"/>
      <c r="M136" s="214"/>
      <c r="N136" s="215"/>
      <c r="O136" s="88"/>
      <c r="P136" s="88"/>
      <c r="Q136" s="88"/>
      <c r="R136" s="88"/>
      <c r="S136" s="88"/>
      <c r="T136" s="88"/>
      <c r="U136" s="89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138</v>
      </c>
      <c r="AU136" s="14" t="s">
        <v>75</v>
      </c>
    </row>
    <row r="137" s="2" customFormat="1" ht="16.5" customHeight="1">
      <c r="A137" s="35"/>
      <c r="B137" s="36"/>
      <c r="C137" s="216" t="s">
        <v>180</v>
      </c>
      <c r="D137" s="216" t="s">
        <v>139</v>
      </c>
      <c r="E137" s="217" t="s">
        <v>554</v>
      </c>
      <c r="F137" s="218" t="s">
        <v>555</v>
      </c>
      <c r="G137" s="219" t="s">
        <v>556</v>
      </c>
      <c r="H137" s="220">
        <v>126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40</v>
      </c>
      <c r="O137" s="88"/>
      <c r="P137" s="207">
        <f>O137*H137</f>
        <v>0</v>
      </c>
      <c r="Q137" s="207">
        <v>0</v>
      </c>
      <c r="R137" s="207">
        <f>Q137*H137</f>
        <v>0</v>
      </c>
      <c r="S137" s="207">
        <v>0</v>
      </c>
      <c r="T137" s="207">
        <f>S137*H137</f>
        <v>0</v>
      </c>
      <c r="U137" s="208" t="s">
        <v>1</v>
      </c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9" t="s">
        <v>82</v>
      </c>
      <c r="AT137" s="209" t="s">
        <v>139</v>
      </c>
      <c r="AU137" s="209" t="s">
        <v>75</v>
      </c>
      <c r="AY137" s="14" t="s">
        <v>136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4" t="s">
        <v>82</v>
      </c>
      <c r="BK137" s="210">
        <f>ROUND(I137*H137,2)</f>
        <v>0</v>
      </c>
      <c r="BL137" s="14" t="s">
        <v>82</v>
      </c>
      <c r="BM137" s="209" t="s">
        <v>557</v>
      </c>
    </row>
    <row r="138" s="2" customFormat="1">
      <c r="A138" s="35"/>
      <c r="B138" s="36"/>
      <c r="C138" s="37"/>
      <c r="D138" s="211" t="s">
        <v>138</v>
      </c>
      <c r="E138" s="37"/>
      <c r="F138" s="212" t="s">
        <v>555</v>
      </c>
      <c r="G138" s="37"/>
      <c r="H138" s="37"/>
      <c r="I138" s="213"/>
      <c r="J138" s="37"/>
      <c r="K138" s="37"/>
      <c r="L138" s="41"/>
      <c r="M138" s="214"/>
      <c r="N138" s="215"/>
      <c r="O138" s="88"/>
      <c r="P138" s="88"/>
      <c r="Q138" s="88"/>
      <c r="R138" s="88"/>
      <c r="S138" s="88"/>
      <c r="T138" s="88"/>
      <c r="U138" s="89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138</v>
      </c>
      <c r="AU138" s="14" t="s">
        <v>75</v>
      </c>
    </row>
    <row r="139" s="2" customFormat="1" ht="24.15" customHeight="1">
      <c r="A139" s="35"/>
      <c r="B139" s="36"/>
      <c r="C139" s="196" t="s">
        <v>188</v>
      </c>
      <c r="D139" s="196" t="s">
        <v>132</v>
      </c>
      <c r="E139" s="197" t="s">
        <v>558</v>
      </c>
      <c r="F139" s="198" t="s">
        <v>559</v>
      </c>
      <c r="G139" s="199" t="s">
        <v>461</v>
      </c>
      <c r="H139" s="200">
        <v>38</v>
      </c>
      <c r="I139" s="201"/>
      <c r="J139" s="202">
        <f>ROUND(I139*H139,2)</f>
        <v>0</v>
      </c>
      <c r="K139" s="203"/>
      <c r="L139" s="204"/>
      <c r="M139" s="205" t="s">
        <v>1</v>
      </c>
      <c r="N139" s="206" t="s">
        <v>40</v>
      </c>
      <c r="O139" s="88"/>
      <c r="P139" s="207">
        <f>O139*H139</f>
        <v>0</v>
      </c>
      <c r="Q139" s="207">
        <v>0</v>
      </c>
      <c r="R139" s="207">
        <f>Q139*H139</f>
        <v>0</v>
      </c>
      <c r="S139" s="207">
        <v>0</v>
      </c>
      <c r="T139" s="207">
        <f>S139*H139</f>
        <v>0</v>
      </c>
      <c r="U139" s="208" t="s">
        <v>1</v>
      </c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9" t="s">
        <v>84</v>
      </c>
      <c r="AT139" s="209" t="s">
        <v>132</v>
      </c>
      <c r="AU139" s="209" t="s">
        <v>75</v>
      </c>
      <c r="AY139" s="14" t="s">
        <v>136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4" t="s">
        <v>82</v>
      </c>
      <c r="BK139" s="210">
        <f>ROUND(I139*H139,2)</f>
        <v>0</v>
      </c>
      <c r="BL139" s="14" t="s">
        <v>82</v>
      </c>
      <c r="BM139" s="209" t="s">
        <v>560</v>
      </c>
    </row>
    <row r="140" s="2" customFormat="1">
      <c r="A140" s="35"/>
      <c r="B140" s="36"/>
      <c r="C140" s="37"/>
      <c r="D140" s="211" t="s">
        <v>138</v>
      </c>
      <c r="E140" s="37"/>
      <c r="F140" s="212" t="s">
        <v>559</v>
      </c>
      <c r="G140" s="37"/>
      <c r="H140" s="37"/>
      <c r="I140" s="213"/>
      <c r="J140" s="37"/>
      <c r="K140" s="37"/>
      <c r="L140" s="41"/>
      <c r="M140" s="214"/>
      <c r="N140" s="215"/>
      <c r="O140" s="88"/>
      <c r="P140" s="88"/>
      <c r="Q140" s="88"/>
      <c r="R140" s="88"/>
      <c r="S140" s="88"/>
      <c r="T140" s="88"/>
      <c r="U140" s="89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138</v>
      </c>
      <c r="AU140" s="14" t="s">
        <v>75</v>
      </c>
    </row>
    <row r="141" s="2" customFormat="1" ht="24.15" customHeight="1">
      <c r="A141" s="35"/>
      <c r="B141" s="36"/>
      <c r="C141" s="196" t="s">
        <v>8</v>
      </c>
      <c r="D141" s="196" t="s">
        <v>132</v>
      </c>
      <c r="E141" s="197" t="s">
        <v>561</v>
      </c>
      <c r="F141" s="198" t="s">
        <v>562</v>
      </c>
      <c r="G141" s="199" t="s">
        <v>461</v>
      </c>
      <c r="H141" s="200">
        <v>68</v>
      </c>
      <c r="I141" s="201"/>
      <c r="J141" s="202">
        <f>ROUND(I141*H141,2)</f>
        <v>0</v>
      </c>
      <c r="K141" s="203"/>
      <c r="L141" s="204"/>
      <c r="M141" s="205" t="s">
        <v>1</v>
      </c>
      <c r="N141" s="206" t="s">
        <v>40</v>
      </c>
      <c r="O141" s="88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7">
        <f>S141*H141</f>
        <v>0</v>
      </c>
      <c r="U141" s="208" t="s">
        <v>1</v>
      </c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9" t="s">
        <v>84</v>
      </c>
      <c r="AT141" s="209" t="s">
        <v>132</v>
      </c>
      <c r="AU141" s="209" t="s">
        <v>75</v>
      </c>
      <c r="AY141" s="14" t="s">
        <v>136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4" t="s">
        <v>82</v>
      </c>
      <c r="BK141" s="210">
        <f>ROUND(I141*H141,2)</f>
        <v>0</v>
      </c>
      <c r="BL141" s="14" t="s">
        <v>82</v>
      </c>
      <c r="BM141" s="209" t="s">
        <v>563</v>
      </c>
    </row>
    <row r="142" s="2" customFormat="1">
      <c r="A142" s="35"/>
      <c r="B142" s="36"/>
      <c r="C142" s="37"/>
      <c r="D142" s="211" t="s">
        <v>138</v>
      </c>
      <c r="E142" s="37"/>
      <c r="F142" s="212" t="s">
        <v>562</v>
      </c>
      <c r="G142" s="37"/>
      <c r="H142" s="37"/>
      <c r="I142" s="213"/>
      <c r="J142" s="37"/>
      <c r="K142" s="37"/>
      <c r="L142" s="41"/>
      <c r="M142" s="214"/>
      <c r="N142" s="215"/>
      <c r="O142" s="88"/>
      <c r="P142" s="88"/>
      <c r="Q142" s="88"/>
      <c r="R142" s="88"/>
      <c r="S142" s="88"/>
      <c r="T142" s="88"/>
      <c r="U142" s="89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138</v>
      </c>
      <c r="AU142" s="14" t="s">
        <v>75</v>
      </c>
    </row>
    <row r="143" s="2" customFormat="1" ht="16.5" customHeight="1">
      <c r="A143" s="35"/>
      <c r="B143" s="36"/>
      <c r="C143" s="216" t="s">
        <v>199</v>
      </c>
      <c r="D143" s="216" t="s">
        <v>139</v>
      </c>
      <c r="E143" s="217" t="s">
        <v>564</v>
      </c>
      <c r="F143" s="218" t="s">
        <v>565</v>
      </c>
      <c r="G143" s="219" t="s">
        <v>461</v>
      </c>
      <c r="H143" s="220">
        <v>106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40</v>
      </c>
      <c r="O143" s="88"/>
      <c r="P143" s="207">
        <f>O143*H143</f>
        <v>0</v>
      </c>
      <c r="Q143" s="207">
        <v>0</v>
      </c>
      <c r="R143" s="207">
        <f>Q143*H143</f>
        <v>0</v>
      </c>
      <c r="S143" s="207">
        <v>0</v>
      </c>
      <c r="T143" s="207">
        <f>S143*H143</f>
        <v>0</v>
      </c>
      <c r="U143" s="208" t="s">
        <v>1</v>
      </c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9" t="s">
        <v>82</v>
      </c>
      <c r="AT143" s="209" t="s">
        <v>139</v>
      </c>
      <c r="AU143" s="209" t="s">
        <v>75</v>
      </c>
      <c r="AY143" s="14" t="s">
        <v>136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4" t="s">
        <v>82</v>
      </c>
      <c r="BK143" s="210">
        <f>ROUND(I143*H143,2)</f>
        <v>0</v>
      </c>
      <c r="BL143" s="14" t="s">
        <v>82</v>
      </c>
      <c r="BM143" s="209" t="s">
        <v>566</v>
      </c>
    </row>
    <row r="144" s="2" customFormat="1">
      <c r="A144" s="35"/>
      <c r="B144" s="36"/>
      <c r="C144" s="37"/>
      <c r="D144" s="211" t="s">
        <v>138</v>
      </c>
      <c r="E144" s="37"/>
      <c r="F144" s="212" t="s">
        <v>567</v>
      </c>
      <c r="G144" s="37"/>
      <c r="H144" s="37"/>
      <c r="I144" s="213"/>
      <c r="J144" s="37"/>
      <c r="K144" s="37"/>
      <c r="L144" s="41"/>
      <c r="M144" s="214"/>
      <c r="N144" s="215"/>
      <c r="O144" s="88"/>
      <c r="P144" s="88"/>
      <c r="Q144" s="88"/>
      <c r="R144" s="88"/>
      <c r="S144" s="88"/>
      <c r="T144" s="88"/>
      <c r="U144" s="89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138</v>
      </c>
      <c r="AU144" s="14" t="s">
        <v>75</v>
      </c>
    </row>
    <row r="145" s="2" customFormat="1" ht="37.8" customHeight="1">
      <c r="A145" s="35"/>
      <c r="B145" s="36"/>
      <c r="C145" s="216" t="s">
        <v>204</v>
      </c>
      <c r="D145" s="216" t="s">
        <v>139</v>
      </c>
      <c r="E145" s="217" t="s">
        <v>568</v>
      </c>
      <c r="F145" s="218" t="s">
        <v>569</v>
      </c>
      <c r="G145" s="219" t="s">
        <v>135</v>
      </c>
      <c r="H145" s="220">
        <v>8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40</v>
      </c>
      <c r="O145" s="88"/>
      <c r="P145" s="207">
        <f>O145*H145</f>
        <v>0</v>
      </c>
      <c r="Q145" s="207">
        <v>0</v>
      </c>
      <c r="R145" s="207">
        <f>Q145*H145</f>
        <v>0</v>
      </c>
      <c r="S145" s="207">
        <v>0</v>
      </c>
      <c r="T145" s="207">
        <f>S145*H145</f>
        <v>0</v>
      </c>
      <c r="U145" s="208" t="s">
        <v>1</v>
      </c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9" t="s">
        <v>82</v>
      </c>
      <c r="AT145" s="209" t="s">
        <v>139</v>
      </c>
      <c r="AU145" s="209" t="s">
        <v>75</v>
      </c>
      <c r="AY145" s="14" t="s">
        <v>136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4" t="s">
        <v>82</v>
      </c>
      <c r="BK145" s="210">
        <f>ROUND(I145*H145,2)</f>
        <v>0</v>
      </c>
      <c r="BL145" s="14" t="s">
        <v>82</v>
      </c>
      <c r="BM145" s="209" t="s">
        <v>570</v>
      </c>
    </row>
    <row r="146" s="2" customFormat="1">
      <c r="A146" s="35"/>
      <c r="B146" s="36"/>
      <c r="C146" s="37"/>
      <c r="D146" s="211" t="s">
        <v>138</v>
      </c>
      <c r="E146" s="37"/>
      <c r="F146" s="212" t="s">
        <v>571</v>
      </c>
      <c r="G146" s="37"/>
      <c r="H146" s="37"/>
      <c r="I146" s="213"/>
      <c r="J146" s="37"/>
      <c r="K146" s="37"/>
      <c r="L146" s="41"/>
      <c r="M146" s="214"/>
      <c r="N146" s="215"/>
      <c r="O146" s="88"/>
      <c r="P146" s="88"/>
      <c r="Q146" s="88"/>
      <c r="R146" s="88"/>
      <c r="S146" s="88"/>
      <c r="T146" s="88"/>
      <c r="U146" s="89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138</v>
      </c>
      <c r="AU146" s="14" t="s">
        <v>75</v>
      </c>
    </row>
    <row r="147" s="2" customFormat="1" ht="24.15" customHeight="1">
      <c r="A147" s="35"/>
      <c r="B147" s="36"/>
      <c r="C147" s="216" t="s">
        <v>499</v>
      </c>
      <c r="D147" s="216" t="s">
        <v>139</v>
      </c>
      <c r="E147" s="217" t="s">
        <v>572</v>
      </c>
      <c r="F147" s="218" t="s">
        <v>573</v>
      </c>
      <c r="G147" s="219" t="s">
        <v>135</v>
      </c>
      <c r="H147" s="220">
        <v>4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40</v>
      </c>
      <c r="O147" s="88"/>
      <c r="P147" s="207">
        <f>O147*H147</f>
        <v>0</v>
      </c>
      <c r="Q147" s="207">
        <v>0</v>
      </c>
      <c r="R147" s="207">
        <f>Q147*H147</f>
        <v>0</v>
      </c>
      <c r="S147" s="207">
        <v>0</v>
      </c>
      <c r="T147" s="207">
        <f>S147*H147</f>
        <v>0</v>
      </c>
      <c r="U147" s="208" t="s">
        <v>1</v>
      </c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9" t="s">
        <v>82</v>
      </c>
      <c r="AT147" s="209" t="s">
        <v>139</v>
      </c>
      <c r="AU147" s="209" t="s">
        <v>75</v>
      </c>
      <c r="AY147" s="14" t="s">
        <v>136</v>
      </c>
      <c r="BE147" s="210">
        <f>IF(N147="základní",J147,0)</f>
        <v>0</v>
      </c>
      <c r="BF147" s="210">
        <f>IF(N147="snížená",J147,0)</f>
        <v>0</v>
      </c>
      <c r="BG147" s="210">
        <f>IF(N147="zákl. přenesená",J147,0)</f>
        <v>0</v>
      </c>
      <c r="BH147" s="210">
        <f>IF(N147="sníž. přenesená",J147,0)</f>
        <v>0</v>
      </c>
      <c r="BI147" s="210">
        <f>IF(N147="nulová",J147,0)</f>
        <v>0</v>
      </c>
      <c r="BJ147" s="14" t="s">
        <v>82</v>
      </c>
      <c r="BK147" s="210">
        <f>ROUND(I147*H147,2)</f>
        <v>0</v>
      </c>
      <c r="BL147" s="14" t="s">
        <v>82</v>
      </c>
      <c r="BM147" s="209" t="s">
        <v>574</v>
      </c>
    </row>
    <row r="148" s="2" customFormat="1">
      <c r="A148" s="35"/>
      <c r="B148" s="36"/>
      <c r="C148" s="37"/>
      <c r="D148" s="211" t="s">
        <v>138</v>
      </c>
      <c r="E148" s="37"/>
      <c r="F148" s="212" t="s">
        <v>575</v>
      </c>
      <c r="G148" s="37"/>
      <c r="H148" s="37"/>
      <c r="I148" s="213"/>
      <c r="J148" s="37"/>
      <c r="K148" s="37"/>
      <c r="L148" s="41"/>
      <c r="M148" s="214"/>
      <c r="N148" s="215"/>
      <c r="O148" s="88"/>
      <c r="P148" s="88"/>
      <c r="Q148" s="88"/>
      <c r="R148" s="88"/>
      <c r="S148" s="88"/>
      <c r="T148" s="88"/>
      <c r="U148" s="89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138</v>
      </c>
      <c r="AU148" s="14" t="s">
        <v>75</v>
      </c>
    </row>
    <row r="149" s="2" customFormat="1" ht="24.15" customHeight="1">
      <c r="A149" s="35"/>
      <c r="B149" s="36"/>
      <c r="C149" s="196" t="s">
        <v>210</v>
      </c>
      <c r="D149" s="196" t="s">
        <v>132</v>
      </c>
      <c r="E149" s="197" t="s">
        <v>576</v>
      </c>
      <c r="F149" s="198" t="s">
        <v>577</v>
      </c>
      <c r="G149" s="199" t="s">
        <v>578</v>
      </c>
      <c r="H149" s="200">
        <v>1</v>
      </c>
      <c r="I149" s="201"/>
      <c r="J149" s="202">
        <f>ROUND(I149*H149,2)</f>
        <v>0</v>
      </c>
      <c r="K149" s="203"/>
      <c r="L149" s="204"/>
      <c r="M149" s="205" t="s">
        <v>1</v>
      </c>
      <c r="N149" s="206" t="s">
        <v>40</v>
      </c>
      <c r="O149" s="88"/>
      <c r="P149" s="207">
        <f>O149*H149</f>
        <v>0</v>
      </c>
      <c r="Q149" s="207">
        <v>0</v>
      </c>
      <c r="R149" s="207">
        <f>Q149*H149</f>
        <v>0</v>
      </c>
      <c r="S149" s="207">
        <v>0</v>
      </c>
      <c r="T149" s="207">
        <f>S149*H149</f>
        <v>0</v>
      </c>
      <c r="U149" s="208" t="s">
        <v>1</v>
      </c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9" t="s">
        <v>84</v>
      </c>
      <c r="AT149" s="209" t="s">
        <v>132</v>
      </c>
      <c r="AU149" s="209" t="s">
        <v>75</v>
      </c>
      <c r="AY149" s="14" t="s">
        <v>136</v>
      </c>
      <c r="BE149" s="210">
        <f>IF(N149="základní",J149,0)</f>
        <v>0</v>
      </c>
      <c r="BF149" s="210">
        <f>IF(N149="snížená",J149,0)</f>
        <v>0</v>
      </c>
      <c r="BG149" s="210">
        <f>IF(N149="zákl. přenesená",J149,0)</f>
        <v>0</v>
      </c>
      <c r="BH149" s="210">
        <f>IF(N149="sníž. přenesená",J149,0)</f>
        <v>0</v>
      </c>
      <c r="BI149" s="210">
        <f>IF(N149="nulová",J149,0)</f>
        <v>0</v>
      </c>
      <c r="BJ149" s="14" t="s">
        <v>82</v>
      </c>
      <c r="BK149" s="210">
        <f>ROUND(I149*H149,2)</f>
        <v>0</v>
      </c>
      <c r="BL149" s="14" t="s">
        <v>82</v>
      </c>
      <c r="BM149" s="209" t="s">
        <v>579</v>
      </c>
    </row>
    <row r="150" s="2" customFormat="1">
      <c r="A150" s="35"/>
      <c r="B150" s="36"/>
      <c r="C150" s="37"/>
      <c r="D150" s="211" t="s">
        <v>138</v>
      </c>
      <c r="E150" s="37"/>
      <c r="F150" s="212" t="s">
        <v>577</v>
      </c>
      <c r="G150" s="37"/>
      <c r="H150" s="37"/>
      <c r="I150" s="213"/>
      <c r="J150" s="37"/>
      <c r="K150" s="37"/>
      <c r="L150" s="41"/>
      <c r="M150" s="214"/>
      <c r="N150" s="215"/>
      <c r="O150" s="88"/>
      <c r="P150" s="88"/>
      <c r="Q150" s="88"/>
      <c r="R150" s="88"/>
      <c r="S150" s="88"/>
      <c r="T150" s="88"/>
      <c r="U150" s="89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138</v>
      </c>
      <c r="AU150" s="14" t="s">
        <v>75</v>
      </c>
    </row>
    <row r="151" s="2" customFormat="1" ht="24.15" customHeight="1">
      <c r="A151" s="35"/>
      <c r="B151" s="36"/>
      <c r="C151" s="216" t="s">
        <v>214</v>
      </c>
      <c r="D151" s="216" t="s">
        <v>139</v>
      </c>
      <c r="E151" s="217" t="s">
        <v>580</v>
      </c>
      <c r="F151" s="218" t="s">
        <v>581</v>
      </c>
      <c r="G151" s="219" t="s">
        <v>135</v>
      </c>
      <c r="H151" s="220">
        <v>24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40</v>
      </c>
      <c r="O151" s="88"/>
      <c r="P151" s="207">
        <f>O151*H151</f>
        <v>0</v>
      </c>
      <c r="Q151" s="207">
        <v>0</v>
      </c>
      <c r="R151" s="207">
        <f>Q151*H151</f>
        <v>0</v>
      </c>
      <c r="S151" s="207">
        <v>0</v>
      </c>
      <c r="T151" s="207">
        <f>S151*H151</f>
        <v>0</v>
      </c>
      <c r="U151" s="208" t="s">
        <v>1</v>
      </c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9" t="s">
        <v>82</v>
      </c>
      <c r="AT151" s="209" t="s">
        <v>139</v>
      </c>
      <c r="AU151" s="209" t="s">
        <v>75</v>
      </c>
      <c r="AY151" s="14" t="s">
        <v>136</v>
      </c>
      <c r="BE151" s="210">
        <f>IF(N151="základní",J151,0)</f>
        <v>0</v>
      </c>
      <c r="BF151" s="210">
        <f>IF(N151="snížená",J151,0)</f>
        <v>0</v>
      </c>
      <c r="BG151" s="210">
        <f>IF(N151="zákl. přenesená",J151,0)</f>
        <v>0</v>
      </c>
      <c r="BH151" s="210">
        <f>IF(N151="sníž. přenesená",J151,0)</f>
        <v>0</v>
      </c>
      <c r="BI151" s="210">
        <f>IF(N151="nulová",J151,0)</f>
        <v>0</v>
      </c>
      <c r="BJ151" s="14" t="s">
        <v>82</v>
      </c>
      <c r="BK151" s="210">
        <f>ROUND(I151*H151,2)</f>
        <v>0</v>
      </c>
      <c r="BL151" s="14" t="s">
        <v>82</v>
      </c>
      <c r="BM151" s="209" t="s">
        <v>582</v>
      </c>
    </row>
    <row r="152" s="2" customFormat="1">
      <c r="A152" s="35"/>
      <c r="B152" s="36"/>
      <c r="C152" s="37"/>
      <c r="D152" s="211" t="s">
        <v>138</v>
      </c>
      <c r="E152" s="37"/>
      <c r="F152" s="212" t="s">
        <v>581</v>
      </c>
      <c r="G152" s="37"/>
      <c r="H152" s="37"/>
      <c r="I152" s="213"/>
      <c r="J152" s="37"/>
      <c r="K152" s="37"/>
      <c r="L152" s="41"/>
      <c r="M152" s="214"/>
      <c r="N152" s="215"/>
      <c r="O152" s="88"/>
      <c r="P152" s="88"/>
      <c r="Q152" s="88"/>
      <c r="R152" s="88"/>
      <c r="S152" s="88"/>
      <c r="T152" s="88"/>
      <c r="U152" s="89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138</v>
      </c>
      <c r="AU152" s="14" t="s">
        <v>75</v>
      </c>
    </row>
    <row r="153" s="2" customFormat="1" ht="16.5" customHeight="1">
      <c r="A153" s="35"/>
      <c r="B153" s="36"/>
      <c r="C153" s="216" t="s">
        <v>7</v>
      </c>
      <c r="D153" s="216" t="s">
        <v>139</v>
      </c>
      <c r="E153" s="217" t="s">
        <v>583</v>
      </c>
      <c r="F153" s="218" t="s">
        <v>584</v>
      </c>
      <c r="G153" s="219" t="s">
        <v>135</v>
      </c>
      <c r="H153" s="220">
        <v>8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40</v>
      </c>
      <c r="O153" s="88"/>
      <c r="P153" s="207">
        <f>O153*H153</f>
        <v>0</v>
      </c>
      <c r="Q153" s="207">
        <v>0</v>
      </c>
      <c r="R153" s="207">
        <f>Q153*H153</f>
        <v>0</v>
      </c>
      <c r="S153" s="207">
        <v>0</v>
      </c>
      <c r="T153" s="207">
        <f>S153*H153</f>
        <v>0</v>
      </c>
      <c r="U153" s="208" t="s">
        <v>1</v>
      </c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9" t="s">
        <v>82</v>
      </c>
      <c r="AT153" s="209" t="s">
        <v>139</v>
      </c>
      <c r="AU153" s="209" t="s">
        <v>75</v>
      </c>
      <c r="AY153" s="14" t="s">
        <v>136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4" t="s">
        <v>82</v>
      </c>
      <c r="BK153" s="210">
        <f>ROUND(I153*H153,2)</f>
        <v>0</v>
      </c>
      <c r="BL153" s="14" t="s">
        <v>82</v>
      </c>
      <c r="BM153" s="209" t="s">
        <v>585</v>
      </c>
    </row>
    <row r="154" s="2" customFormat="1">
      <c r="A154" s="35"/>
      <c r="B154" s="36"/>
      <c r="C154" s="37"/>
      <c r="D154" s="211" t="s">
        <v>138</v>
      </c>
      <c r="E154" s="37"/>
      <c r="F154" s="212" t="s">
        <v>586</v>
      </c>
      <c r="G154" s="37"/>
      <c r="H154" s="37"/>
      <c r="I154" s="213"/>
      <c r="J154" s="37"/>
      <c r="K154" s="37"/>
      <c r="L154" s="41"/>
      <c r="M154" s="214"/>
      <c r="N154" s="215"/>
      <c r="O154" s="88"/>
      <c r="P154" s="88"/>
      <c r="Q154" s="88"/>
      <c r="R154" s="88"/>
      <c r="S154" s="88"/>
      <c r="T154" s="88"/>
      <c r="U154" s="89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138</v>
      </c>
      <c r="AU154" s="14" t="s">
        <v>75</v>
      </c>
    </row>
    <row r="155" s="2" customFormat="1" ht="24.15" customHeight="1">
      <c r="A155" s="35"/>
      <c r="B155" s="36"/>
      <c r="C155" s="196" t="s">
        <v>222</v>
      </c>
      <c r="D155" s="196" t="s">
        <v>132</v>
      </c>
      <c r="E155" s="197" t="s">
        <v>587</v>
      </c>
      <c r="F155" s="198" t="s">
        <v>588</v>
      </c>
      <c r="G155" s="199" t="s">
        <v>461</v>
      </c>
      <c r="H155" s="200">
        <v>67</v>
      </c>
      <c r="I155" s="201"/>
      <c r="J155" s="202">
        <f>ROUND(I155*H155,2)</f>
        <v>0</v>
      </c>
      <c r="K155" s="203"/>
      <c r="L155" s="204"/>
      <c r="M155" s="205" t="s">
        <v>1</v>
      </c>
      <c r="N155" s="206" t="s">
        <v>40</v>
      </c>
      <c r="O155" s="88"/>
      <c r="P155" s="207">
        <f>O155*H155</f>
        <v>0</v>
      </c>
      <c r="Q155" s="207">
        <v>0</v>
      </c>
      <c r="R155" s="207">
        <f>Q155*H155</f>
        <v>0</v>
      </c>
      <c r="S155" s="207">
        <v>0</v>
      </c>
      <c r="T155" s="207">
        <f>S155*H155</f>
        <v>0</v>
      </c>
      <c r="U155" s="208" t="s">
        <v>1</v>
      </c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9" t="s">
        <v>84</v>
      </c>
      <c r="AT155" s="209" t="s">
        <v>132</v>
      </c>
      <c r="AU155" s="209" t="s">
        <v>75</v>
      </c>
      <c r="AY155" s="14" t="s">
        <v>136</v>
      </c>
      <c r="BE155" s="210">
        <f>IF(N155="základní",J155,0)</f>
        <v>0</v>
      </c>
      <c r="BF155" s="210">
        <f>IF(N155="snížená",J155,0)</f>
        <v>0</v>
      </c>
      <c r="BG155" s="210">
        <f>IF(N155="zákl. přenesená",J155,0)</f>
        <v>0</v>
      </c>
      <c r="BH155" s="210">
        <f>IF(N155="sníž. přenesená",J155,0)</f>
        <v>0</v>
      </c>
      <c r="BI155" s="210">
        <f>IF(N155="nulová",J155,0)</f>
        <v>0</v>
      </c>
      <c r="BJ155" s="14" t="s">
        <v>82</v>
      </c>
      <c r="BK155" s="210">
        <f>ROUND(I155*H155,2)</f>
        <v>0</v>
      </c>
      <c r="BL155" s="14" t="s">
        <v>82</v>
      </c>
      <c r="BM155" s="209" t="s">
        <v>589</v>
      </c>
    </row>
    <row r="156" s="2" customFormat="1">
      <c r="A156" s="35"/>
      <c r="B156" s="36"/>
      <c r="C156" s="37"/>
      <c r="D156" s="211" t="s">
        <v>138</v>
      </c>
      <c r="E156" s="37"/>
      <c r="F156" s="212" t="s">
        <v>588</v>
      </c>
      <c r="G156" s="37"/>
      <c r="H156" s="37"/>
      <c r="I156" s="213"/>
      <c r="J156" s="37"/>
      <c r="K156" s="37"/>
      <c r="L156" s="41"/>
      <c r="M156" s="214"/>
      <c r="N156" s="215"/>
      <c r="O156" s="88"/>
      <c r="P156" s="88"/>
      <c r="Q156" s="88"/>
      <c r="R156" s="88"/>
      <c r="S156" s="88"/>
      <c r="T156" s="88"/>
      <c r="U156" s="89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138</v>
      </c>
      <c r="AU156" s="14" t="s">
        <v>75</v>
      </c>
    </row>
    <row r="157" s="2" customFormat="1" ht="16.5" customHeight="1">
      <c r="A157" s="35"/>
      <c r="B157" s="36"/>
      <c r="C157" s="196" t="s">
        <v>257</v>
      </c>
      <c r="D157" s="196" t="s">
        <v>132</v>
      </c>
      <c r="E157" s="197" t="s">
        <v>590</v>
      </c>
      <c r="F157" s="198" t="s">
        <v>591</v>
      </c>
      <c r="G157" s="199" t="s">
        <v>135</v>
      </c>
      <c r="H157" s="200">
        <v>4</v>
      </c>
      <c r="I157" s="201"/>
      <c r="J157" s="202">
        <f>ROUND(I157*H157,2)</f>
        <v>0</v>
      </c>
      <c r="K157" s="203"/>
      <c r="L157" s="204"/>
      <c r="M157" s="205" t="s">
        <v>1</v>
      </c>
      <c r="N157" s="206" t="s">
        <v>40</v>
      </c>
      <c r="O157" s="88"/>
      <c r="P157" s="207">
        <f>O157*H157</f>
        <v>0</v>
      </c>
      <c r="Q157" s="207">
        <v>0</v>
      </c>
      <c r="R157" s="207">
        <f>Q157*H157</f>
        <v>0</v>
      </c>
      <c r="S157" s="207">
        <v>0</v>
      </c>
      <c r="T157" s="207">
        <f>S157*H157</f>
        <v>0</v>
      </c>
      <c r="U157" s="208" t="s">
        <v>1</v>
      </c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9" t="s">
        <v>84</v>
      </c>
      <c r="AT157" s="209" t="s">
        <v>132</v>
      </c>
      <c r="AU157" s="209" t="s">
        <v>75</v>
      </c>
      <c r="AY157" s="14" t="s">
        <v>136</v>
      </c>
      <c r="BE157" s="210">
        <f>IF(N157="základní",J157,0)</f>
        <v>0</v>
      </c>
      <c r="BF157" s="210">
        <f>IF(N157="snížená",J157,0)</f>
        <v>0</v>
      </c>
      <c r="BG157" s="210">
        <f>IF(N157="zákl. přenesená",J157,0)</f>
        <v>0</v>
      </c>
      <c r="BH157" s="210">
        <f>IF(N157="sníž. přenesená",J157,0)</f>
        <v>0</v>
      </c>
      <c r="BI157" s="210">
        <f>IF(N157="nulová",J157,0)</f>
        <v>0</v>
      </c>
      <c r="BJ157" s="14" t="s">
        <v>82</v>
      </c>
      <c r="BK157" s="210">
        <f>ROUND(I157*H157,2)</f>
        <v>0</v>
      </c>
      <c r="BL157" s="14" t="s">
        <v>82</v>
      </c>
      <c r="BM157" s="209" t="s">
        <v>592</v>
      </c>
    </row>
    <row r="158" s="2" customFormat="1">
      <c r="A158" s="35"/>
      <c r="B158" s="36"/>
      <c r="C158" s="37"/>
      <c r="D158" s="211" t="s">
        <v>138</v>
      </c>
      <c r="E158" s="37"/>
      <c r="F158" s="212" t="s">
        <v>591</v>
      </c>
      <c r="G158" s="37"/>
      <c r="H158" s="37"/>
      <c r="I158" s="213"/>
      <c r="J158" s="37"/>
      <c r="K158" s="37"/>
      <c r="L158" s="41"/>
      <c r="M158" s="214"/>
      <c r="N158" s="215"/>
      <c r="O158" s="88"/>
      <c r="P158" s="88"/>
      <c r="Q158" s="88"/>
      <c r="R158" s="88"/>
      <c r="S158" s="88"/>
      <c r="T158" s="88"/>
      <c r="U158" s="89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138</v>
      </c>
      <c r="AU158" s="14" t="s">
        <v>75</v>
      </c>
    </row>
    <row r="159" s="2" customFormat="1" ht="16.5" customHeight="1">
      <c r="A159" s="35"/>
      <c r="B159" s="36"/>
      <c r="C159" s="196" t="s">
        <v>261</v>
      </c>
      <c r="D159" s="196" t="s">
        <v>132</v>
      </c>
      <c r="E159" s="197" t="s">
        <v>593</v>
      </c>
      <c r="F159" s="198" t="s">
        <v>594</v>
      </c>
      <c r="G159" s="199" t="s">
        <v>135</v>
      </c>
      <c r="H159" s="200">
        <v>8</v>
      </c>
      <c r="I159" s="201"/>
      <c r="J159" s="202">
        <f>ROUND(I159*H159,2)</f>
        <v>0</v>
      </c>
      <c r="K159" s="203"/>
      <c r="L159" s="204"/>
      <c r="M159" s="205" t="s">
        <v>1</v>
      </c>
      <c r="N159" s="206" t="s">
        <v>40</v>
      </c>
      <c r="O159" s="88"/>
      <c r="P159" s="207">
        <f>O159*H159</f>
        <v>0</v>
      </c>
      <c r="Q159" s="207">
        <v>0</v>
      </c>
      <c r="R159" s="207">
        <f>Q159*H159</f>
        <v>0</v>
      </c>
      <c r="S159" s="207">
        <v>0</v>
      </c>
      <c r="T159" s="207">
        <f>S159*H159</f>
        <v>0</v>
      </c>
      <c r="U159" s="208" t="s">
        <v>1</v>
      </c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9" t="s">
        <v>84</v>
      </c>
      <c r="AT159" s="209" t="s">
        <v>132</v>
      </c>
      <c r="AU159" s="209" t="s">
        <v>75</v>
      </c>
      <c r="AY159" s="14" t="s">
        <v>136</v>
      </c>
      <c r="BE159" s="210">
        <f>IF(N159="základní",J159,0)</f>
        <v>0</v>
      </c>
      <c r="BF159" s="210">
        <f>IF(N159="snížená",J159,0)</f>
        <v>0</v>
      </c>
      <c r="BG159" s="210">
        <f>IF(N159="zákl. přenesená",J159,0)</f>
        <v>0</v>
      </c>
      <c r="BH159" s="210">
        <f>IF(N159="sníž. přenesená",J159,0)</f>
        <v>0</v>
      </c>
      <c r="BI159" s="210">
        <f>IF(N159="nulová",J159,0)</f>
        <v>0</v>
      </c>
      <c r="BJ159" s="14" t="s">
        <v>82</v>
      </c>
      <c r="BK159" s="210">
        <f>ROUND(I159*H159,2)</f>
        <v>0</v>
      </c>
      <c r="BL159" s="14" t="s">
        <v>82</v>
      </c>
      <c r="BM159" s="209" t="s">
        <v>595</v>
      </c>
    </row>
    <row r="160" s="2" customFormat="1">
      <c r="A160" s="35"/>
      <c r="B160" s="36"/>
      <c r="C160" s="37"/>
      <c r="D160" s="211" t="s">
        <v>138</v>
      </c>
      <c r="E160" s="37"/>
      <c r="F160" s="212" t="s">
        <v>594</v>
      </c>
      <c r="G160" s="37"/>
      <c r="H160" s="37"/>
      <c r="I160" s="213"/>
      <c r="J160" s="37"/>
      <c r="K160" s="37"/>
      <c r="L160" s="41"/>
      <c r="M160" s="214"/>
      <c r="N160" s="215"/>
      <c r="O160" s="88"/>
      <c r="P160" s="88"/>
      <c r="Q160" s="88"/>
      <c r="R160" s="88"/>
      <c r="S160" s="88"/>
      <c r="T160" s="88"/>
      <c r="U160" s="89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138</v>
      </c>
      <c r="AU160" s="14" t="s">
        <v>75</v>
      </c>
    </row>
    <row r="161" s="2" customFormat="1" ht="37.8" customHeight="1">
      <c r="A161" s="35"/>
      <c r="B161" s="36"/>
      <c r="C161" s="216" t="s">
        <v>265</v>
      </c>
      <c r="D161" s="216" t="s">
        <v>139</v>
      </c>
      <c r="E161" s="217" t="s">
        <v>596</v>
      </c>
      <c r="F161" s="218" t="s">
        <v>597</v>
      </c>
      <c r="G161" s="219" t="s">
        <v>135</v>
      </c>
      <c r="H161" s="220">
        <v>4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40</v>
      </c>
      <c r="O161" s="88"/>
      <c r="P161" s="207">
        <f>O161*H161</f>
        <v>0</v>
      </c>
      <c r="Q161" s="207">
        <v>0</v>
      </c>
      <c r="R161" s="207">
        <f>Q161*H161</f>
        <v>0</v>
      </c>
      <c r="S161" s="207">
        <v>0</v>
      </c>
      <c r="T161" s="207">
        <f>S161*H161</f>
        <v>0</v>
      </c>
      <c r="U161" s="208" t="s">
        <v>1</v>
      </c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9" t="s">
        <v>82</v>
      </c>
      <c r="AT161" s="209" t="s">
        <v>139</v>
      </c>
      <c r="AU161" s="209" t="s">
        <v>75</v>
      </c>
      <c r="AY161" s="14" t="s">
        <v>136</v>
      </c>
      <c r="BE161" s="210">
        <f>IF(N161="základní",J161,0)</f>
        <v>0</v>
      </c>
      <c r="BF161" s="210">
        <f>IF(N161="snížená",J161,0)</f>
        <v>0</v>
      </c>
      <c r="BG161" s="210">
        <f>IF(N161="zákl. přenesená",J161,0)</f>
        <v>0</v>
      </c>
      <c r="BH161" s="210">
        <f>IF(N161="sníž. přenesená",J161,0)</f>
        <v>0</v>
      </c>
      <c r="BI161" s="210">
        <f>IF(N161="nulová",J161,0)</f>
        <v>0</v>
      </c>
      <c r="BJ161" s="14" t="s">
        <v>82</v>
      </c>
      <c r="BK161" s="210">
        <f>ROUND(I161*H161,2)</f>
        <v>0</v>
      </c>
      <c r="BL161" s="14" t="s">
        <v>82</v>
      </c>
      <c r="BM161" s="209" t="s">
        <v>598</v>
      </c>
    </row>
    <row r="162" s="2" customFormat="1">
      <c r="A162" s="35"/>
      <c r="B162" s="36"/>
      <c r="C162" s="37"/>
      <c r="D162" s="211" t="s">
        <v>138</v>
      </c>
      <c r="E162" s="37"/>
      <c r="F162" s="212" t="s">
        <v>597</v>
      </c>
      <c r="G162" s="37"/>
      <c r="H162" s="37"/>
      <c r="I162" s="213"/>
      <c r="J162" s="37"/>
      <c r="K162" s="37"/>
      <c r="L162" s="41"/>
      <c r="M162" s="214"/>
      <c r="N162" s="215"/>
      <c r="O162" s="88"/>
      <c r="P162" s="88"/>
      <c r="Q162" s="88"/>
      <c r="R162" s="88"/>
      <c r="S162" s="88"/>
      <c r="T162" s="88"/>
      <c r="U162" s="89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138</v>
      </c>
      <c r="AU162" s="14" t="s">
        <v>75</v>
      </c>
    </row>
    <row r="163" s="2" customFormat="1" ht="33" customHeight="1">
      <c r="A163" s="35"/>
      <c r="B163" s="36"/>
      <c r="C163" s="216" t="s">
        <v>226</v>
      </c>
      <c r="D163" s="216" t="s">
        <v>139</v>
      </c>
      <c r="E163" s="217" t="s">
        <v>599</v>
      </c>
      <c r="F163" s="218" t="s">
        <v>600</v>
      </c>
      <c r="G163" s="219" t="s">
        <v>461</v>
      </c>
      <c r="H163" s="220">
        <v>67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40</v>
      </c>
      <c r="O163" s="88"/>
      <c r="P163" s="207">
        <f>O163*H163</f>
        <v>0</v>
      </c>
      <c r="Q163" s="207">
        <v>0</v>
      </c>
      <c r="R163" s="207">
        <f>Q163*H163</f>
        <v>0</v>
      </c>
      <c r="S163" s="207">
        <v>0</v>
      </c>
      <c r="T163" s="207">
        <f>S163*H163</f>
        <v>0</v>
      </c>
      <c r="U163" s="208" t="s">
        <v>1</v>
      </c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9" t="s">
        <v>82</v>
      </c>
      <c r="AT163" s="209" t="s">
        <v>139</v>
      </c>
      <c r="AU163" s="209" t="s">
        <v>75</v>
      </c>
      <c r="AY163" s="14" t="s">
        <v>136</v>
      </c>
      <c r="BE163" s="210">
        <f>IF(N163="základní",J163,0)</f>
        <v>0</v>
      </c>
      <c r="BF163" s="210">
        <f>IF(N163="snížená",J163,0)</f>
        <v>0</v>
      </c>
      <c r="BG163" s="210">
        <f>IF(N163="zákl. přenesená",J163,0)</f>
        <v>0</v>
      </c>
      <c r="BH163" s="210">
        <f>IF(N163="sníž. přenesená",J163,0)</f>
        <v>0</v>
      </c>
      <c r="BI163" s="210">
        <f>IF(N163="nulová",J163,0)</f>
        <v>0</v>
      </c>
      <c r="BJ163" s="14" t="s">
        <v>82</v>
      </c>
      <c r="BK163" s="210">
        <f>ROUND(I163*H163,2)</f>
        <v>0</v>
      </c>
      <c r="BL163" s="14" t="s">
        <v>82</v>
      </c>
      <c r="BM163" s="209" t="s">
        <v>601</v>
      </c>
    </row>
    <row r="164" s="2" customFormat="1">
      <c r="A164" s="35"/>
      <c r="B164" s="36"/>
      <c r="C164" s="37"/>
      <c r="D164" s="211" t="s">
        <v>138</v>
      </c>
      <c r="E164" s="37"/>
      <c r="F164" s="212" t="s">
        <v>602</v>
      </c>
      <c r="G164" s="37"/>
      <c r="H164" s="37"/>
      <c r="I164" s="213"/>
      <c r="J164" s="37"/>
      <c r="K164" s="37"/>
      <c r="L164" s="41"/>
      <c r="M164" s="214"/>
      <c r="N164" s="215"/>
      <c r="O164" s="88"/>
      <c r="P164" s="88"/>
      <c r="Q164" s="88"/>
      <c r="R164" s="88"/>
      <c r="S164" s="88"/>
      <c r="T164" s="88"/>
      <c r="U164" s="89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138</v>
      </c>
      <c r="AU164" s="14" t="s">
        <v>75</v>
      </c>
    </row>
    <row r="165" s="2" customFormat="1" ht="24.15" customHeight="1">
      <c r="A165" s="35"/>
      <c r="B165" s="36"/>
      <c r="C165" s="196" t="s">
        <v>231</v>
      </c>
      <c r="D165" s="196" t="s">
        <v>132</v>
      </c>
      <c r="E165" s="197" t="s">
        <v>603</v>
      </c>
      <c r="F165" s="198" t="s">
        <v>604</v>
      </c>
      <c r="G165" s="199" t="s">
        <v>135</v>
      </c>
      <c r="H165" s="200">
        <v>6</v>
      </c>
      <c r="I165" s="201"/>
      <c r="J165" s="202">
        <f>ROUND(I165*H165,2)</f>
        <v>0</v>
      </c>
      <c r="K165" s="203"/>
      <c r="L165" s="204"/>
      <c r="M165" s="205" t="s">
        <v>1</v>
      </c>
      <c r="N165" s="206" t="s">
        <v>40</v>
      </c>
      <c r="O165" s="88"/>
      <c r="P165" s="207">
        <f>O165*H165</f>
        <v>0</v>
      </c>
      <c r="Q165" s="207">
        <v>0</v>
      </c>
      <c r="R165" s="207">
        <f>Q165*H165</f>
        <v>0</v>
      </c>
      <c r="S165" s="207">
        <v>0</v>
      </c>
      <c r="T165" s="207">
        <f>S165*H165</f>
        <v>0</v>
      </c>
      <c r="U165" s="208" t="s">
        <v>1</v>
      </c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9" t="s">
        <v>84</v>
      </c>
      <c r="AT165" s="209" t="s">
        <v>132</v>
      </c>
      <c r="AU165" s="209" t="s">
        <v>75</v>
      </c>
      <c r="AY165" s="14" t="s">
        <v>136</v>
      </c>
      <c r="BE165" s="210">
        <f>IF(N165="základní",J165,0)</f>
        <v>0</v>
      </c>
      <c r="BF165" s="210">
        <f>IF(N165="snížená",J165,0)</f>
        <v>0</v>
      </c>
      <c r="BG165" s="210">
        <f>IF(N165="zákl. přenesená",J165,0)</f>
        <v>0</v>
      </c>
      <c r="BH165" s="210">
        <f>IF(N165="sníž. přenesená",J165,0)</f>
        <v>0</v>
      </c>
      <c r="BI165" s="210">
        <f>IF(N165="nulová",J165,0)</f>
        <v>0</v>
      </c>
      <c r="BJ165" s="14" t="s">
        <v>82</v>
      </c>
      <c r="BK165" s="210">
        <f>ROUND(I165*H165,2)</f>
        <v>0</v>
      </c>
      <c r="BL165" s="14" t="s">
        <v>82</v>
      </c>
      <c r="BM165" s="209" t="s">
        <v>605</v>
      </c>
    </row>
    <row r="166" s="2" customFormat="1">
      <c r="A166" s="35"/>
      <c r="B166" s="36"/>
      <c r="C166" s="37"/>
      <c r="D166" s="211" t="s">
        <v>138</v>
      </c>
      <c r="E166" s="37"/>
      <c r="F166" s="212" t="s">
        <v>604</v>
      </c>
      <c r="G166" s="37"/>
      <c r="H166" s="37"/>
      <c r="I166" s="213"/>
      <c r="J166" s="37"/>
      <c r="K166" s="37"/>
      <c r="L166" s="41"/>
      <c r="M166" s="214"/>
      <c r="N166" s="215"/>
      <c r="O166" s="88"/>
      <c r="P166" s="88"/>
      <c r="Q166" s="88"/>
      <c r="R166" s="88"/>
      <c r="S166" s="88"/>
      <c r="T166" s="88"/>
      <c r="U166" s="89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138</v>
      </c>
      <c r="AU166" s="14" t="s">
        <v>75</v>
      </c>
    </row>
    <row r="167" s="2" customFormat="1" ht="16.5" customHeight="1">
      <c r="A167" s="35"/>
      <c r="B167" s="36"/>
      <c r="C167" s="216" t="s">
        <v>235</v>
      </c>
      <c r="D167" s="216" t="s">
        <v>139</v>
      </c>
      <c r="E167" s="217" t="s">
        <v>606</v>
      </c>
      <c r="F167" s="218" t="s">
        <v>607</v>
      </c>
      <c r="G167" s="219" t="s">
        <v>135</v>
      </c>
      <c r="H167" s="220">
        <v>6</v>
      </c>
      <c r="I167" s="221"/>
      <c r="J167" s="222">
        <f>ROUND(I167*H167,2)</f>
        <v>0</v>
      </c>
      <c r="K167" s="223"/>
      <c r="L167" s="41"/>
      <c r="M167" s="224" t="s">
        <v>1</v>
      </c>
      <c r="N167" s="225" t="s">
        <v>40</v>
      </c>
      <c r="O167" s="88"/>
      <c r="P167" s="207">
        <f>O167*H167</f>
        <v>0</v>
      </c>
      <c r="Q167" s="207">
        <v>0</v>
      </c>
      <c r="R167" s="207">
        <f>Q167*H167</f>
        <v>0</v>
      </c>
      <c r="S167" s="207">
        <v>0</v>
      </c>
      <c r="T167" s="207">
        <f>S167*H167</f>
        <v>0</v>
      </c>
      <c r="U167" s="208" t="s">
        <v>1</v>
      </c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9" t="s">
        <v>82</v>
      </c>
      <c r="AT167" s="209" t="s">
        <v>139</v>
      </c>
      <c r="AU167" s="209" t="s">
        <v>75</v>
      </c>
      <c r="AY167" s="14" t="s">
        <v>136</v>
      </c>
      <c r="BE167" s="210">
        <f>IF(N167="základní",J167,0)</f>
        <v>0</v>
      </c>
      <c r="BF167" s="210">
        <f>IF(N167="snížená",J167,0)</f>
        <v>0</v>
      </c>
      <c r="BG167" s="210">
        <f>IF(N167="zákl. přenesená",J167,0)</f>
        <v>0</v>
      </c>
      <c r="BH167" s="210">
        <f>IF(N167="sníž. přenesená",J167,0)</f>
        <v>0</v>
      </c>
      <c r="BI167" s="210">
        <f>IF(N167="nulová",J167,0)</f>
        <v>0</v>
      </c>
      <c r="BJ167" s="14" t="s">
        <v>82</v>
      </c>
      <c r="BK167" s="210">
        <f>ROUND(I167*H167,2)</f>
        <v>0</v>
      </c>
      <c r="BL167" s="14" t="s">
        <v>82</v>
      </c>
      <c r="BM167" s="209" t="s">
        <v>608</v>
      </c>
    </row>
    <row r="168" s="2" customFormat="1">
      <c r="A168" s="35"/>
      <c r="B168" s="36"/>
      <c r="C168" s="37"/>
      <c r="D168" s="211" t="s">
        <v>138</v>
      </c>
      <c r="E168" s="37"/>
      <c r="F168" s="212" t="s">
        <v>609</v>
      </c>
      <c r="G168" s="37"/>
      <c r="H168" s="37"/>
      <c r="I168" s="213"/>
      <c r="J168" s="37"/>
      <c r="K168" s="37"/>
      <c r="L168" s="41"/>
      <c r="M168" s="214"/>
      <c r="N168" s="215"/>
      <c r="O168" s="88"/>
      <c r="P168" s="88"/>
      <c r="Q168" s="88"/>
      <c r="R168" s="88"/>
      <c r="S168" s="88"/>
      <c r="T168" s="88"/>
      <c r="U168" s="89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138</v>
      </c>
      <c r="AU168" s="14" t="s">
        <v>75</v>
      </c>
    </row>
    <row r="169" s="2" customFormat="1" ht="16.5" customHeight="1">
      <c r="A169" s="35"/>
      <c r="B169" s="36"/>
      <c r="C169" s="216" t="s">
        <v>239</v>
      </c>
      <c r="D169" s="216" t="s">
        <v>139</v>
      </c>
      <c r="E169" s="217" t="s">
        <v>610</v>
      </c>
      <c r="F169" s="218" t="s">
        <v>611</v>
      </c>
      <c r="G169" s="219" t="s">
        <v>461</v>
      </c>
      <c r="H169" s="220">
        <v>25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40</v>
      </c>
      <c r="O169" s="88"/>
      <c r="P169" s="207">
        <f>O169*H169</f>
        <v>0</v>
      </c>
      <c r="Q169" s="207">
        <v>0</v>
      </c>
      <c r="R169" s="207">
        <f>Q169*H169</f>
        <v>0</v>
      </c>
      <c r="S169" s="207">
        <v>0</v>
      </c>
      <c r="T169" s="207">
        <f>S169*H169</f>
        <v>0</v>
      </c>
      <c r="U169" s="208" t="s">
        <v>1</v>
      </c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9" t="s">
        <v>82</v>
      </c>
      <c r="AT169" s="209" t="s">
        <v>139</v>
      </c>
      <c r="AU169" s="209" t="s">
        <v>75</v>
      </c>
      <c r="AY169" s="14" t="s">
        <v>136</v>
      </c>
      <c r="BE169" s="210">
        <f>IF(N169="základní",J169,0)</f>
        <v>0</v>
      </c>
      <c r="BF169" s="210">
        <f>IF(N169="snížená",J169,0)</f>
        <v>0</v>
      </c>
      <c r="BG169" s="210">
        <f>IF(N169="zákl. přenesená",J169,0)</f>
        <v>0</v>
      </c>
      <c r="BH169" s="210">
        <f>IF(N169="sníž. přenesená",J169,0)</f>
        <v>0</v>
      </c>
      <c r="BI169" s="210">
        <f>IF(N169="nulová",J169,0)</f>
        <v>0</v>
      </c>
      <c r="BJ169" s="14" t="s">
        <v>82</v>
      </c>
      <c r="BK169" s="210">
        <f>ROUND(I169*H169,2)</f>
        <v>0</v>
      </c>
      <c r="BL169" s="14" t="s">
        <v>82</v>
      </c>
      <c r="BM169" s="209" t="s">
        <v>612</v>
      </c>
    </row>
    <row r="170" s="2" customFormat="1">
      <c r="A170" s="35"/>
      <c r="B170" s="36"/>
      <c r="C170" s="37"/>
      <c r="D170" s="211" t="s">
        <v>138</v>
      </c>
      <c r="E170" s="37"/>
      <c r="F170" s="212" t="s">
        <v>611</v>
      </c>
      <c r="G170" s="37"/>
      <c r="H170" s="37"/>
      <c r="I170" s="213"/>
      <c r="J170" s="37"/>
      <c r="K170" s="37"/>
      <c r="L170" s="41"/>
      <c r="M170" s="214"/>
      <c r="N170" s="215"/>
      <c r="O170" s="88"/>
      <c r="P170" s="88"/>
      <c r="Q170" s="88"/>
      <c r="R170" s="88"/>
      <c r="S170" s="88"/>
      <c r="T170" s="88"/>
      <c r="U170" s="89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138</v>
      </c>
      <c r="AU170" s="14" t="s">
        <v>75</v>
      </c>
    </row>
    <row r="171" s="2" customFormat="1" ht="33" customHeight="1">
      <c r="A171" s="35"/>
      <c r="B171" s="36"/>
      <c r="C171" s="196" t="s">
        <v>243</v>
      </c>
      <c r="D171" s="196" t="s">
        <v>132</v>
      </c>
      <c r="E171" s="197" t="s">
        <v>613</v>
      </c>
      <c r="F171" s="198" t="s">
        <v>614</v>
      </c>
      <c r="G171" s="199" t="s">
        <v>461</v>
      </c>
      <c r="H171" s="200">
        <v>25</v>
      </c>
      <c r="I171" s="201"/>
      <c r="J171" s="202">
        <f>ROUND(I171*H171,2)</f>
        <v>0</v>
      </c>
      <c r="K171" s="203"/>
      <c r="L171" s="204"/>
      <c r="M171" s="205" t="s">
        <v>1</v>
      </c>
      <c r="N171" s="206" t="s">
        <v>40</v>
      </c>
      <c r="O171" s="88"/>
      <c r="P171" s="207">
        <f>O171*H171</f>
        <v>0</v>
      </c>
      <c r="Q171" s="207">
        <v>0</v>
      </c>
      <c r="R171" s="207">
        <f>Q171*H171</f>
        <v>0</v>
      </c>
      <c r="S171" s="207">
        <v>0</v>
      </c>
      <c r="T171" s="207">
        <f>S171*H171</f>
        <v>0</v>
      </c>
      <c r="U171" s="208" t="s">
        <v>1</v>
      </c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9" t="s">
        <v>84</v>
      </c>
      <c r="AT171" s="209" t="s">
        <v>132</v>
      </c>
      <c r="AU171" s="209" t="s">
        <v>75</v>
      </c>
      <c r="AY171" s="14" t="s">
        <v>136</v>
      </c>
      <c r="BE171" s="210">
        <f>IF(N171="základní",J171,0)</f>
        <v>0</v>
      </c>
      <c r="BF171" s="210">
        <f>IF(N171="snížená",J171,0)</f>
        <v>0</v>
      </c>
      <c r="BG171" s="210">
        <f>IF(N171="zákl. přenesená",J171,0)</f>
        <v>0</v>
      </c>
      <c r="BH171" s="210">
        <f>IF(N171="sníž. přenesená",J171,0)</f>
        <v>0</v>
      </c>
      <c r="BI171" s="210">
        <f>IF(N171="nulová",J171,0)</f>
        <v>0</v>
      </c>
      <c r="BJ171" s="14" t="s">
        <v>82</v>
      </c>
      <c r="BK171" s="210">
        <f>ROUND(I171*H171,2)</f>
        <v>0</v>
      </c>
      <c r="BL171" s="14" t="s">
        <v>82</v>
      </c>
      <c r="BM171" s="209" t="s">
        <v>615</v>
      </c>
    </row>
    <row r="172" s="2" customFormat="1">
      <c r="A172" s="35"/>
      <c r="B172" s="36"/>
      <c r="C172" s="37"/>
      <c r="D172" s="211" t="s">
        <v>138</v>
      </c>
      <c r="E172" s="37"/>
      <c r="F172" s="212" t="s">
        <v>614</v>
      </c>
      <c r="G172" s="37"/>
      <c r="H172" s="37"/>
      <c r="I172" s="213"/>
      <c r="J172" s="37"/>
      <c r="K172" s="37"/>
      <c r="L172" s="41"/>
      <c r="M172" s="214"/>
      <c r="N172" s="215"/>
      <c r="O172" s="88"/>
      <c r="P172" s="88"/>
      <c r="Q172" s="88"/>
      <c r="R172" s="88"/>
      <c r="S172" s="88"/>
      <c r="T172" s="88"/>
      <c r="U172" s="89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138</v>
      </c>
      <c r="AU172" s="14" t="s">
        <v>75</v>
      </c>
    </row>
    <row r="173" s="2" customFormat="1" ht="49.05" customHeight="1">
      <c r="A173" s="35"/>
      <c r="B173" s="36"/>
      <c r="C173" s="196" t="s">
        <v>247</v>
      </c>
      <c r="D173" s="196" t="s">
        <v>132</v>
      </c>
      <c r="E173" s="197" t="s">
        <v>616</v>
      </c>
      <c r="F173" s="198" t="s">
        <v>617</v>
      </c>
      <c r="G173" s="199" t="s">
        <v>135</v>
      </c>
      <c r="H173" s="200">
        <v>6</v>
      </c>
      <c r="I173" s="201"/>
      <c r="J173" s="202">
        <f>ROUND(I173*H173,2)</f>
        <v>0</v>
      </c>
      <c r="K173" s="203"/>
      <c r="L173" s="204"/>
      <c r="M173" s="205" t="s">
        <v>1</v>
      </c>
      <c r="N173" s="206" t="s">
        <v>40</v>
      </c>
      <c r="O173" s="88"/>
      <c r="P173" s="207">
        <f>O173*H173</f>
        <v>0</v>
      </c>
      <c r="Q173" s="207">
        <v>0</v>
      </c>
      <c r="R173" s="207">
        <f>Q173*H173</f>
        <v>0</v>
      </c>
      <c r="S173" s="207">
        <v>0</v>
      </c>
      <c r="T173" s="207">
        <f>S173*H173</f>
        <v>0</v>
      </c>
      <c r="U173" s="208" t="s">
        <v>1</v>
      </c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9" t="s">
        <v>84</v>
      </c>
      <c r="AT173" s="209" t="s">
        <v>132</v>
      </c>
      <c r="AU173" s="209" t="s">
        <v>75</v>
      </c>
      <c r="AY173" s="14" t="s">
        <v>136</v>
      </c>
      <c r="BE173" s="210">
        <f>IF(N173="základní",J173,0)</f>
        <v>0</v>
      </c>
      <c r="BF173" s="210">
        <f>IF(N173="snížená",J173,0)</f>
        <v>0</v>
      </c>
      <c r="BG173" s="210">
        <f>IF(N173="zákl. přenesená",J173,0)</f>
        <v>0</v>
      </c>
      <c r="BH173" s="210">
        <f>IF(N173="sníž. přenesená",J173,0)</f>
        <v>0</v>
      </c>
      <c r="BI173" s="210">
        <f>IF(N173="nulová",J173,0)</f>
        <v>0</v>
      </c>
      <c r="BJ173" s="14" t="s">
        <v>82</v>
      </c>
      <c r="BK173" s="210">
        <f>ROUND(I173*H173,2)</f>
        <v>0</v>
      </c>
      <c r="BL173" s="14" t="s">
        <v>82</v>
      </c>
      <c r="BM173" s="209" t="s">
        <v>618</v>
      </c>
    </row>
    <row r="174" s="2" customFormat="1">
      <c r="A174" s="35"/>
      <c r="B174" s="36"/>
      <c r="C174" s="37"/>
      <c r="D174" s="211" t="s">
        <v>138</v>
      </c>
      <c r="E174" s="37"/>
      <c r="F174" s="212" t="s">
        <v>617</v>
      </c>
      <c r="G174" s="37"/>
      <c r="H174" s="37"/>
      <c r="I174" s="213"/>
      <c r="J174" s="37"/>
      <c r="K174" s="37"/>
      <c r="L174" s="41"/>
      <c r="M174" s="214"/>
      <c r="N174" s="215"/>
      <c r="O174" s="88"/>
      <c r="P174" s="88"/>
      <c r="Q174" s="88"/>
      <c r="R174" s="88"/>
      <c r="S174" s="88"/>
      <c r="T174" s="88"/>
      <c r="U174" s="89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138</v>
      </c>
      <c r="AU174" s="14" t="s">
        <v>75</v>
      </c>
    </row>
    <row r="175" s="2" customFormat="1" ht="33" customHeight="1">
      <c r="A175" s="35"/>
      <c r="B175" s="36"/>
      <c r="C175" s="216" t="s">
        <v>252</v>
      </c>
      <c r="D175" s="216" t="s">
        <v>139</v>
      </c>
      <c r="E175" s="217" t="s">
        <v>619</v>
      </c>
      <c r="F175" s="218" t="s">
        <v>620</v>
      </c>
      <c r="G175" s="219" t="s">
        <v>135</v>
      </c>
      <c r="H175" s="220">
        <v>6</v>
      </c>
      <c r="I175" s="221"/>
      <c r="J175" s="222">
        <f>ROUND(I175*H175,2)</f>
        <v>0</v>
      </c>
      <c r="K175" s="223"/>
      <c r="L175" s="41"/>
      <c r="M175" s="224" t="s">
        <v>1</v>
      </c>
      <c r="N175" s="225" t="s">
        <v>40</v>
      </c>
      <c r="O175" s="88"/>
      <c r="P175" s="207">
        <f>O175*H175</f>
        <v>0</v>
      </c>
      <c r="Q175" s="207">
        <v>0</v>
      </c>
      <c r="R175" s="207">
        <f>Q175*H175</f>
        <v>0</v>
      </c>
      <c r="S175" s="207">
        <v>0</v>
      </c>
      <c r="T175" s="207">
        <f>S175*H175</f>
        <v>0</v>
      </c>
      <c r="U175" s="208" t="s">
        <v>1</v>
      </c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9" t="s">
        <v>82</v>
      </c>
      <c r="AT175" s="209" t="s">
        <v>139</v>
      </c>
      <c r="AU175" s="209" t="s">
        <v>75</v>
      </c>
      <c r="AY175" s="14" t="s">
        <v>136</v>
      </c>
      <c r="BE175" s="210">
        <f>IF(N175="základní",J175,0)</f>
        <v>0</v>
      </c>
      <c r="BF175" s="210">
        <f>IF(N175="snížená",J175,0)</f>
        <v>0</v>
      </c>
      <c r="BG175" s="210">
        <f>IF(N175="zákl. přenesená",J175,0)</f>
        <v>0</v>
      </c>
      <c r="BH175" s="210">
        <f>IF(N175="sníž. přenesená",J175,0)</f>
        <v>0</v>
      </c>
      <c r="BI175" s="210">
        <f>IF(N175="nulová",J175,0)</f>
        <v>0</v>
      </c>
      <c r="BJ175" s="14" t="s">
        <v>82</v>
      </c>
      <c r="BK175" s="210">
        <f>ROUND(I175*H175,2)</f>
        <v>0</v>
      </c>
      <c r="BL175" s="14" t="s">
        <v>82</v>
      </c>
      <c r="BM175" s="209" t="s">
        <v>621</v>
      </c>
    </row>
    <row r="176" s="2" customFormat="1">
      <c r="A176" s="35"/>
      <c r="B176" s="36"/>
      <c r="C176" s="37"/>
      <c r="D176" s="211" t="s">
        <v>138</v>
      </c>
      <c r="E176" s="37"/>
      <c r="F176" s="212" t="s">
        <v>622</v>
      </c>
      <c r="G176" s="37"/>
      <c r="H176" s="37"/>
      <c r="I176" s="213"/>
      <c r="J176" s="37"/>
      <c r="K176" s="37"/>
      <c r="L176" s="41"/>
      <c r="M176" s="227"/>
      <c r="N176" s="228"/>
      <c r="O176" s="229"/>
      <c r="P176" s="229"/>
      <c r="Q176" s="229"/>
      <c r="R176" s="229"/>
      <c r="S176" s="229"/>
      <c r="T176" s="229"/>
      <c r="U176" s="230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138</v>
      </c>
      <c r="AU176" s="14" t="s">
        <v>75</v>
      </c>
    </row>
    <row r="177" s="2" customFormat="1" ht="6.96" customHeight="1">
      <c r="A177" s="35"/>
      <c r="B177" s="63"/>
      <c r="C177" s="64"/>
      <c r="D177" s="64"/>
      <c r="E177" s="64"/>
      <c r="F177" s="64"/>
      <c r="G177" s="64"/>
      <c r="H177" s="64"/>
      <c r="I177" s="64"/>
      <c r="J177" s="64"/>
      <c r="K177" s="64"/>
      <c r="L177" s="41"/>
      <c r="M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</row>
  </sheetData>
  <sheetProtection sheet="1" autoFilter="0" formatColumns="0" formatRows="0" objects="1" scenarios="1" spinCount="100000" saltValue="dYyknb8DujY/Pp8BS1kYnKyntn6P25RMhnNdbWzO49PAWqKZbTvkz6WM8W0lYisjTF/U/7G41ouGIDLUQQiamA==" hashValue="N3DBL4iIt1h0EAXAeDhdOStFJlJxNOzED4AkL1fzef3gihHzCVsrJdrXYbUNoptQnEV7ibx+9q+iW3Sex9EYIw==" algorithmName="SHA-512" password="CC35"/>
  <autoFilter ref="C119:K17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98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84</v>
      </c>
    </row>
    <row r="4" hidden="1" s="1" customFormat="1" ht="24.96" customHeight="1">
      <c r="B4" s="17"/>
      <c r="D4" s="145" t="s">
        <v>108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26.25" customHeight="1">
      <c r="B7" s="17"/>
      <c r="E7" s="148" t="str">
        <f>'Rekapitulace stavby'!K6</f>
        <v>Oprava PZS přejezdu P942 v km 57,204 na trati Horažďovice - Klatovy</v>
      </c>
      <c r="F7" s="147"/>
      <c r="G7" s="147"/>
      <c r="H7" s="147"/>
      <c r="L7" s="17"/>
    </row>
    <row r="8" hidden="1" s="1" customFormat="1" ht="12" customHeight="1">
      <c r="B8" s="17"/>
      <c r="D8" s="147" t="s">
        <v>109</v>
      </c>
      <c r="L8" s="17"/>
    </row>
    <row r="9" hidden="1" s="2" customFormat="1" ht="16.5" customHeight="1">
      <c r="A9" s="35"/>
      <c r="B9" s="41"/>
      <c r="C9" s="35"/>
      <c r="D9" s="35"/>
      <c r="E9" s="148" t="s">
        <v>110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111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9" t="s">
        <v>623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16. 6. 2022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7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33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35</v>
      </c>
      <c r="E32" s="35"/>
      <c r="F32" s="35"/>
      <c r="G32" s="35"/>
      <c r="H32" s="35"/>
      <c r="I32" s="35"/>
      <c r="J32" s="157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37</v>
      </c>
      <c r="G34" s="35"/>
      <c r="H34" s="35"/>
      <c r="I34" s="158" t="s">
        <v>36</v>
      </c>
      <c r="J34" s="158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39</v>
      </c>
      <c r="E35" s="147" t="s">
        <v>40</v>
      </c>
      <c r="F35" s="160">
        <f>ROUND((SUM(BE121:BE136)),  2)</f>
        <v>0</v>
      </c>
      <c r="G35" s="35"/>
      <c r="H35" s="35"/>
      <c r="I35" s="161">
        <v>0.20999999999999999</v>
      </c>
      <c r="J35" s="160">
        <f>ROUND(((SUM(BE121:BE136))*I35),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ROUND((SUM(BF121:BF136)),  2)</f>
        <v>0</v>
      </c>
      <c r="G36" s="35"/>
      <c r="H36" s="35"/>
      <c r="I36" s="161">
        <v>0.14999999999999999</v>
      </c>
      <c r="J36" s="160">
        <f>ROUND(((SUM(BF121:BF136))*I36),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ROUND((SUM(BG121:BG136)),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43</v>
      </c>
      <c r="F38" s="160">
        <f>ROUND((SUM(BH121:BH136)),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44</v>
      </c>
      <c r="F39" s="160">
        <f>ROUND((SUM(BI121:BI136)),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48</v>
      </c>
      <c r="E50" s="170"/>
      <c r="F50" s="170"/>
      <c r="G50" s="169" t="s">
        <v>49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2"/>
      <c r="J61" s="174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52</v>
      </c>
      <c r="E65" s="175"/>
      <c r="F65" s="175"/>
      <c r="G65" s="169" t="s">
        <v>53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2"/>
      <c r="J76" s="174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113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80" t="str">
        <f>E7</f>
        <v>Oprava PZS přejezdu P942 v km 57,204 na trati Horažďovice - Klatovy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109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110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111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01.4 - Náklady na dopravu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Klatovy</v>
      </c>
      <c r="G91" s="37"/>
      <c r="H91" s="37"/>
      <c r="I91" s="29" t="s">
        <v>22</v>
      </c>
      <c r="J91" s="76" t="str">
        <f>IF(J14="","",J14)</f>
        <v>16. 6. 2022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 s.o.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114</v>
      </c>
      <c r="D96" s="182"/>
      <c r="E96" s="182"/>
      <c r="F96" s="182"/>
      <c r="G96" s="182"/>
      <c r="H96" s="182"/>
      <c r="I96" s="182"/>
      <c r="J96" s="183" t="s">
        <v>115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116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117</v>
      </c>
    </row>
    <row r="99" hidden="1" s="10" customFormat="1" ht="24.96" customHeight="1">
      <c r="A99" s="10"/>
      <c r="B99" s="231"/>
      <c r="C99" s="232"/>
      <c r="D99" s="233" t="s">
        <v>624</v>
      </c>
      <c r="E99" s="234"/>
      <c r="F99" s="234"/>
      <c r="G99" s="234"/>
      <c r="H99" s="234"/>
      <c r="I99" s="234"/>
      <c r="J99" s="235">
        <f>J122</f>
        <v>0</v>
      </c>
      <c r="K99" s="232"/>
      <c r="L99" s="23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hidden="1"/>
    <row r="103" hidden="1"/>
    <row r="104" hidden="1"/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118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6.25" customHeight="1">
      <c r="A109" s="35"/>
      <c r="B109" s="36"/>
      <c r="C109" s="37"/>
      <c r="D109" s="37"/>
      <c r="E109" s="180" t="str">
        <f>E7</f>
        <v>Oprava PZS přejezdu P942 v km 57,204 na trati Horažďovice - Klatovy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109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80" t="s">
        <v>110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111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E11</f>
        <v>01.4 - Náklady na dopravu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>Klatovy</v>
      </c>
      <c r="G115" s="37"/>
      <c r="H115" s="37"/>
      <c r="I115" s="29" t="s">
        <v>22</v>
      </c>
      <c r="J115" s="76" t="str">
        <f>IF(J14="","",J14)</f>
        <v>16. 6. 2022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E17</f>
        <v>Správa železnic s.o.</v>
      </c>
      <c r="G117" s="37"/>
      <c r="H117" s="37"/>
      <c r="I117" s="29" t="s">
        <v>30</v>
      </c>
      <c r="J117" s="33" t="str">
        <f>E23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28</v>
      </c>
      <c r="D118" s="37"/>
      <c r="E118" s="37"/>
      <c r="F118" s="24" t="str">
        <f>IF(E20="","",E20)</f>
        <v>Vyplň údaj</v>
      </c>
      <c r="G118" s="37"/>
      <c r="H118" s="37"/>
      <c r="I118" s="29" t="s">
        <v>33</v>
      </c>
      <c r="J118" s="33" t="str">
        <f>E26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9" customFormat="1" ht="29.28" customHeight="1">
      <c r="A120" s="185"/>
      <c r="B120" s="186"/>
      <c r="C120" s="187" t="s">
        <v>119</v>
      </c>
      <c r="D120" s="188" t="s">
        <v>60</v>
      </c>
      <c r="E120" s="188" t="s">
        <v>56</v>
      </c>
      <c r="F120" s="188" t="s">
        <v>57</v>
      </c>
      <c r="G120" s="188" t="s">
        <v>120</v>
      </c>
      <c r="H120" s="188" t="s">
        <v>121</v>
      </c>
      <c r="I120" s="188" t="s">
        <v>122</v>
      </c>
      <c r="J120" s="189" t="s">
        <v>115</v>
      </c>
      <c r="K120" s="190" t="s">
        <v>123</v>
      </c>
      <c r="L120" s="191"/>
      <c r="M120" s="97" t="s">
        <v>1</v>
      </c>
      <c r="N120" s="98" t="s">
        <v>39</v>
      </c>
      <c r="O120" s="98" t="s">
        <v>124</v>
      </c>
      <c r="P120" s="98" t="s">
        <v>125</v>
      </c>
      <c r="Q120" s="98" t="s">
        <v>126</v>
      </c>
      <c r="R120" s="98" t="s">
        <v>127</v>
      </c>
      <c r="S120" s="98" t="s">
        <v>128</v>
      </c>
      <c r="T120" s="98" t="s">
        <v>129</v>
      </c>
      <c r="U120" s="99" t="s">
        <v>130</v>
      </c>
      <c r="V120" s="185"/>
      <c r="W120" s="185"/>
      <c r="X120" s="185"/>
      <c r="Y120" s="185"/>
      <c r="Z120" s="185"/>
      <c r="AA120" s="185"/>
      <c r="AB120" s="185"/>
      <c r="AC120" s="185"/>
      <c r="AD120" s="185"/>
      <c r="AE120" s="185"/>
    </row>
    <row r="121" s="2" customFormat="1" ht="22.8" customHeight="1">
      <c r="A121" s="35"/>
      <c r="B121" s="36"/>
      <c r="C121" s="104" t="s">
        <v>131</v>
      </c>
      <c r="D121" s="37"/>
      <c r="E121" s="37"/>
      <c r="F121" s="37"/>
      <c r="G121" s="37"/>
      <c r="H121" s="37"/>
      <c r="I121" s="37"/>
      <c r="J121" s="192">
        <f>BK121</f>
        <v>0</v>
      </c>
      <c r="K121" s="37"/>
      <c r="L121" s="41"/>
      <c r="M121" s="100"/>
      <c r="N121" s="193"/>
      <c r="O121" s="101"/>
      <c r="P121" s="194">
        <f>P122</f>
        <v>0</v>
      </c>
      <c r="Q121" s="101"/>
      <c r="R121" s="194">
        <f>R122</f>
        <v>0</v>
      </c>
      <c r="S121" s="101"/>
      <c r="T121" s="194">
        <f>T122</f>
        <v>0</v>
      </c>
      <c r="U121" s="102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74</v>
      </c>
      <c r="AU121" s="14" t="s">
        <v>117</v>
      </c>
      <c r="BK121" s="195">
        <f>BK122</f>
        <v>0</v>
      </c>
    </row>
    <row r="122" s="12" customFormat="1" ht="25.92" customHeight="1">
      <c r="A122" s="12"/>
      <c r="B122" s="242"/>
      <c r="C122" s="243"/>
      <c r="D122" s="244" t="s">
        <v>74</v>
      </c>
      <c r="E122" s="245" t="s">
        <v>625</v>
      </c>
      <c r="F122" s="245" t="s">
        <v>97</v>
      </c>
      <c r="G122" s="243"/>
      <c r="H122" s="243"/>
      <c r="I122" s="246"/>
      <c r="J122" s="247">
        <f>BK122</f>
        <v>0</v>
      </c>
      <c r="K122" s="243"/>
      <c r="L122" s="248"/>
      <c r="M122" s="249"/>
      <c r="N122" s="250"/>
      <c r="O122" s="250"/>
      <c r="P122" s="251">
        <f>SUM(P123:P136)</f>
        <v>0</v>
      </c>
      <c r="Q122" s="250"/>
      <c r="R122" s="251">
        <f>SUM(R123:R136)</f>
        <v>0</v>
      </c>
      <c r="S122" s="250"/>
      <c r="T122" s="251">
        <f>SUM(T123:T136)</f>
        <v>0</v>
      </c>
      <c r="U122" s="25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53" t="s">
        <v>148</v>
      </c>
      <c r="AT122" s="254" t="s">
        <v>74</v>
      </c>
      <c r="AU122" s="254" t="s">
        <v>75</v>
      </c>
      <c r="AY122" s="253" t="s">
        <v>136</v>
      </c>
      <c r="BK122" s="255">
        <f>SUM(BK123:BK136)</f>
        <v>0</v>
      </c>
    </row>
    <row r="123" s="2" customFormat="1" ht="62.7" customHeight="1">
      <c r="A123" s="35"/>
      <c r="B123" s="36"/>
      <c r="C123" s="216" t="s">
        <v>82</v>
      </c>
      <c r="D123" s="216" t="s">
        <v>139</v>
      </c>
      <c r="E123" s="217" t="s">
        <v>626</v>
      </c>
      <c r="F123" s="218" t="s">
        <v>627</v>
      </c>
      <c r="G123" s="219" t="s">
        <v>135</v>
      </c>
      <c r="H123" s="220">
        <v>25</v>
      </c>
      <c r="I123" s="221"/>
      <c r="J123" s="222">
        <f>ROUND(I123*H123,2)</f>
        <v>0</v>
      </c>
      <c r="K123" s="223"/>
      <c r="L123" s="41"/>
      <c r="M123" s="224" t="s">
        <v>1</v>
      </c>
      <c r="N123" s="225" t="s">
        <v>40</v>
      </c>
      <c r="O123" s="88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7">
        <f>S123*H123</f>
        <v>0</v>
      </c>
      <c r="U123" s="208" t="s">
        <v>1</v>
      </c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9" t="s">
        <v>628</v>
      </c>
      <c r="AT123" s="209" t="s">
        <v>139</v>
      </c>
      <c r="AU123" s="209" t="s">
        <v>82</v>
      </c>
      <c r="AY123" s="14" t="s">
        <v>136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4" t="s">
        <v>82</v>
      </c>
      <c r="BK123" s="210">
        <f>ROUND(I123*H123,2)</f>
        <v>0</v>
      </c>
      <c r="BL123" s="14" t="s">
        <v>628</v>
      </c>
      <c r="BM123" s="209" t="s">
        <v>629</v>
      </c>
    </row>
    <row r="124" s="2" customFormat="1">
      <c r="A124" s="35"/>
      <c r="B124" s="36"/>
      <c r="C124" s="37"/>
      <c r="D124" s="211" t="s">
        <v>138</v>
      </c>
      <c r="E124" s="37"/>
      <c r="F124" s="212" t="s">
        <v>630</v>
      </c>
      <c r="G124" s="37"/>
      <c r="H124" s="37"/>
      <c r="I124" s="213"/>
      <c r="J124" s="37"/>
      <c r="K124" s="37"/>
      <c r="L124" s="41"/>
      <c r="M124" s="214"/>
      <c r="N124" s="215"/>
      <c r="O124" s="88"/>
      <c r="P124" s="88"/>
      <c r="Q124" s="88"/>
      <c r="R124" s="88"/>
      <c r="S124" s="88"/>
      <c r="T124" s="88"/>
      <c r="U124" s="89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138</v>
      </c>
      <c r="AU124" s="14" t="s">
        <v>82</v>
      </c>
    </row>
    <row r="125" s="2" customFormat="1">
      <c r="A125" s="35"/>
      <c r="B125" s="36"/>
      <c r="C125" s="37"/>
      <c r="D125" s="211" t="s">
        <v>208</v>
      </c>
      <c r="E125" s="37"/>
      <c r="F125" s="226" t="s">
        <v>631</v>
      </c>
      <c r="G125" s="37"/>
      <c r="H125" s="37"/>
      <c r="I125" s="213"/>
      <c r="J125" s="37"/>
      <c r="K125" s="37"/>
      <c r="L125" s="41"/>
      <c r="M125" s="214"/>
      <c r="N125" s="215"/>
      <c r="O125" s="88"/>
      <c r="P125" s="88"/>
      <c r="Q125" s="88"/>
      <c r="R125" s="88"/>
      <c r="S125" s="88"/>
      <c r="T125" s="88"/>
      <c r="U125" s="89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208</v>
      </c>
      <c r="AU125" s="14" t="s">
        <v>82</v>
      </c>
    </row>
    <row r="126" s="2" customFormat="1" ht="55.5" customHeight="1">
      <c r="A126" s="35"/>
      <c r="B126" s="36"/>
      <c r="C126" s="216" t="s">
        <v>84</v>
      </c>
      <c r="D126" s="216" t="s">
        <v>139</v>
      </c>
      <c r="E126" s="217" t="s">
        <v>632</v>
      </c>
      <c r="F126" s="218" t="s">
        <v>633</v>
      </c>
      <c r="G126" s="219" t="s">
        <v>634</v>
      </c>
      <c r="H126" s="220">
        <v>10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40</v>
      </c>
      <c r="O126" s="88"/>
      <c r="P126" s="207">
        <f>O126*H126</f>
        <v>0</v>
      </c>
      <c r="Q126" s="207">
        <v>0</v>
      </c>
      <c r="R126" s="207">
        <f>Q126*H126</f>
        <v>0</v>
      </c>
      <c r="S126" s="207">
        <v>0</v>
      </c>
      <c r="T126" s="207">
        <f>S126*H126</f>
        <v>0</v>
      </c>
      <c r="U126" s="208" t="s">
        <v>1</v>
      </c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9" t="s">
        <v>628</v>
      </c>
      <c r="AT126" s="209" t="s">
        <v>139</v>
      </c>
      <c r="AU126" s="209" t="s">
        <v>82</v>
      </c>
      <c r="AY126" s="14" t="s">
        <v>136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4" t="s">
        <v>82</v>
      </c>
      <c r="BK126" s="210">
        <f>ROUND(I126*H126,2)</f>
        <v>0</v>
      </c>
      <c r="BL126" s="14" t="s">
        <v>628</v>
      </c>
      <c r="BM126" s="209" t="s">
        <v>635</v>
      </c>
    </row>
    <row r="127" s="2" customFormat="1">
      <c r="A127" s="35"/>
      <c r="B127" s="36"/>
      <c r="C127" s="37"/>
      <c r="D127" s="211" t="s">
        <v>138</v>
      </c>
      <c r="E127" s="37"/>
      <c r="F127" s="212" t="s">
        <v>636</v>
      </c>
      <c r="G127" s="37"/>
      <c r="H127" s="37"/>
      <c r="I127" s="213"/>
      <c r="J127" s="37"/>
      <c r="K127" s="37"/>
      <c r="L127" s="41"/>
      <c r="M127" s="214"/>
      <c r="N127" s="215"/>
      <c r="O127" s="88"/>
      <c r="P127" s="88"/>
      <c r="Q127" s="88"/>
      <c r="R127" s="88"/>
      <c r="S127" s="88"/>
      <c r="T127" s="88"/>
      <c r="U127" s="89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138</v>
      </c>
      <c r="AU127" s="14" t="s">
        <v>82</v>
      </c>
    </row>
    <row r="128" s="2" customFormat="1">
      <c r="A128" s="35"/>
      <c r="B128" s="36"/>
      <c r="C128" s="37"/>
      <c r="D128" s="211" t="s">
        <v>208</v>
      </c>
      <c r="E128" s="37"/>
      <c r="F128" s="226" t="s">
        <v>637</v>
      </c>
      <c r="G128" s="37"/>
      <c r="H128" s="37"/>
      <c r="I128" s="213"/>
      <c r="J128" s="37"/>
      <c r="K128" s="37"/>
      <c r="L128" s="41"/>
      <c r="M128" s="214"/>
      <c r="N128" s="215"/>
      <c r="O128" s="88"/>
      <c r="P128" s="88"/>
      <c r="Q128" s="88"/>
      <c r="R128" s="88"/>
      <c r="S128" s="88"/>
      <c r="T128" s="88"/>
      <c r="U128" s="89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208</v>
      </c>
      <c r="AU128" s="14" t="s">
        <v>82</v>
      </c>
    </row>
    <row r="129" s="2" customFormat="1" ht="24.15" customHeight="1">
      <c r="A129" s="35"/>
      <c r="B129" s="36"/>
      <c r="C129" s="216" t="s">
        <v>144</v>
      </c>
      <c r="D129" s="216" t="s">
        <v>139</v>
      </c>
      <c r="E129" s="217" t="s">
        <v>638</v>
      </c>
      <c r="F129" s="218" t="s">
        <v>639</v>
      </c>
      <c r="G129" s="219" t="s">
        <v>634</v>
      </c>
      <c r="H129" s="220">
        <v>10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40</v>
      </c>
      <c r="O129" s="88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7">
        <f>S129*H129</f>
        <v>0</v>
      </c>
      <c r="U129" s="208" t="s">
        <v>1</v>
      </c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9" t="s">
        <v>628</v>
      </c>
      <c r="AT129" s="209" t="s">
        <v>139</v>
      </c>
      <c r="AU129" s="209" t="s">
        <v>82</v>
      </c>
      <c r="AY129" s="14" t="s">
        <v>136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4" t="s">
        <v>82</v>
      </c>
      <c r="BK129" s="210">
        <f>ROUND(I129*H129,2)</f>
        <v>0</v>
      </c>
      <c r="BL129" s="14" t="s">
        <v>628</v>
      </c>
      <c r="BM129" s="209" t="s">
        <v>640</v>
      </c>
    </row>
    <row r="130" s="2" customFormat="1">
      <c r="A130" s="35"/>
      <c r="B130" s="36"/>
      <c r="C130" s="37"/>
      <c r="D130" s="211" t="s">
        <v>138</v>
      </c>
      <c r="E130" s="37"/>
      <c r="F130" s="212" t="s">
        <v>641</v>
      </c>
      <c r="G130" s="37"/>
      <c r="H130" s="37"/>
      <c r="I130" s="213"/>
      <c r="J130" s="37"/>
      <c r="K130" s="37"/>
      <c r="L130" s="41"/>
      <c r="M130" s="214"/>
      <c r="N130" s="215"/>
      <c r="O130" s="88"/>
      <c r="P130" s="88"/>
      <c r="Q130" s="88"/>
      <c r="R130" s="88"/>
      <c r="S130" s="88"/>
      <c r="T130" s="88"/>
      <c r="U130" s="89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138</v>
      </c>
      <c r="AU130" s="14" t="s">
        <v>82</v>
      </c>
    </row>
    <row r="131" s="2" customFormat="1" ht="24.15" customHeight="1">
      <c r="A131" s="35"/>
      <c r="B131" s="36"/>
      <c r="C131" s="216" t="s">
        <v>148</v>
      </c>
      <c r="D131" s="216" t="s">
        <v>139</v>
      </c>
      <c r="E131" s="217" t="s">
        <v>642</v>
      </c>
      <c r="F131" s="218" t="s">
        <v>643</v>
      </c>
      <c r="G131" s="219" t="s">
        <v>135</v>
      </c>
      <c r="H131" s="220">
        <v>2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40</v>
      </c>
      <c r="O131" s="88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7">
        <f>S131*H131</f>
        <v>0</v>
      </c>
      <c r="U131" s="208" t="s">
        <v>1</v>
      </c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9" t="s">
        <v>628</v>
      </c>
      <c r="AT131" s="209" t="s">
        <v>139</v>
      </c>
      <c r="AU131" s="209" t="s">
        <v>82</v>
      </c>
      <c r="AY131" s="14" t="s">
        <v>136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4" t="s">
        <v>82</v>
      </c>
      <c r="BK131" s="210">
        <f>ROUND(I131*H131,2)</f>
        <v>0</v>
      </c>
      <c r="BL131" s="14" t="s">
        <v>628</v>
      </c>
      <c r="BM131" s="209" t="s">
        <v>644</v>
      </c>
    </row>
    <row r="132" s="2" customFormat="1">
      <c r="A132" s="35"/>
      <c r="B132" s="36"/>
      <c r="C132" s="37"/>
      <c r="D132" s="211" t="s">
        <v>138</v>
      </c>
      <c r="E132" s="37"/>
      <c r="F132" s="212" t="s">
        <v>645</v>
      </c>
      <c r="G132" s="37"/>
      <c r="H132" s="37"/>
      <c r="I132" s="213"/>
      <c r="J132" s="37"/>
      <c r="K132" s="37"/>
      <c r="L132" s="41"/>
      <c r="M132" s="214"/>
      <c r="N132" s="215"/>
      <c r="O132" s="88"/>
      <c r="P132" s="88"/>
      <c r="Q132" s="88"/>
      <c r="R132" s="88"/>
      <c r="S132" s="88"/>
      <c r="T132" s="88"/>
      <c r="U132" s="89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138</v>
      </c>
      <c r="AU132" s="14" t="s">
        <v>82</v>
      </c>
    </row>
    <row r="133" s="2" customFormat="1" ht="21.75" customHeight="1">
      <c r="A133" s="35"/>
      <c r="B133" s="36"/>
      <c r="C133" s="216" t="s">
        <v>152</v>
      </c>
      <c r="D133" s="216" t="s">
        <v>139</v>
      </c>
      <c r="E133" s="217" t="s">
        <v>646</v>
      </c>
      <c r="F133" s="218" t="s">
        <v>647</v>
      </c>
      <c r="G133" s="219" t="s">
        <v>634</v>
      </c>
      <c r="H133" s="220">
        <v>2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40</v>
      </c>
      <c r="O133" s="88"/>
      <c r="P133" s="207">
        <f>O133*H133</f>
        <v>0</v>
      </c>
      <c r="Q133" s="207">
        <v>0</v>
      </c>
      <c r="R133" s="207">
        <f>Q133*H133</f>
        <v>0</v>
      </c>
      <c r="S133" s="207">
        <v>0</v>
      </c>
      <c r="T133" s="207">
        <f>S133*H133</f>
        <v>0</v>
      </c>
      <c r="U133" s="208" t="s">
        <v>1</v>
      </c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9" t="s">
        <v>628</v>
      </c>
      <c r="AT133" s="209" t="s">
        <v>139</v>
      </c>
      <c r="AU133" s="209" t="s">
        <v>82</v>
      </c>
      <c r="AY133" s="14" t="s">
        <v>136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4" t="s">
        <v>82</v>
      </c>
      <c r="BK133" s="210">
        <f>ROUND(I133*H133,2)</f>
        <v>0</v>
      </c>
      <c r="BL133" s="14" t="s">
        <v>628</v>
      </c>
      <c r="BM133" s="209" t="s">
        <v>648</v>
      </c>
    </row>
    <row r="134" s="2" customFormat="1">
      <c r="A134" s="35"/>
      <c r="B134" s="36"/>
      <c r="C134" s="37"/>
      <c r="D134" s="211" t="s">
        <v>138</v>
      </c>
      <c r="E134" s="37"/>
      <c r="F134" s="212" t="s">
        <v>649</v>
      </c>
      <c r="G134" s="37"/>
      <c r="H134" s="37"/>
      <c r="I134" s="213"/>
      <c r="J134" s="37"/>
      <c r="K134" s="37"/>
      <c r="L134" s="41"/>
      <c r="M134" s="214"/>
      <c r="N134" s="215"/>
      <c r="O134" s="88"/>
      <c r="P134" s="88"/>
      <c r="Q134" s="88"/>
      <c r="R134" s="88"/>
      <c r="S134" s="88"/>
      <c r="T134" s="88"/>
      <c r="U134" s="89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138</v>
      </c>
      <c r="AU134" s="14" t="s">
        <v>82</v>
      </c>
    </row>
    <row r="135" s="2" customFormat="1" ht="16.5" customHeight="1">
      <c r="A135" s="35"/>
      <c r="B135" s="36"/>
      <c r="C135" s="216" t="s">
        <v>156</v>
      </c>
      <c r="D135" s="216" t="s">
        <v>139</v>
      </c>
      <c r="E135" s="217" t="s">
        <v>650</v>
      </c>
      <c r="F135" s="218" t="s">
        <v>651</v>
      </c>
      <c r="G135" s="219" t="s">
        <v>634</v>
      </c>
      <c r="H135" s="220">
        <v>4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40</v>
      </c>
      <c r="O135" s="88"/>
      <c r="P135" s="207">
        <f>O135*H135</f>
        <v>0</v>
      </c>
      <c r="Q135" s="207">
        <v>0</v>
      </c>
      <c r="R135" s="207">
        <f>Q135*H135</f>
        <v>0</v>
      </c>
      <c r="S135" s="207">
        <v>0</v>
      </c>
      <c r="T135" s="207">
        <f>S135*H135</f>
        <v>0</v>
      </c>
      <c r="U135" s="208" t="s">
        <v>1</v>
      </c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9" t="s">
        <v>628</v>
      </c>
      <c r="AT135" s="209" t="s">
        <v>139</v>
      </c>
      <c r="AU135" s="209" t="s">
        <v>82</v>
      </c>
      <c r="AY135" s="14" t="s">
        <v>136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4" t="s">
        <v>82</v>
      </c>
      <c r="BK135" s="210">
        <f>ROUND(I135*H135,2)</f>
        <v>0</v>
      </c>
      <c r="BL135" s="14" t="s">
        <v>628</v>
      </c>
      <c r="BM135" s="209" t="s">
        <v>652</v>
      </c>
    </row>
    <row r="136" s="2" customFormat="1">
      <c r="A136" s="35"/>
      <c r="B136" s="36"/>
      <c r="C136" s="37"/>
      <c r="D136" s="211" t="s">
        <v>138</v>
      </c>
      <c r="E136" s="37"/>
      <c r="F136" s="212" t="s">
        <v>653</v>
      </c>
      <c r="G136" s="37"/>
      <c r="H136" s="37"/>
      <c r="I136" s="213"/>
      <c r="J136" s="37"/>
      <c r="K136" s="37"/>
      <c r="L136" s="41"/>
      <c r="M136" s="227"/>
      <c r="N136" s="228"/>
      <c r="O136" s="229"/>
      <c r="P136" s="229"/>
      <c r="Q136" s="229"/>
      <c r="R136" s="229"/>
      <c r="S136" s="229"/>
      <c r="T136" s="229"/>
      <c r="U136" s="230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138</v>
      </c>
      <c r="AU136" s="14" t="s">
        <v>82</v>
      </c>
    </row>
    <row r="137" s="2" customFormat="1" ht="6.96" customHeight="1">
      <c r="A137" s="35"/>
      <c r="B137" s="63"/>
      <c r="C137" s="64"/>
      <c r="D137" s="64"/>
      <c r="E137" s="64"/>
      <c r="F137" s="64"/>
      <c r="G137" s="64"/>
      <c r="H137" s="64"/>
      <c r="I137" s="64"/>
      <c r="J137" s="64"/>
      <c r="K137" s="64"/>
      <c r="L137" s="41"/>
      <c r="M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</sheetData>
  <sheetProtection sheet="1" autoFilter="0" formatColumns="0" formatRows="0" objects="1" scenarios="1" spinCount="100000" saltValue="RToNE6IhPBMSBmECsQFh/DwPMJkeOf/giy46B0U8K1QCCVHVvX73uTW0VZuduAwbrQvtnmCLZGHEfjudgb8vHw==" hashValue="tJeoTsxDqwoMlsOTYOjDcUfmGFC+Gkgl4dSGEjGXpFlMhg6oZGnwM45nBvtTXO8LLkixB/wz1oE09EeGb9JAXw==" algorithmName="SHA-512" password="CC35"/>
  <autoFilter ref="C120:K13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101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84</v>
      </c>
    </row>
    <row r="4" hidden="1" s="1" customFormat="1" ht="24.96" customHeight="1">
      <c r="B4" s="17"/>
      <c r="D4" s="145" t="s">
        <v>108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26.25" customHeight="1">
      <c r="B7" s="17"/>
      <c r="E7" s="148" t="str">
        <f>'Rekapitulace stavby'!K6</f>
        <v>Oprava PZS přejezdu P942 v km 57,204 na trati Horažďovice - Klatovy</v>
      </c>
      <c r="F7" s="147"/>
      <c r="G7" s="147"/>
      <c r="H7" s="147"/>
      <c r="L7" s="17"/>
    </row>
    <row r="8" hidden="1" s="1" customFormat="1" ht="12" customHeight="1">
      <c r="B8" s="17"/>
      <c r="D8" s="147" t="s">
        <v>109</v>
      </c>
      <c r="L8" s="17"/>
    </row>
    <row r="9" hidden="1" s="2" customFormat="1" ht="16.5" customHeight="1">
      <c r="A9" s="35"/>
      <c r="B9" s="41"/>
      <c r="C9" s="35"/>
      <c r="D9" s="35"/>
      <c r="E9" s="148" t="s">
        <v>110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111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9" t="s">
        <v>654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16. 6. 2022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7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33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35</v>
      </c>
      <c r="E32" s="35"/>
      <c r="F32" s="35"/>
      <c r="G32" s="35"/>
      <c r="H32" s="35"/>
      <c r="I32" s="35"/>
      <c r="J32" s="157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37</v>
      </c>
      <c r="G34" s="35"/>
      <c r="H34" s="35"/>
      <c r="I34" s="158" t="s">
        <v>36</v>
      </c>
      <c r="J34" s="158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39</v>
      </c>
      <c r="E35" s="147" t="s">
        <v>40</v>
      </c>
      <c r="F35" s="160">
        <f>ROUND((SUM(BE120:BE145)),  2)</f>
        <v>0</v>
      </c>
      <c r="G35" s="35"/>
      <c r="H35" s="35"/>
      <c r="I35" s="161">
        <v>0.20999999999999999</v>
      </c>
      <c r="J35" s="160">
        <f>ROUND(((SUM(BE120:BE145))*I35),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ROUND((SUM(BF120:BF145)),  2)</f>
        <v>0</v>
      </c>
      <c r="G36" s="35"/>
      <c r="H36" s="35"/>
      <c r="I36" s="161">
        <v>0.14999999999999999</v>
      </c>
      <c r="J36" s="160">
        <f>ROUND(((SUM(BF120:BF145))*I36),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ROUND((SUM(BG120:BG145)),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43</v>
      </c>
      <c r="F38" s="160">
        <f>ROUND((SUM(BH120:BH145)),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44</v>
      </c>
      <c r="F39" s="160">
        <f>ROUND((SUM(BI120:BI145)),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48</v>
      </c>
      <c r="E50" s="170"/>
      <c r="F50" s="170"/>
      <c r="G50" s="169" t="s">
        <v>49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2"/>
      <c r="J61" s="174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52</v>
      </c>
      <c r="E65" s="175"/>
      <c r="F65" s="175"/>
      <c r="G65" s="169" t="s">
        <v>53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2"/>
      <c r="J76" s="174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113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80" t="str">
        <f>E7</f>
        <v>Oprava PZS přejezdu P942 v km 57,204 na trati Horažďovice - Klatovy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109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110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111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01.5 - Materiál zadavatele - NEOCEŇOVAT!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Klatovy</v>
      </c>
      <c r="G91" s="37"/>
      <c r="H91" s="37"/>
      <c r="I91" s="29" t="s">
        <v>22</v>
      </c>
      <c r="J91" s="76" t="str">
        <f>IF(J14="","",J14)</f>
        <v>16. 6. 2022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 s.o.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114</v>
      </c>
      <c r="D96" s="182"/>
      <c r="E96" s="182"/>
      <c r="F96" s="182"/>
      <c r="G96" s="182"/>
      <c r="H96" s="182"/>
      <c r="I96" s="182"/>
      <c r="J96" s="183" t="s">
        <v>115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116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117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118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6.25" customHeight="1">
      <c r="A108" s="35"/>
      <c r="B108" s="36"/>
      <c r="C108" s="37"/>
      <c r="D108" s="37"/>
      <c r="E108" s="180" t="str">
        <f>E7</f>
        <v>Oprava PZS přejezdu P942 v km 57,204 na trati Horažďovice - Klatovy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109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0" t="s">
        <v>110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111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01.5 - Materiál zadavatele - NEOCEŇOVAT!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>Klatovy</v>
      </c>
      <c r="G114" s="37"/>
      <c r="H114" s="37"/>
      <c r="I114" s="29" t="s">
        <v>22</v>
      </c>
      <c r="J114" s="76" t="str">
        <f>IF(J14="","",J14)</f>
        <v>16. 6. 2022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>Správa železnic s.o.</v>
      </c>
      <c r="G116" s="37"/>
      <c r="H116" s="37"/>
      <c r="I116" s="29" t="s">
        <v>30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28</v>
      </c>
      <c r="D117" s="37"/>
      <c r="E117" s="37"/>
      <c r="F117" s="24" t="str">
        <f>IF(E20="","",E20)</f>
        <v>Vyplň údaj</v>
      </c>
      <c r="G117" s="37"/>
      <c r="H117" s="37"/>
      <c r="I117" s="29" t="s">
        <v>33</v>
      </c>
      <c r="J117" s="33" t="str">
        <f>E26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5"/>
      <c r="B119" s="186"/>
      <c r="C119" s="187" t="s">
        <v>119</v>
      </c>
      <c r="D119" s="188" t="s">
        <v>60</v>
      </c>
      <c r="E119" s="188" t="s">
        <v>56</v>
      </c>
      <c r="F119" s="188" t="s">
        <v>57</v>
      </c>
      <c r="G119" s="188" t="s">
        <v>120</v>
      </c>
      <c r="H119" s="188" t="s">
        <v>121</v>
      </c>
      <c r="I119" s="188" t="s">
        <v>122</v>
      </c>
      <c r="J119" s="189" t="s">
        <v>115</v>
      </c>
      <c r="K119" s="190" t="s">
        <v>123</v>
      </c>
      <c r="L119" s="191"/>
      <c r="M119" s="97" t="s">
        <v>1</v>
      </c>
      <c r="N119" s="98" t="s">
        <v>39</v>
      </c>
      <c r="O119" s="98" t="s">
        <v>124</v>
      </c>
      <c r="P119" s="98" t="s">
        <v>125</v>
      </c>
      <c r="Q119" s="98" t="s">
        <v>126</v>
      </c>
      <c r="R119" s="98" t="s">
        <v>127</v>
      </c>
      <c r="S119" s="98" t="s">
        <v>128</v>
      </c>
      <c r="T119" s="98" t="s">
        <v>129</v>
      </c>
      <c r="U119" s="99" t="s">
        <v>130</v>
      </c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="2" customFormat="1" ht="22.8" customHeight="1">
      <c r="A120" s="35"/>
      <c r="B120" s="36"/>
      <c r="C120" s="104" t="s">
        <v>131</v>
      </c>
      <c r="D120" s="37"/>
      <c r="E120" s="37"/>
      <c r="F120" s="37"/>
      <c r="G120" s="37"/>
      <c r="H120" s="37"/>
      <c r="I120" s="37"/>
      <c r="J120" s="192">
        <f>BK120</f>
        <v>0</v>
      </c>
      <c r="K120" s="37"/>
      <c r="L120" s="41"/>
      <c r="M120" s="100"/>
      <c r="N120" s="193"/>
      <c r="O120" s="101"/>
      <c r="P120" s="194">
        <f>SUM(P121:P145)</f>
        <v>0</v>
      </c>
      <c r="Q120" s="101"/>
      <c r="R120" s="194">
        <f>SUM(R121:R145)</f>
        <v>0</v>
      </c>
      <c r="S120" s="101"/>
      <c r="T120" s="194">
        <f>SUM(T121:T145)</f>
        <v>0</v>
      </c>
      <c r="U120" s="102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117</v>
      </c>
      <c r="BK120" s="195">
        <f>SUM(BK121:BK145)</f>
        <v>0</v>
      </c>
    </row>
    <row r="121" s="2" customFormat="1" ht="24.15" customHeight="1">
      <c r="A121" s="35"/>
      <c r="B121" s="36"/>
      <c r="C121" s="196" t="s">
        <v>82</v>
      </c>
      <c r="D121" s="196" t="s">
        <v>132</v>
      </c>
      <c r="E121" s="197" t="s">
        <v>655</v>
      </c>
      <c r="F121" s="198" t="s">
        <v>656</v>
      </c>
      <c r="G121" s="199" t="s">
        <v>135</v>
      </c>
      <c r="H121" s="200">
        <v>4</v>
      </c>
      <c r="I121" s="201"/>
      <c r="J121" s="202">
        <f>ROUND(I121*H121,2)</f>
        <v>0</v>
      </c>
      <c r="K121" s="203"/>
      <c r="L121" s="204"/>
      <c r="M121" s="205" t="s">
        <v>1</v>
      </c>
      <c r="N121" s="206" t="s">
        <v>40</v>
      </c>
      <c r="O121" s="88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7">
        <f>S121*H121</f>
        <v>0</v>
      </c>
      <c r="U121" s="208" t="s">
        <v>1</v>
      </c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9" t="s">
        <v>84</v>
      </c>
      <c r="AT121" s="209" t="s">
        <v>132</v>
      </c>
      <c r="AU121" s="209" t="s">
        <v>75</v>
      </c>
      <c r="AY121" s="14" t="s">
        <v>136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4" t="s">
        <v>82</v>
      </c>
      <c r="BK121" s="210">
        <f>ROUND(I121*H121,2)</f>
        <v>0</v>
      </c>
      <c r="BL121" s="14" t="s">
        <v>82</v>
      </c>
      <c r="BM121" s="209" t="s">
        <v>657</v>
      </c>
    </row>
    <row r="122" s="2" customFormat="1">
      <c r="A122" s="35"/>
      <c r="B122" s="36"/>
      <c r="C122" s="37"/>
      <c r="D122" s="211" t="s">
        <v>138</v>
      </c>
      <c r="E122" s="37"/>
      <c r="F122" s="212" t="s">
        <v>656</v>
      </c>
      <c r="G122" s="37"/>
      <c r="H122" s="37"/>
      <c r="I122" s="213"/>
      <c r="J122" s="37"/>
      <c r="K122" s="37"/>
      <c r="L122" s="41"/>
      <c r="M122" s="214"/>
      <c r="N122" s="215"/>
      <c r="O122" s="88"/>
      <c r="P122" s="88"/>
      <c r="Q122" s="88"/>
      <c r="R122" s="88"/>
      <c r="S122" s="88"/>
      <c r="T122" s="88"/>
      <c r="U122" s="89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138</v>
      </c>
      <c r="AU122" s="14" t="s">
        <v>75</v>
      </c>
    </row>
    <row r="123" s="2" customFormat="1" ht="21.75" customHeight="1">
      <c r="A123" s="35"/>
      <c r="B123" s="36"/>
      <c r="C123" s="196" t="s">
        <v>84</v>
      </c>
      <c r="D123" s="196" t="s">
        <v>132</v>
      </c>
      <c r="E123" s="197" t="s">
        <v>658</v>
      </c>
      <c r="F123" s="198" t="s">
        <v>659</v>
      </c>
      <c r="G123" s="199" t="s">
        <v>135</v>
      </c>
      <c r="H123" s="200">
        <v>2</v>
      </c>
      <c r="I123" s="201"/>
      <c r="J123" s="202">
        <f>ROUND(I123*H123,2)</f>
        <v>0</v>
      </c>
      <c r="K123" s="203"/>
      <c r="L123" s="204"/>
      <c r="M123" s="205" t="s">
        <v>1</v>
      </c>
      <c r="N123" s="206" t="s">
        <v>40</v>
      </c>
      <c r="O123" s="88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7">
        <f>S123*H123</f>
        <v>0</v>
      </c>
      <c r="U123" s="208" t="s">
        <v>1</v>
      </c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9" t="s">
        <v>84</v>
      </c>
      <c r="AT123" s="209" t="s">
        <v>132</v>
      </c>
      <c r="AU123" s="209" t="s">
        <v>75</v>
      </c>
      <c r="AY123" s="14" t="s">
        <v>136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4" t="s">
        <v>82</v>
      </c>
      <c r="BK123" s="210">
        <f>ROUND(I123*H123,2)</f>
        <v>0</v>
      </c>
      <c r="BL123" s="14" t="s">
        <v>82</v>
      </c>
      <c r="BM123" s="209" t="s">
        <v>660</v>
      </c>
    </row>
    <row r="124" s="2" customFormat="1">
      <c r="A124" s="35"/>
      <c r="B124" s="36"/>
      <c r="C124" s="37"/>
      <c r="D124" s="211" t="s">
        <v>138</v>
      </c>
      <c r="E124" s="37"/>
      <c r="F124" s="212" t="s">
        <v>659</v>
      </c>
      <c r="G124" s="37"/>
      <c r="H124" s="37"/>
      <c r="I124" s="213"/>
      <c r="J124" s="37"/>
      <c r="K124" s="37"/>
      <c r="L124" s="41"/>
      <c r="M124" s="214"/>
      <c r="N124" s="215"/>
      <c r="O124" s="88"/>
      <c r="P124" s="88"/>
      <c r="Q124" s="88"/>
      <c r="R124" s="88"/>
      <c r="S124" s="88"/>
      <c r="T124" s="88"/>
      <c r="U124" s="89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138</v>
      </c>
      <c r="AU124" s="14" t="s">
        <v>75</v>
      </c>
    </row>
    <row r="125" s="2" customFormat="1" ht="21.75" customHeight="1">
      <c r="A125" s="35"/>
      <c r="B125" s="36"/>
      <c r="C125" s="196" t="s">
        <v>144</v>
      </c>
      <c r="D125" s="196" t="s">
        <v>132</v>
      </c>
      <c r="E125" s="197" t="s">
        <v>661</v>
      </c>
      <c r="F125" s="198" t="s">
        <v>662</v>
      </c>
      <c r="G125" s="199" t="s">
        <v>135</v>
      </c>
      <c r="H125" s="200">
        <v>2</v>
      </c>
      <c r="I125" s="201"/>
      <c r="J125" s="202">
        <f>ROUND(I125*H125,2)</f>
        <v>0</v>
      </c>
      <c r="K125" s="203"/>
      <c r="L125" s="204"/>
      <c r="M125" s="205" t="s">
        <v>1</v>
      </c>
      <c r="N125" s="206" t="s">
        <v>40</v>
      </c>
      <c r="O125" s="88"/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7">
        <f>S125*H125</f>
        <v>0</v>
      </c>
      <c r="U125" s="208" t="s">
        <v>1</v>
      </c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9" t="s">
        <v>84</v>
      </c>
      <c r="AT125" s="209" t="s">
        <v>132</v>
      </c>
      <c r="AU125" s="209" t="s">
        <v>75</v>
      </c>
      <c r="AY125" s="14" t="s">
        <v>136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4" t="s">
        <v>82</v>
      </c>
      <c r="BK125" s="210">
        <f>ROUND(I125*H125,2)</f>
        <v>0</v>
      </c>
      <c r="BL125" s="14" t="s">
        <v>82</v>
      </c>
      <c r="BM125" s="209" t="s">
        <v>663</v>
      </c>
    </row>
    <row r="126" s="2" customFormat="1">
      <c r="A126" s="35"/>
      <c r="B126" s="36"/>
      <c r="C126" s="37"/>
      <c r="D126" s="211" t="s">
        <v>138</v>
      </c>
      <c r="E126" s="37"/>
      <c r="F126" s="212" t="s">
        <v>662</v>
      </c>
      <c r="G126" s="37"/>
      <c r="H126" s="37"/>
      <c r="I126" s="213"/>
      <c r="J126" s="37"/>
      <c r="K126" s="37"/>
      <c r="L126" s="41"/>
      <c r="M126" s="214"/>
      <c r="N126" s="215"/>
      <c r="O126" s="88"/>
      <c r="P126" s="88"/>
      <c r="Q126" s="88"/>
      <c r="R126" s="88"/>
      <c r="S126" s="88"/>
      <c r="T126" s="88"/>
      <c r="U126" s="89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138</v>
      </c>
      <c r="AU126" s="14" t="s">
        <v>75</v>
      </c>
    </row>
    <row r="127" s="2" customFormat="1" ht="24.15" customHeight="1">
      <c r="A127" s="35"/>
      <c r="B127" s="36"/>
      <c r="C127" s="196" t="s">
        <v>148</v>
      </c>
      <c r="D127" s="196" t="s">
        <v>132</v>
      </c>
      <c r="E127" s="197" t="s">
        <v>664</v>
      </c>
      <c r="F127" s="198" t="s">
        <v>665</v>
      </c>
      <c r="G127" s="199" t="s">
        <v>135</v>
      </c>
      <c r="H127" s="200">
        <v>4</v>
      </c>
      <c r="I127" s="201"/>
      <c r="J127" s="202">
        <f>ROUND(I127*H127,2)</f>
        <v>0</v>
      </c>
      <c r="K127" s="203"/>
      <c r="L127" s="204"/>
      <c r="M127" s="205" t="s">
        <v>1</v>
      </c>
      <c r="N127" s="206" t="s">
        <v>40</v>
      </c>
      <c r="O127" s="88"/>
      <c r="P127" s="207">
        <f>O127*H127</f>
        <v>0</v>
      </c>
      <c r="Q127" s="207">
        <v>0</v>
      </c>
      <c r="R127" s="207">
        <f>Q127*H127</f>
        <v>0</v>
      </c>
      <c r="S127" s="207">
        <v>0</v>
      </c>
      <c r="T127" s="207">
        <f>S127*H127</f>
        <v>0</v>
      </c>
      <c r="U127" s="208" t="s">
        <v>1</v>
      </c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9" t="s">
        <v>84</v>
      </c>
      <c r="AT127" s="209" t="s">
        <v>132</v>
      </c>
      <c r="AU127" s="209" t="s">
        <v>75</v>
      </c>
      <c r="AY127" s="14" t="s">
        <v>136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4" t="s">
        <v>82</v>
      </c>
      <c r="BK127" s="210">
        <f>ROUND(I127*H127,2)</f>
        <v>0</v>
      </c>
      <c r="BL127" s="14" t="s">
        <v>82</v>
      </c>
      <c r="BM127" s="209" t="s">
        <v>666</v>
      </c>
    </row>
    <row r="128" s="2" customFormat="1">
      <c r="A128" s="35"/>
      <c r="B128" s="36"/>
      <c r="C128" s="37"/>
      <c r="D128" s="211" t="s">
        <v>138</v>
      </c>
      <c r="E128" s="37"/>
      <c r="F128" s="212" t="s">
        <v>665</v>
      </c>
      <c r="G128" s="37"/>
      <c r="H128" s="37"/>
      <c r="I128" s="213"/>
      <c r="J128" s="37"/>
      <c r="K128" s="37"/>
      <c r="L128" s="41"/>
      <c r="M128" s="214"/>
      <c r="N128" s="215"/>
      <c r="O128" s="88"/>
      <c r="P128" s="88"/>
      <c r="Q128" s="88"/>
      <c r="R128" s="88"/>
      <c r="S128" s="88"/>
      <c r="T128" s="88"/>
      <c r="U128" s="89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138</v>
      </c>
      <c r="AU128" s="14" t="s">
        <v>75</v>
      </c>
    </row>
    <row r="129" s="2" customFormat="1" ht="24.15" customHeight="1">
      <c r="A129" s="35"/>
      <c r="B129" s="36"/>
      <c r="C129" s="196" t="s">
        <v>152</v>
      </c>
      <c r="D129" s="196" t="s">
        <v>132</v>
      </c>
      <c r="E129" s="197" t="s">
        <v>667</v>
      </c>
      <c r="F129" s="198" t="s">
        <v>668</v>
      </c>
      <c r="G129" s="199" t="s">
        <v>135</v>
      </c>
      <c r="H129" s="200">
        <v>4</v>
      </c>
      <c r="I129" s="201"/>
      <c r="J129" s="202">
        <f>ROUND(I129*H129,2)</f>
        <v>0</v>
      </c>
      <c r="K129" s="203"/>
      <c r="L129" s="204"/>
      <c r="M129" s="205" t="s">
        <v>1</v>
      </c>
      <c r="N129" s="206" t="s">
        <v>40</v>
      </c>
      <c r="O129" s="88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7">
        <f>S129*H129</f>
        <v>0</v>
      </c>
      <c r="U129" s="208" t="s">
        <v>1</v>
      </c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9" t="s">
        <v>84</v>
      </c>
      <c r="AT129" s="209" t="s">
        <v>132</v>
      </c>
      <c r="AU129" s="209" t="s">
        <v>75</v>
      </c>
      <c r="AY129" s="14" t="s">
        <v>136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4" t="s">
        <v>82</v>
      </c>
      <c r="BK129" s="210">
        <f>ROUND(I129*H129,2)</f>
        <v>0</v>
      </c>
      <c r="BL129" s="14" t="s">
        <v>82</v>
      </c>
      <c r="BM129" s="209" t="s">
        <v>669</v>
      </c>
    </row>
    <row r="130" s="2" customFormat="1">
      <c r="A130" s="35"/>
      <c r="B130" s="36"/>
      <c r="C130" s="37"/>
      <c r="D130" s="211" t="s">
        <v>138</v>
      </c>
      <c r="E130" s="37"/>
      <c r="F130" s="212" t="s">
        <v>668</v>
      </c>
      <c r="G130" s="37"/>
      <c r="H130" s="37"/>
      <c r="I130" s="213"/>
      <c r="J130" s="37"/>
      <c r="K130" s="37"/>
      <c r="L130" s="41"/>
      <c r="M130" s="214"/>
      <c r="N130" s="215"/>
      <c r="O130" s="88"/>
      <c r="P130" s="88"/>
      <c r="Q130" s="88"/>
      <c r="R130" s="88"/>
      <c r="S130" s="88"/>
      <c r="T130" s="88"/>
      <c r="U130" s="89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138</v>
      </c>
      <c r="AU130" s="14" t="s">
        <v>75</v>
      </c>
    </row>
    <row r="131" s="2" customFormat="1" ht="24.15" customHeight="1">
      <c r="A131" s="35"/>
      <c r="B131" s="36"/>
      <c r="C131" s="196" t="s">
        <v>156</v>
      </c>
      <c r="D131" s="196" t="s">
        <v>132</v>
      </c>
      <c r="E131" s="197" t="s">
        <v>670</v>
      </c>
      <c r="F131" s="198" t="s">
        <v>671</v>
      </c>
      <c r="G131" s="199" t="s">
        <v>135</v>
      </c>
      <c r="H131" s="200">
        <v>1</v>
      </c>
      <c r="I131" s="201"/>
      <c r="J131" s="202">
        <f>ROUND(I131*H131,2)</f>
        <v>0</v>
      </c>
      <c r="K131" s="203"/>
      <c r="L131" s="204"/>
      <c r="M131" s="205" t="s">
        <v>1</v>
      </c>
      <c r="N131" s="206" t="s">
        <v>40</v>
      </c>
      <c r="O131" s="88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7">
        <f>S131*H131</f>
        <v>0</v>
      </c>
      <c r="U131" s="208" t="s">
        <v>1</v>
      </c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9" t="s">
        <v>84</v>
      </c>
      <c r="AT131" s="209" t="s">
        <v>132</v>
      </c>
      <c r="AU131" s="209" t="s">
        <v>75</v>
      </c>
      <c r="AY131" s="14" t="s">
        <v>136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4" t="s">
        <v>82</v>
      </c>
      <c r="BK131" s="210">
        <f>ROUND(I131*H131,2)</f>
        <v>0</v>
      </c>
      <c r="BL131" s="14" t="s">
        <v>82</v>
      </c>
      <c r="BM131" s="209" t="s">
        <v>672</v>
      </c>
    </row>
    <row r="132" s="2" customFormat="1">
      <c r="A132" s="35"/>
      <c r="B132" s="36"/>
      <c r="C132" s="37"/>
      <c r="D132" s="211" t="s">
        <v>138</v>
      </c>
      <c r="E132" s="37"/>
      <c r="F132" s="212" t="s">
        <v>671</v>
      </c>
      <c r="G132" s="37"/>
      <c r="H132" s="37"/>
      <c r="I132" s="213"/>
      <c r="J132" s="37"/>
      <c r="K132" s="37"/>
      <c r="L132" s="41"/>
      <c r="M132" s="214"/>
      <c r="N132" s="215"/>
      <c r="O132" s="88"/>
      <c r="P132" s="88"/>
      <c r="Q132" s="88"/>
      <c r="R132" s="88"/>
      <c r="S132" s="88"/>
      <c r="T132" s="88"/>
      <c r="U132" s="89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138</v>
      </c>
      <c r="AU132" s="14" t="s">
        <v>75</v>
      </c>
    </row>
    <row r="133" s="2" customFormat="1" ht="33" customHeight="1">
      <c r="A133" s="35"/>
      <c r="B133" s="36"/>
      <c r="C133" s="196" t="s">
        <v>160</v>
      </c>
      <c r="D133" s="196" t="s">
        <v>132</v>
      </c>
      <c r="E133" s="197" t="s">
        <v>673</v>
      </c>
      <c r="F133" s="198" t="s">
        <v>674</v>
      </c>
      <c r="G133" s="199" t="s">
        <v>135</v>
      </c>
      <c r="H133" s="200">
        <v>1</v>
      </c>
      <c r="I133" s="201"/>
      <c r="J133" s="202">
        <f>ROUND(I133*H133,2)</f>
        <v>0</v>
      </c>
      <c r="K133" s="203"/>
      <c r="L133" s="204"/>
      <c r="M133" s="205" t="s">
        <v>1</v>
      </c>
      <c r="N133" s="206" t="s">
        <v>40</v>
      </c>
      <c r="O133" s="88"/>
      <c r="P133" s="207">
        <f>O133*H133</f>
        <v>0</v>
      </c>
      <c r="Q133" s="207">
        <v>0</v>
      </c>
      <c r="R133" s="207">
        <f>Q133*H133</f>
        <v>0</v>
      </c>
      <c r="S133" s="207">
        <v>0</v>
      </c>
      <c r="T133" s="207">
        <f>S133*H133</f>
        <v>0</v>
      </c>
      <c r="U133" s="208" t="s">
        <v>1</v>
      </c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9" t="s">
        <v>84</v>
      </c>
      <c r="AT133" s="209" t="s">
        <v>132</v>
      </c>
      <c r="AU133" s="209" t="s">
        <v>75</v>
      </c>
      <c r="AY133" s="14" t="s">
        <v>136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4" t="s">
        <v>82</v>
      </c>
      <c r="BK133" s="210">
        <f>ROUND(I133*H133,2)</f>
        <v>0</v>
      </c>
      <c r="BL133" s="14" t="s">
        <v>82</v>
      </c>
      <c r="BM133" s="209" t="s">
        <v>675</v>
      </c>
    </row>
    <row r="134" s="2" customFormat="1">
      <c r="A134" s="35"/>
      <c r="B134" s="36"/>
      <c r="C134" s="37"/>
      <c r="D134" s="211" t="s">
        <v>138</v>
      </c>
      <c r="E134" s="37"/>
      <c r="F134" s="212" t="s">
        <v>674</v>
      </c>
      <c r="G134" s="37"/>
      <c r="H134" s="37"/>
      <c r="I134" s="213"/>
      <c r="J134" s="37"/>
      <c r="K134" s="37"/>
      <c r="L134" s="41"/>
      <c r="M134" s="214"/>
      <c r="N134" s="215"/>
      <c r="O134" s="88"/>
      <c r="P134" s="88"/>
      <c r="Q134" s="88"/>
      <c r="R134" s="88"/>
      <c r="S134" s="88"/>
      <c r="T134" s="88"/>
      <c r="U134" s="89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138</v>
      </c>
      <c r="AU134" s="14" t="s">
        <v>75</v>
      </c>
    </row>
    <row r="135" s="2" customFormat="1" ht="33" customHeight="1">
      <c r="A135" s="35"/>
      <c r="B135" s="36"/>
      <c r="C135" s="196" t="s">
        <v>164</v>
      </c>
      <c r="D135" s="196" t="s">
        <v>132</v>
      </c>
      <c r="E135" s="197" t="s">
        <v>676</v>
      </c>
      <c r="F135" s="198" t="s">
        <v>677</v>
      </c>
      <c r="G135" s="199" t="s">
        <v>135</v>
      </c>
      <c r="H135" s="200">
        <v>1</v>
      </c>
      <c r="I135" s="201"/>
      <c r="J135" s="202">
        <f>ROUND(I135*H135,2)</f>
        <v>0</v>
      </c>
      <c r="K135" s="203"/>
      <c r="L135" s="204"/>
      <c r="M135" s="205" t="s">
        <v>1</v>
      </c>
      <c r="N135" s="206" t="s">
        <v>40</v>
      </c>
      <c r="O135" s="88"/>
      <c r="P135" s="207">
        <f>O135*H135</f>
        <v>0</v>
      </c>
      <c r="Q135" s="207">
        <v>0</v>
      </c>
      <c r="R135" s="207">
        <f>Q135*H135</f>
        <v>0</v>
      </c>
      <c r="S135" s="207">
        <v>0</v>
      </c>
      <c r="T135" s="207">
        <f>S135*H135</f>
        <v>0</v>
      </c>
      <c r="U135" s="208" t="s">
        <v>1</v>
      </c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9" t="s">
        <v>84</v>
      </c>
      <c r="AT135" s="209" t="s">
        <v>132</v>
      </c>
      <c r="AU135" s="209" t="s">
        <v>75</v>
      </c>
      <c r="AY135" s="14" t="s">
        <v>136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4" t="s">
        <v>82</v>
      </c>
      <c r="BK135" s="210">
        <f>ROUND(I135*H135,2)</f>
        <v>0</v>
      </c>
      <c r="BL135" s="14" t="s">
        <v>82</v>
      </c>
      <c r="BM135" s="209" t="s">
        <v>678</v>
      </c>
    </row>
    <row r="136" s="2" customFormat="1">
      <c r="A136" s="35"/>
      <c r="B136" s="36"/>
      <c r="C136" s="37"/>
      <c r="D136" s="211" t="s">
        <v>138</v>
      </c>
      <c r="E136" s="37"/>
      <c r="F136" s="212" t="s">
        <v>677</v>
      </c>
      <c r="G136" s="37"/>
      <c r="H136" s="37"/>
      <c r="I136" s="213"/>
      <c r="J136" s="37"/>
      <c r="K136" s="37"/>
      <c r="L136" s="41"/>
      <c r="M136" s="214"/>
      <c r="N136" s="215"/>
      <c r="O136" s="88"/>
      <c r="P136" s="88"/>
      <c r="Q136" s="88"/>
      <c r="R136" s="88"/>
      <c r="S136" s="88"/>
      <c r="T136" s="88"/>
      <c r="U136" s="89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138</v>
      </c>
      <c r="AU136" s="14" t="s">
        <v>75</v>
      </c>
    </row>
    <row r="137" s="2" customFormat="1" ht="33" customHeight="1">
      <c r="A137" s="35"/>
      <c r="B137" s="36"/>
      <c r="C137" s="196" t="s">
        <v>168</v>
      </c>
      <c r="D137" s="196" t="s">
        <v>132</v>
      </c>
      <c r="E137" s="197" t="s">
        <v>679</v>
      </c>
      <c r="F137" s="198" t="s">
        <v>680</v>
      </c>
      <c r="G137" s="199" t="s">
        <v>135</v>
      </c>
      <c r="H137" s="200">
        <v>1</v>
      </c>
      <c r="I137" s="201"/>
      <c r="J137" s="202">
        <f>ROUND(I137*H137,2)</f>
        <v>0</v>
      </c>
      <c r="K137" s="203"/>
      <c r="L137" s="204"/>
      <c r="M137" s="205" t="s">
        <v>1</v>
      </c>
      <c r="N137" s="206" t="s">
        <v>40</v>
      </c>
      <c r="O137" s="88"/>
      <c r="P137" s="207">
        <f>O137*H137</f>
        <v>0</v>
      </c>
      <c r="Q137" s="207">
        <v>0</v>
      </c>
      <c r="R137" s="207">
        <f>Q137*H137</f>
        <v>0</v>
      </c>
      <c r="S137" s="207">
        <v>0</v>
      </c>
      <c r="T137" s="207">
        <f>S137*H137</f>
        <v>0</v>
      </c>
      <c r="U137" s="208" t="s">
        <v>1</v>
      </c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9" t="s">
        <v>84</v>
      </c>
      <c r="AT137" s="209" t="s">
        <v>132</v>
      </c>
      <c r="AU137" s="209" t="s">
        <v>75</v>
      </c>
      <c r="AY137" s="14" t="s">
        <v>136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4" t="s">
        <v>82</v>
      </c>
      <c r="BK137" s="210">
        <f>ROUND(I137*H137,2)</f>
        <v>0</v>
      </c>
      <c r="BL137" s="14" t="s">
        <v>82</v>
      </c>
      <c r="BM137" s="209" t="s">
        <v>681</v>
      </c>
    </row>
    <row r="138" s="2" customFormat="1">
      <c r="A138" s="35"/>
      <c r="B138" s="36"/>
      <c r="C138" s="37"/>
      <c r="D138" s="211" t="s">
        <v>138</v>
      </c>
      <c r="E138" s="37"/>
      <c r="F138" s="212" t="s">
        <v>680</v>
      </c>
      <c r="G138" s="37"/>
      <c r="H138" s="37"/>
      <c r="I138" s="213"/>
      <c r="J138" s="37"/>
      <c r="K138" s="37"/>
      <c r="L138" s="41"/>
      <c r="M138" s="214"/>
      <c r="N138" s="215"/>
      <c r="O138" s="88"/>
      <c r="P138" s="88"/>
      <c r="Q138" s="88"/>
      <c r="R138" s="88"/>
      <c r="S138" s="88"/>
      <c r="T138" s="88"/>
      <c r="U138" s="89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138</v>
      </c>
      <c r="AU138" s="14" t="s">
        <v>75</v>
      </c>
    </row>
    <row r="139" s="2" customFormat="1" ht="33" customHeight="1">
      <c r="A139" s="35"/>
      <c r="B139" s="36"/>
      <c r="C139" s="196" t="s">
        <v>172</v>
      </c>
      <c r="D139" s="196" t="s">
        <v>132</v>
      </c>
      <c r="E139" s="197" t="s">
        <v>682</v>
      </c>
      <c r="F139" s="198" t="s">
        <v>683</v>
      </c>
      <c r="G139" s="199" t="s">
        <v>135</v>
      </c>
      <c r="H139" s="200">
        <v>1</v>
      </c>
      <c r="I139" s="201"/>
      <c r="J139" s="202">
        <f>ROUND(I139*H139,2)</f>
        <v>0</v>
      </c>
      <c r="K139" s="203"/>
      <c r="L139" s="204"/>
      <c r="M139" s="205" t="s">
        <v>1</v>
      </c>
      <c r="N139" s="206" t="s">
        <v>40</v>
      </c>
      <c r="O139" s="88"/>
      <c r="P139" s="207">
        <f>O139*H139</f>
        <v>0</v>
      </c>
      <c r="Q139" s="207">
        <v>0</v>
      </c>
      <c r="R139" s="207">
        <f>Q139*H139</f>
        <v>0</v>
      </c>
      <c r="S139" s="207">
        <v>0</v>
      </c>
      <c r="T139" s="207">
        <f>S139*H139</f>
        <v>0</v>
      </c>
      <c r="U139" s="208" t="s">
        <v>1</v>
      </c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9" t="s">
        <v>84</v>
      </c>
      <c r="AT139" s="209" t="s">
        <v>132</v>
      </c>
      <c r="AU139" s="209" t="s">
        <v>75</v>
      </c>
      <c r="AY139" s="14" t="s">
        <v>136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4" t="s">
        <v>82</v>
      </c>
      <c r="BK139" s="210">
        <f>ROUND(I139*H139,2)</f>
        <v>0</v>
      </c>
      <c r="BL139" s="14" t="s">
        <v>82</v>
      </c>
      <c r="BM139" s="209" t="s">
        <v>684</v>
      </c>
    </row>
    <row r="140" s="2" customFormat="1">
      <c r="A140" s="35"/>
      <c r="B140" s="36"/>
      <c r="C140" s="37"/>
      <c r="D140" s="211" t="s">
        <v>138</v>
      </c>
      <c r="E140" s="37"/>
      <c r="F140" s="212" t="s">
        <v>683</v>
      </c>
      <c r="G140" s="37"/>
      <c r="H140" s="37"/>
      <c r="I140" s="213"/>
      <c r="J140" s="37"/>
      <c r="K140" s="37"/>
      <c r="L140" s="41"/>
      <c r="M140" s="214"/>
      <c r="N140" s="215"/>
      <c r="O140" s="88"/>
      <c r="P140" s="88"/>
      <c r="Q140" s="88"/>
      <c r="R140" s="88"/>
      <c r="S140" s="88"/>
      <c r="T140" s="88"/>
      <c r="U140" s="89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138</v>
      </c>
      <c r="AU140" s="14" t="s">
        <v>75</v>
      </c>
    </row>
    <row r="141" s="2" customFormat="1" ht="24.15" customHeight="1">
      <c r="A141" s="35"/>
      <c r="B141" s="36"/>
      <c r="C141" s="196" t="s">
        <v>176</v>
      </c>
      <c r="D141" s="196" t="s">
        <v>132</v>
      </c>
      <c r="E141" s="197" t="s">
        <v>685</v>
      </c>
      <c r="F141" s="198" t="s">
        <v>686</v>
      </c>
      <c r="G141" s="199" t="s">
        <v>135</v>
      </c>
      <c r="H141" s="200">
        <v>10</v>
      </c>
      <c r="I141" s="201"/>
      <c r="J141" s="202">
        <f>ROUND(I141*H141,2)</f>
        <v>0</v>
      </c>
      <c r="K141" s="203"/>
      <c r="L141" s="204"/>
      <c r="M141" s="205" t="s">
        <v>1</v>
      </c>
      <c r="N141" s="206" t="s">
        <v>40</v>
      </c>
      <c r="O141" s="88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7">
        <f>S141*H141</f>
        <v>0</v>
      </c>
      <c r="U141" s="208" t="s">
        <v>1</v>
      </c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9" t="s">
        <v>84</v>
      </c>
      <c r="AT141" s="209" t="s">
        <v>132</v>
      </c>
      <c r="AU141" s="209" t="s">
        <v>75</v>
      </c>
      <c r="AY141" s="14" t="s">
        <v>136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4" t="s">
        <v>82</v>
      </c>
      <c r="BK141" s="210">
        <f>ROUND(I141*H141,2)</f>
        <v>0</v>
      </c>
      <c r="BL141" s="14" t="s">
        <v>82</v>
      </c>
      <c r="BM141" s="209" t="s">
        <v>687</v>
      </c>
    </row>
    <row r="142" s="2" customFormat="1">
      <c r="A142" s="35"/>
      <c r="B142" s="36"/>
      <c r="C142" s="37"/>
      <c r="D142" s="211" t="s">
        <v>138</v>
      </c>
      <c r="E142" s="37"/>
      <c r="F142" s="212" t="s">
        <v>686</v>
      </c>
      <c r="G142" s="37"/>
      <c r="H142" s="37"/>
      <c r="I142" s="213"/>
      <c r="J142" s="37"/>
      <c r="K142" s="37"/>
      <c r="L142" s="41"/>
      <c r="M142" s="214"/>
      <c r="N142" s="215"/>
      <c r="O142" s="88"/>
      <c r="P142" s="88"/>
      <c r="Q142" s="88"/>
      <c r="R142" s="88"/>
      <c r="S142" s="88"/>
      <c r="T142" s="88"/>
      <c r="U142" s="89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138</v>
      </c>
      <c r="AU142" s="14" t="s">
        <v>75</v>
      </c>
    </row>
    <row r="143" s="2" customFormat="1" ht="16.5" customHeight="1">
      <c r="A143" s="35"/>
      <c r="B143" s="36"/>
      <c r="C143" s="196" t="s">
        <v>180</v>
      </c>
      <c r="D143" s="196" t="s">
        <v>132</v>
      </c>
      <c r="E143" s="197" t="s">
        <v>688</v>
      </c>
      <c r="F143" s="198" t="s">
        <v>689</v>
      </c>
      <c r="G143" s="199" t="s">
        <v>135</v>
      </c>
      <c r="H143" s="200">
        <v>5</v>
      </c>
      <c r="I143" s="201"/>
      <c r="J143" s="202">
        <f>ROUND(I143*H143,2)</f>
        <v>0</v>
      </c>
      <c r="K143" s="203"/>
      <c r="L143" s="204"/>
      <c r="M143" s="205" t="s">
        <v>1</v>
      </c>
      <c r="N143" s="206" t="s">
        <v>40</v>
      </c>
      <c r="O143" s="88"/>
      <c r="P143" s="207">
        <f>O143*H143</f>
        <v>0</v>
      </c>
      <c r="Q143" s="207">
        <v>0</v>
      </c>
      <c r="R143" s="207">
        <f>Q143*H143</f>
        <v>0</v>
      </c>
      <c r="S143" s="207">
        <v>0</v>
      </c>
      <c r="T143" s="207">
        <f>S143*H143</f>
        <v>0</v>
      </c>
      <c r="U143" s="208" t="s">
        <v>1</v>
      </c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9" t="s">
        <v>84</v>
      </c>
      <c r="AT143" s="209" t="s">
        <v>132</v>
      </c>
      <c r="AU143" s="209" t="s">
        <v>75</v>
      </c>
      <c r="AY143" s="14" t="s">
        <v>136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4" t="s">
        <v>82</v>
      </c>
      <c r="BK143" s="210">
        <f>ROUND(I143*H143,2)</f>
        <v>0</v>
      </c>
      <c r="BL143" s="14" t="s">
        <v>82</v>
      </c>
      <c r="BM143" s="209" t="s">
        <v>690</v>
      </c>
    </row>
    <row r="144" s="2" customFormat="1">
      <c r="A144" s="35"/>
      <c r="B144" s="36"/>
      <c r="C144" s="37"/>
      <c r="D144" s="211" t="s">
        <v>138</v>
      </c>
      <c r="E144" s="37"/>
      <c r="F144" s="212" t="s">
        <v>689</v>
      </c>
      <c r="G144" s="37"/>
      <c r="H144" s="37"/>
      <c r="I144" s="213"/>
      <c r="J144" s="37"/>
      <c r="K144" s="37"/>
      <c r="L144" s="41"/>
      <c r="M144" s="214"/>
      <c r="N144" s="215"/>
      <c r="O144" s="88"/>
      <c r="P144" s="88"/>
      <c r="Q144" s="88"/>
      <c r="R144" s="88"/>
      <c r="S144" s="88"/>
      <c r="T144" s="88"/>
      <c r="U144" s="89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138</v>
      </c>
      <c r="AU144" s="14" t="s">
        <v>75</v>
      </c>
    </row>
    <row r="145" s="2" customFormat="1">
      <c r="A145" s="35"/>
      <c r="B145" s="36"/>
      <c r="C145" s="37"/>
      <c r="D145" s="211" t="s">
        <v>208</v>
      </c>
      <c r="E145" s="37"/>
      <c r="F145" s="226" t="s">
        <v>691</v>
      </c>
      <c r="G145" s="37"/>
      <c r="H145" s="37"/>
      <c r="I145" s="213"/>
      <c r="J145" s="37"/>
      <c r="K145" s="37"/>
      <c r="L145" s="41"/>
      <c r="M145" s="227"/>
      <c r="N145" s="228"/>
      <c r="O145" s="229"/>
      <c r="P145" s="229"/>
      <c r="Q145" s="229"/>
      <c r="R145" s="229"/>
      <c r="S145" s="229"/>
      <c r="T145" s="229"/>
      <c r="U145" s="230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208</v>
      </c>
      <c r="AU145" s="14" t="s">
        <v>75</v>
      </c>
    </row>
    <row r="146" s="2" customFormat="1" ht="6.96" customHeight="1">
      <c r="A146" s="35"/>
      <c r="B146" s="63"/>
      <c r="C146" s="64"/>
      <c r="D146" s="64"/>
      <c r="E146" s="64"/>
      <c r="F146" s="64"/>
      <c r="G146" s="64"/>
      <c r="H146" s="64"/>
      <c r="I146" s="64"/>
      <c r="J146" s="64"/>
      <c r="K146" s="64"/>
      <c r="L146" s="41"/>
      <c r="M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</row>
  </sheetData>
  <sheetProtection sheet="1" autoFilter="0" formatColumns="0" formatRows="0" objects="1" scenarios="1" spinCount="100000" saltValue="vY0wIq0bT0SdLPB0TG/qA98XxT1oG3kU4q1M+Yx2YAZ2nXvjgrM6KnJgM4oTWPZL76rfVb3HPgu2tbI73SjK9w==" hashValue="BXW67q6QnSjshvizQLjJipDH1MpidC0qGTnjeX2YXtqkEe5VrJpX7Wu7XxLW76C1/YVpf8I1P3nav06YVse7BA==" algorithmName="SHA-512" password="CC35"/>
  <autoFilter ref="C119:K14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107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84</v>
      </c>
    </row>
    <row r="4" hidden="1" s="1" customFormat="1" ht="24.96" customHeight="1">
      <c r="B4" s="17"/>
      <c r="D4" s="145" t="s">
        <v>108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26.25" customHeight="1">
      <c r="B7" s="17"/>
      <c r="E7" s="148" t="str">
        <f>'Rekapitulace stavby'!K6</f>
        <v>Oprava PZS přejezdu P942 v km 57,204 na trati Horažďovice - Klatovy</v>
      </c>
      <c r="F7" s="147"/>
      <c r="G7" s="147"/>
      <c r="H7" s="147"/>
      <c r="L7" s="17"/>
    </row>
    <row r="8" hidden="1" s="1" customFormat="1" ht="12" customHeight="1">
      <c r="B8" s="17"/>
      <c r="D8" s="147" t="s">
        <v>109</v>
      </c>
      <c r="L8" s="17"/>
    </row>
    <row r="9" hidden="1" s="2" customFormat="1" ht="16.5" customHeight="1">
      <c r="A9" s="35"/>
      <c r="B9" s="41"/>
      <c r="C9" s="35"/>
      <c r="D9" s="35"/>
      <c r="E9" s="148" t="s">
        <v>692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111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9" t="s">
        <v>693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16. 6. 2022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7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33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35</v>
      </c>
      <c r="E32" s="35"/>
      <c r="F32" s="35"/>
      <c r="G32" s="35"/>
      <c r="H32" s="35"/>
      <c r="I32" s="35"/>
      <c r="J32" s="157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37</v>
      </c>
      <c r="G34" s="35"/>
      <c r="H34" s="35"/>
      <c r="I34" s="158" t="s">
        <v>36</v>
      </c>
      <c r="J34" s="158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39</v>
      </c>
      <c r="E35" s="147" t="s">
        <v>40</v>
      </c>
      <c r="F35" s="160">
        <f>ROUND((SUM(BE121:BE137)),  2)</f>
        <v>0</v>
      </c>
      <c r="G35" s="35"/>
      <c r="H35" s="35"/>
      <c r="I35" s="161">
        <v>0.20999999999999999</v>
      </c>
      <c r="J35" s="160">
        <f>ROUND(((SUM(BE121:BE137))*I35),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ROUND((SUM(BF121:BF137)),  2)</f>
        <v>0</v>
      </c>
      <c r="G36" s="35"/>
      <c r="H36" s="35"/>
      <c r="I36" s="161">
        <v>0.14999999999999999</v>
      </c>
      <c r="J36" s="160">
        <f>ROUND(((SUM(BF121:BF137))*I36),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ROUND((SUM(BG121:BG137)),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43</v>
      </c>
      <c r="F38" s="160">
        <f>ROUND((SUM(BH121:BH137)),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44</v>
      </c>
      <c r="F39" s="160">
        <f>ROUND((SUM(BI121:BI137)),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48</v>
      </c>
      <c r="E50" s="170"/>
      <c r="F50" s="170"/>
      <c r="G50" s="169" t="s">
        <v>49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2"/>
      <c r="J61" s="174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52</v>
      </c>
      <c r="E65" s="175"/>
      <c r="F65" s="175"/>
      <c r="G65" s="169" t="s">
        <v>53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2"/>
      <c r="J76" s="174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113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80" t="str">
        <f>E7</f>
        <v>Oprava PZS přejezdu P942 v km 57,204 na trati Horažďovice - Klatovy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109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692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111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02.1 - Vedlejší a ostatní náklady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Klatovy</v>
      </c>
      <c r="G91" s="37"/>
      <c r="H91" s="37"/>
      <c r="I91" s="29" t="s">
        <v>22</v>
      </c>
      <c r="J91" s="76" t="str">
        <f>IF(J14="","",J14)</f>
        <v>16. 6. 2022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 s.o.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114</v>
      </c>
      <c r="D96" s="182"/>
      <c r="E96" s="182"/>
      <c r="F96" s="182"/>
      <c r="G96" s="182"/>
      <c r="H96" s="182"/>
      <c r="I96" s="182"/>
      <c r="J96" s="183" t="s">
        <v>115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116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117</v>
      </c>
    </row>
    <row r="99" hidden="1" s="10" customFormat="1" ht="24.96" customHeight="1">
      <c r="A99" s="10"/>
      <c r="B99" s="231"/>
      <c r="C99" s="232"/>
      <c r="D99" s="233" t="s">
        <v>694</v>
      </c>
      <c r="E99" s="234"/>
      <c r="F99" s="234"/>
      <c r="G99" s="234"/>
      <c r="H99" s="234"/>
      <c r="I99" s="234"/>
      <c r="J99" s="235">
        <f>J122</f>
        <v>0</v>
      </c>
      <c r="K99" s="232"/>
      <c r="L99" s="23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hidden="1"/>
    <row r="103" hidden="1"/>
    <row r="104" hidden="1"/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118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6.25" customHeight="1">
      <c r="A109" s="35"/>
      <c r="B109" s="36"/>
      <c r="C109" s="37"/>
      <c r="D109" s="37"/>
      <c r="E109" s="180" t="str">
        <f>E7</f>
        <v>Oprava PZS přejezdu P942 v km 57,204 na trati Horažďovice - Klatovy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109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80" t="s">
        <v>692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111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E11</f>
        <v>02.1 - Vedlejší a ostatní náklady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>Klatovy</v>
      </c>
      <c r="G115" s="37"/>
      <c r="H115" s="37"/>
      <c r="I115" s="29" t="s">
        <v>22</v>
      </c>
      <c r="J115" s="76" t="str">
        <f>IF(J14="","",J14)</f>
        <v>16. 6. 2022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E17</f>
        <v>Správa železnic s.o.</v>
      </c>
      <c r="G117" s="37"/>
      <c r="H117" s="37"/>
      <c r="I117" s="29" t="s">
        <v>30</v>
      </c>
      <c r="J117" s="33" t="str">
        <f>E23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28</v>
      </c>
      <c r="D118" s="37"/>
      <c r="E118" s="37"/>
      <c r="F118" s="24" t="str">
        <f>IF(E20="","",E20)</f>
        <v>Vyplň údaj</v>
      </c>
      <c r="G118" s="37"/>
      <c r="H118" s="37"/>
      <c r="I118" s="29" t="s">
        <v>33</v>
      </c>
      <c r="J118" s="33" t="str">
        <f>E26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9" customFormat="1" ht="29.28" customHeight="1">
      <c r="A120" s="185"/>
      <c r="B120" s="186"/>
      <c r="C120" s="187" t="s">
        <v>119</v>
      </c>
      <c r="D120" s="188" t="s">
        <v>60</v>
      </c>
      <c r="E120" s="188" t="s">
        <v>56</v>
      </c>
      <c r="F120" s="188" t="s">
        <v>57</v>
      </c>
      <c r="G120" s="188" t="s">
        <v>120</v>
      </c>
      <c r="H120" s="188" t="s">
        <v>121</v>
      </c>
      <c r="I120" s="188" t="s">
        <v>122</v>
      </c>
      <c r="J120" s="189" t="s">
        <v>115</v>
      </c>
      <c r="K120" s="190" t="s">
        <v>123</v>
      </c>
      <c r="L120" s="191"/>
      <c r="M120" s="97" t="s">
        <v>1</v>
      </c>
      <c r="N120" s="98" t="s">
        <v>39</v>
      </c>
      <c r="O120" s="98" t="s">
        <v>124</v>
      </c>
      <c r="P120" s="98" t="s">
        <v>125</v>
      </c>
      <c r="Q120" s="98" t="s">
        <v>126</v>
      </c>
      <c r="R120" s="98" t="s">
        <v>127</v>
      </c>
      <c r="S120" s="98" t="s">
        <v>128</v>
      </c>
      <c r="T120" s="98" t="s">
        <v>129</v>
      </c>
      <c r="U120" s="99" t="s">
        <v>130</v>
      </c>
      <c r="V120" s="185"/>
      <c r="W120" s="185"/>
      <c r="X120" s="185"/>
      <c r="Y120" s="185"/>
      <c r="Z120" s="185"/>
      <c r="AA120" s="185"/>
      <c r="AB120" s="185"/>
      <c r="AC120" s="185"/>
      <c r="AD120" s="185"/>
      <c r="AE120" s="185"/>
    </row>
    <row r="121" s="2" customFormat="1" ht="22.8" customHeight="1">
      <c r="A121" s="35"/>
      <c r="B121" s="36"/>
      <c r="C121" s="104" t="s">
        <v>131</v>
      </c>
      <c r="D121" s="37"/>
      <c r="E121" s="37"/>
      <c r="F121" s="37"/>
      <c r="G121" s="37"/>
      <c r="H121" s="37"/>
      <c r="I121" s="37"/>
      <c r="J121" s="192">
        <f>BK121</f>
        <v>0</v>
      </c>
      <c r="K121" s="37"/>
      <c r="L121" s="41"/>
      <c r="M121" s="100"/>
      <c r="N121" s="193"/>
      <c r="O121" s="101"/>
      <c r="P121" s="194">
        <f>P122</f>
        <v>0</v>
      </c>
      <c r="Q121" s="101"/>
      <c r="R121" s="194">
        <f>R122</f>
        <v>0</v>
      </c>
      <c r="S121" s="101"/>
      <c r="T121" s="194">
        <f>T122</f>
        <v>0</v>
      </c>
      <c r="U121" s="102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74</v>
      </c>
      <c r="AU121" s="14" t="s">
        <v>117</v>
      </c>
      <c r="BK121" s="195">
        <f>BK122</f>
        <v>0</v>
      </c>
    </row>
    <row r="122" s="12" customFormat="1" ht="25.92" customHeight="1">
      <c r="A122" s="12"/>
      <c r="B122" s="242"/>
      <c r="C122" s="243"/>
      <c r="D122" s="244" t="s">
        <v>74</v>
      </c>
      <c r="E122" s="245" t="s">
        <v>695</v>
      </c>
      <c r="F122" s="245" t="s">
        <v>696</v>
      </c>
      <c r="G122" s="243"/>
      <c r="H122" s="243"/>
      <c r="I122" s="246"/>
      <c r="J122" s="247">
        <f>BK122</f>
        <v>0</v>
      </c>
      <c r="K122" s="243"/>
      <c r="L122" s="248"/>
      <c r="M122" s="249"/>
      <c r="N122" s="250"/>
      <c r="O122" s="250"/>
      <c r="P122" s="251">
        <f>SUM(P123:P137)</f>
        <v>0</v>
      </c>
      <c r="Q122" s="250"/>
      <c r="R122" s="251">
        <f>SUM(R123:R137)</f>
        <v>0</v>
      </c>
      <c r="S122" s="250"/>
      <c r="T122" s="251">
        <f>SUM(T123:T137)</f>
        <v>0</v>
      </c>
      <c r="U122" s="25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53" t="s">
        <v>152</v>
      </c>
      <c r="AT122" s="254" t="s">
        <v>74</v>
      </c>
      <c r="AU122" s="254" t="s">
        <v>75</v>
      </c>
      <c r="AY122" s="253" t="s">
        <v>136</v>
      </c>
      <c r="BK122" s="255">
        <f>SUM(BK123:BK137)</f>
        <v>0</v>
      </c>
    </row>
    <row r="123" s="2" customFormat="1" ht="33" customHeight="1">
      <c r="A123" s="35"/>
      <c r="B123" s="36"/>
      <c r="C123" s="216" t="s">
        <v>82</v>
      </c>
      <c r="D123" s="216" t="s">
        <v>139</v>
      </c>
      <c r="E123" s="217" t="s">
        <v>697</v>
      </c>
      <c r="F123" s="218" t="s">
        <v>698</v>
      </c>
      <c r="G123" s="219" t="s">
        <v>699</v>
      </c>
      <c r="H123" s="258"/>
      <c r="I123" s="221"/>
      <c r="J123" s="222">
        <f>ROUND(I123*H123,2)</f>
        <v>0</v>
      </c>
      <c r="K123" s="223"/>
      <c r="L123" s="41"/>
      <c r="M123" s="224" t="s">
        <v>1</v>
      </c>
      <c r="N123" s="225" t="s">
        <v>40</v>
      </c>
      <c r="O123" s="88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7">
        <f>S123*H123</f>
        <v>0</v>
      </c>
      <c r="U123" s="208" t="s">
        <v>1</v>
      </c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9" t="s">
        <v>148</v>
      </c>
      <c r="AT123" s="209" t="s">
        <v>139</v>
      </c>
      <c r="AU123" s="209" t="s">
        <v>82</v>
      </c>
      <c r="AY123" s="14" t="s">
        <v>136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4" t="s">
        <v>82</v>
      </c>
      <c r="BK123" s="210">
        <f>ROUND(I123*H123,2)</f>
        <v>0</v>
      </c>
      <c r="BL123" s="14" t="s">
        <v>148</v>
      </c>
      <c r="BM123" s="209" t="s">
        <v>700</v>
      </c>
    </row>
    <row r="124" s="2" customFormat="1">
      <c r="A124" s="35"/>
      <c r="B124" s="36"/>
      <c r="C124" s="37"/>
      <c r="D124" s="211" t="s">
        <v>138</v>
      </c>
      <c r="E124" s="37"/>
      <c r="F124" s="212" t="s">
        <v>698</v>
      </c>
      <c r="G124" s="37"/>
      <c r="H124" s="37"/>
      <c r="I124" s="213"/>
      <c r="J124" s="37"/>
      <c r="K124" s="37"/>
      <c r="L124" s="41"/>
      <c r="M124" s="214"/>
      <c r="N124" s="215"/>
      <c r="O124" s="88"/>
      <c r="P124" s="88"/>
      <c r="Q124" s="88"/>
      <c r="R124" s="88"/>
      <c r="S124" s="88"/>
      <c r="T124" s="88"/>
      <c r="U124" s="89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138</v>
      </c>
      <c r="AU124" s="14" t="s">
        <v>82</v>
      </c>
    </row>
    <row r="125" s="2" customFormat="1">
      <c r="A125" s="35"/>
      <c r="B125" s="36"/>
      <c r="C125" s="37"/>
      <c r="D125" s="211" t="s">
        <v>208</v>
      </c>
      <c r="E125" s="37"/>
      <c r="F125" s="226" t="s">
        <v>701</v>
      </c>
      <c r="G125" s="37"/>
      <c r="H125" s="37"/>
      <c r="I125" s="213"/>
      <c r="J125" s="37"/>
      <c r="K125" s="37"/>
      <c r="L125" s="41"/>
      <c r="M125" s="214"/>
      <c r="N125" s="215"/>
      <c r="O125" s="88"/>
      <c r="P125" s="88"/>
      <c r="Q125" s="88"/>
      <c r="R125" s="88"/>
      <c r="S125" s="88"/>
      <c r="T125" s="88"/>
      <c r="U125" s="89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208</v>
      </c>
      <c r="AU125" s="14" t="s">
        <v>82</v>
      </c>
    </row>
    <row r="126" s="2" customFormat="1" ht="33" customHeight="1">
      <c r="A126" s="35"/>
      <c r="B126" s="36"/>
      <c r="C126" s="216" t="s">
        <v>84</v>
      </c>
      <c r="D126" s="216" t="s">
        <v>139</v>
      </c>
      <c r="E126" s="217" t="s">
        <v>702</v>
      </c>
      <c r="F126" s="218" t="s">
        <v>703</v>
      </c>
      <c r="G126" s="219" t="s">
        <v>699</v>
      </c>
      <c r="H126" s="258"/>
      <c r="I126" s="221"/>
      <c r="J126" s="222">
        <f>ROUND(I126*H126,2)</f>
        <v>0</v>
      </c>
      <c r="K126" s="223"/>
      <c r="L126" s="41"/>
      <c r="M126" s="224" t="s">
        <v>1</v>
      </c>
      <c r="N126" s="225" t="s">
        <v>40</v>
      </c>
      <c r="O126" s="88"/>
      <c r="P126" s="207">
        <f>O126*H126</f>
        <v>0</v>
      </c>
      <c r="Q126" s="207">
        <v>0</v>
      </c>
      <c r="R126" s="207">
        <f>Q126*H126</f>
        <v>0</v>
      </c>
      <c r="S126" s="207">
        <v>0</v>
      </c>
      <c r="T126" s="207">
        <f>S126*H126</f>
        <v>0</v>
      </c>
      <c r="U126" s="208" t="s">
        <v>1</v>
      </c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9" t="s">
        <v>148</v>
      </c>
      <c r="AT126" s="209" t="s">
        <v>139</v>
      </c>
      <c r="AU126" s="209" t="s">
        <v>82</v>
      </c>
      <c r="AY126" s="14" t="s">
        <v>136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4" t="s">
        <v>82</v>
      </c>
      <c r="BK126" s="210">
        <f>ROUND(I126*H126,2)</f>
        <v>0</v>
      </c>
      <c r="BL126" s="14" t="s">
        <v>148</v>
      </c>
      <c r="BM126" s="209" t="s">
        <v>704</v>
      </c>
    </row>
    <row r="127" s="2" customFormat="1">
      <c r="A127" s="35"/>
      <c r="B127" s="36"/>
      <c r="C127" s="37"/>
      <c r="D127" s="211" t="s">
        <v>138</v>
      </c>
      <c r="E127" s="37"/>
      <c r="F127" s="212" t="s">
        <v>705</v>
      </c>
      <c r="G127" s="37"/>
      <c r="H127" s="37"/>
      <c r="I127" s="213"/>
      <c r="J127" s="37"/>
      <c r="K127" s="37"/>
      <c r="L127" s="41"/>
      <c r="M127" s="214"/>
      <c r="N127" s="215"/>
      <c r="O127" s="88"/>
      <c r="P127" s="88"/>
      <c r="Q127" s="88"/>
      <c r="R127" s="88"/>
      <c r="S127" s="88"/>
      <c r="T127" s="88"/>
      <c r="U127" s="89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138</v>
      </c>
      <c r="AU127" s="14" t="s">
        <v>82</v>
      </c>
    </row>
    <row r="128" s="2" customFormat="1">
      <c r="A128" s="35"/>
      <c r="B128" s="36"/>
      <c r="C128" s="37"/>
      <c r="D128" s="211" t="s">
        <v>208</v>
      </c>
      <c r="E128" s="37"/>
      <c r="F128" s="226" t="s">
        <v>706</v>
      </c>
      <c r="G128" s="37"/>
      <c r="H128" s="37"/>
      <c r="I128" s="213"/>
      <c r="J128" s="37"/>
      <c r="K128" s="37"/>
      <c r="L128" s="41"/>
      <c r="M128" s="214"/>
      <c r="N128" s="215"/>
      <c r="O128" s="88"/>
      <c r="P128" s="88"/>
      <c r="Q128" s="88"/>
      <c r="R128" s="88"/>
      <c r="S128" s="88"/>
      <c r="T128" s="88"/>
      <c r="U128" s="89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208</v>
      </c>
      <c r="AU128" s="14" t="s">
        <v>82</v>
      </c>
    </row>
    <row r="129" s="2" customFormat="1" ht="21.75" customHeight="1">
      <c r="A129" s="35"/>
      <c r="B129" s="36"/>
      <c r="C129" s="216" t="s">
        <v>152</v>
      </c>
      <c r="D129" s="216" t="s">
        <v>139</v>
      </c>
      <c r="E129" s="217" t="s">
        <v>707</v>
      </c>
      <c r="F129" s="218" t="s">
        <v>708</v>
      </c>
      <c r="G129" s="219" t="s">
        <v>699</v>
      </c>
      <c r="H129" s="258"/>
      <c r="I129" s="221"/>
      <c r="J129" s="222">
        <f>ROUND(I129*H129,2)</f>
        <v>0</v>
      </c>
      <c r="K129" s="223"/>
      <c r="L129" s="41"/>
      <c r="M129" s="224" t="s">
        <v>1</v>
      </c>
      <c r="N129" s="225" t="s">
        <v>40</v>
      </c>
      <c r="O129" s="88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7">
        <f>S129*H129</f>
        <v>0</v>
      </c>
      <c r="U129" s="208" t="s">
        <v>1</v>
      </c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9" t="s">
        <v>148</v>
      </c>
      <c r="AT129" s="209" t="s">
        <v>139</v>
      </c>
      <c r="AU129" s="209" t="s">
        <v>82</v>
      </c>
      <c r="AY129" s="14" t="s">
        <v>136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4" t="s">
        <v>82</v>
      </c>
      <c r="BK129" s="210">
        <f>ROUND(I129*H129,2)</f>
        <v>0</v>
      </c>
      <c r="BL129" s="14" t="s">
        <v>148</v>
      </c>
      <c r="BM129" s="209" t="s">
        <v>709</v>
      </c>
    </row>
    <row r="130" s="2" customFormat="1">
      <c r="A130" s="35"/>
      <c r="B130" s="36"/>
      <c r="C130" s="37"/>
      <c r="D130" s="211" t="s">
        <v>138</v>
      </c>
      <c r="E130" s="37"/>
      <c r="F130" s="212" t="s">
        <v>708</v>
      </c>
      <c r="G130" s="37"/>
      <c r="H130" s="37"/>
      <c r="I130" s="213"/>
      <c r="J130" s="37"/>
      <c r="K130" s="37"/>
      <c r="L130" s="41"/>
      <c r="M130" s="214"/>
      <c r="N130" s="215"/>
      <c r="O130" s="88"/>
      <c r="P130" s="88"/>
      <c r="Q130" s="88"/>
      <c r="R130" s="88"/>
      <c r="S130" s="88"/>
      <c r="T130" s="88"/>
      <c r="U130" s="89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138</v>
      </c>
      <c r="AU130" s="14" t="s">
        <v>82</v>
      </c>
    </row>
    <row r="131" s="2" customFormat="1">
      <c r="A131" s="35"/>
      <c r="B131" s="36"/>
      <c r="C131" s="37"/>
      <c r="D131" s="211" t="s">
        <v>208</v>
      </c>
      <c r="E131" s="37"/>
      <c r="F131" s="226" t="s">
        <v>701</v>
      </c>
      <c r="G131" s="37"/>
      <c r="H131" s="37"/>
      <c r="I131" s="213"/>
      <c r="J131" s="37"/>
      <c r="K131" s="37"/>
      <c r="L131" s="41"/>
      <c r="M131" s="214"/>
      <c r="N131" s="215"/>
      <c r="O131" s="88"/>
      <c r="P131" s="88"/>
      <c r="Q131" s="88"/>
      <c r="R131" s="88"/>
      <c r="S131" s="88"/>
      <c r="T131" s="88"/>
      <c r="U131" s="89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208</v>
      </c>
      <c r="AU131" s="14" t="s">
        <v>82</v>
      </c>
    </row>
    <row r="132" s="2" customFormat="1" ht="66.75" customHeight="1">
      <c r="A132" s="35"/>
      <c r="B132" s="36"/>
      <c r="C132" s="216" t="s">
        <v>148</v>
      </c>
      <c r="D132" s="216" t="s">
        <v>139</v>
      </c>
      <c r="E132" s="217" t="s">
        <v>710</v>
      </c>
      <c r="F132" s="218" t="s">
        <v>711</v>
      </c>
      <c r="G132" s="219" t="s">
        <v>699</v>
      </c>
      <c r="H132" s="258"/>
      <c r="I132" s="221"/>
      <c r="J132" s="222">
        <f>ROUND(I132*H132,2)</f>
        <v>0</v>
      </c>
      <c r="K132" s="223"/>
      <c r="L132" s="41"/>
      <c r="M132" s="224" t="s">
        <v>1</v>
      </c>
      <c r="N132" s="225" t="s">
        <v>40</v>
      </c>
      <c r="O132" s="88"/>
      <c r="P132" s="207">
        <f>O132*H132</f>
        <v>0</v>
      </c>
      <c r="Q132" s="207">
        <v>0</v>
      </c>
      <c r="R132" s="207">
        <f>Q132*H132</f>
        <v>0</v>
      </c>
      <c r="S132" s="207">
        <v>0</v>
      </c>
      <c r="T132" s="207">
        <f>S132*H132</f>
        <v>0</v>
      </c>
      <c r="U132" s="208" t="s">
        <v>1</v>
      </c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9" t="s">
        <v>148</v>
      </c>
      <c r="AT132" s="209" t="s">
        <v>139</v>
      </c>
      <c r="AU132" s="209" t="s">
        <v>82</v>
      </c>
      <c r="AY132" s="14" t="s">
        <v>136</v>
      </c>
      <c r="BE132" s="210">
        <f>IF(N132="základní",J132,0)</f>
        <v>0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4" t="s">
        <v>82</v>
      </c>
      <c r="BK132" s="210">
        <f>ROUND(I132*H132,2)</f>
        <v>0</v>
      </c>
      <c r="BL132" s="14" t="s">
        <v>148</v>
      </c>
      <c r="BM132" s="209" t="s">
        <v>712</v>
      </c>
    </row>
    <row r="133" s="2" customFormat="1">
      <c r="A133" s="35"/>
      <c r="B133" s="36"/>
      <c r="C133" s="37"/>
      <c r="D133" s="211" t="s">
        <v>138</v>
      </c>
      <c r="E133" s="37"/>
      <c r="F133" s="212" t="s">
        <v>711</v>
      </c>
      <c r="G133" s="37"/>
      <c r="H133" s="37"/>
      <c r="I133" s="213"/>
      <c r="J133" s="37"/>
      <c r="K133" s="37"/>
      <c r="L133" s="41"/>
      <c r="M133" s="214"/>
      <c r="N133" s="215"/>
      <c r="O133" s="88"/>
      <c r="P133" s="88"/>
      <c r="Q133" s="88"/>
      <c r="R133" s="88"/>
      <c r="S133" s="88"/>
      <c r="T133" s="88"/>
      <c r="U133" s="89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138</v>
      </c>
      <c r="AU133" s="14" t="s">
        <v>82</v>
      </c>
    </row>
    <row r="134" s="2" customFormat="1">
      <c r="A134" s="35"/>
      <c r="B134" s="36"/>
      <c r="C134" s="37"/>
      <c r="D134" s="211" t="s">
        <v>208</v>
      </c>
      <c r="E134" s="37"/>
      <c r="F134" s="226" t="s">
        <v>701</v>
      </c>
      <c r="G134" s="37"/>
      <c r="H134" s="37"/>
      <c r="I134" s="213"/>
      <c r="J134" s="37"/>
      <c r="K134" s="37"/>
      <c r="L134" s="41"/>
      <c r="M134" s="214"/>
      <c r="N134" s="215"/>
      <c r="O134" s="88"/>
      <c r="P134" s="88"/>
      <c r="Q134" s="88"/>
      <c r="R134" s="88"/>
      <c r="S134" s="88"/>
      <c r="T134" s="88"/>
      <c r="U134" s="89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208</v>
      </c>
      <c r="AU134" s="14" t="s">
        <v>82</v>
      </c>
    </row>
    <row r="135" s="2" customFormat="1" ht="24.15" customHeight="1">
      <c r="A135" s="35"/>
      <c r="B135" s="36"/>
      <c r="C135" s="216" t="s">
        <v>156</v>
      </c>
      <c r="D135" s="216" t="s">
        <v>139</v>
      </c>
      <c r="E135" s="217" t="s">
        <v>713</v>
      </c>
      <c r="F135" s="218" t="s">
        <v>714</v>
      </c>
      <c r="G135" s="219" t="s">
        <v>699</v>
      </c>
      <c r="H135" s="258"/>
      <c r="I135" s="221"/>
      <c r="J135" s="222">
        <f>ROUND(I135*H135,2)</f>
        <v>0</v>
      </c>
      <c r="K135" s="223"/>
      <c r="L135" s="41"/>
      <c r="M135" s="224" t="s">
        <v>1</v>
      </c>
      <c r="N135" s="225" t="s">
        <v>40</v>
      </c>
      <c r="O135" s="88"/>
      <c r="P135" s="207">
        <f>O135*H135</f>
        <v>0</v>
      </c>
      <c r="Q135" s="207">
        <v>0</v>
      </c>
      <c r="R135" s="207">
        <f>Q135*H135</f>
        <v>0</v>
      </c>
      <c r="S135" s="207">
        <v>0</v>
      </c>
      <c r="T135" s="207">
        <f>S135*H135</f>
        <v>0</v>
      </c>
      <c r="U135" s="208" t="s">
        <v>1</v>
      </c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9" t="s">
        <v>148</v>
      </c>
      <c r="AT135" s="209" t="s">
        <v>139</v>
      </c>
      <c r="AU135" s="209" t="s">
        <v>82</v>
      </c>
      <c r="AY135" s="14" t="s">
        <v>136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4" t="s">
        <v>82</v>
      </c>
      <c r="BK135" s="210">
        <f>ROUND(I135*H135,2)</f>
        <v>0</v>
      </c>
      <c r="BL135" s="14" t="s">
        <v>148</v>
      </c>
      <c r="BM135" s="209" t="s">
        <v>715</v>
      </c>
    </row>
    <row r="136" s="2" customFormat="1">
      <c r="A136" s="35"/>
      <c r="B136" s="36"/>
      <c r="C136" s="37"/>
      <c r="D136" s="211" t="s">
        <v>138</v>
      </c>
      <c r="E136" s="37"/>
      <c r="F136" s="212" t="s">
        <v>714</v>
      </c>
      <c r="G136" s="37"/>
      <c r="H136" s="37"/>
      <c r="I136" s="213"/>
      <c r="J136" s="37"/>
      <c r="K136" s="37"/>
      <c r="L136" s="41"/>
      <c r="M136" s="214"/>
      <c r="N136" s="215"/>
      <c r="O136" s="88"/>
      <c r="P136" s="88"/>
      <c r="Q136" s="88"/>
      <c r="R136" s="88"/>
      <c r="S136" s="88"/>
      <c r="T136" s="88"/>
      <c r="U136" s="89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138</v>
      </c>
      <c r="AU136" s="14" t="s">
        <v>82</v>
      </c>
    </row>
    <row r="137" s="2" customFormat="1">
      <c r="A137" s="35"/>
      <c r="B137" s="36"/>
      <c r="C137" s="37"/>
      <c r="D137" s="211" t="s">
        <v>208</v>
      </c>
      <c r="E137" s="37"/>
      <c r="F137" s="226" t="s">
        <v>701</v>
      </c>
      <c r="G137" s="37"/>
      <c r="H137" s="37"/>
      <c r="I137" s="213"/>
      <c r="J137" s="37"/>
      <c r="K137" s="37"/>
      <c r="L137" s="41"/>
      <c r="M137" s="227"/>
      <c r="N137" s="228"/>
      <c r="O137" s="229"/>
      <c r="P137" s="229"/>
      <c r="Q137" s="229"/>
      <c r="R137" s="229"/>
      <c r="S137" s="229"/>
      <c r="T137" s="229"/>
      <c r="U137" s="230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208</v>
      </c>
      <c r="AU137" s="14" t="s">
        <v>82</v>
      </c>
    </row>
    <row r="138" s="2" customFormat="1" ht="6.96" customHeight="1">
      <c r="A138" s="35"/>
      <c r="B138" s="63"/>
      <c r="C138" s="64"/>
      <c r="D138" s="64"/>
      <c r="E138" s="64"/>
      <c r="F138" s="64"/>
      <c r="G138" s="64"/>
      <c r="H138" s="64"/>
      <c r="I138" s="64"/>
      <c r="J138" s="64"/>
      <c r="K138" s="64"/>
      <c r="L138" s="41"/>
      <c r="M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</sheetData>
  <sheetProtection sheet="1" autoFilter="0" formatColumns="0" formatRows="0" objects="1" scenarios="1" spinCount="100000" saltValue="zmkrmzTOvZHAI4pKTX2Ofd5Yc2UKucFuRAN8bxISOlMJtyLDErz5+SNtJjhjp36QjGZzUmXI65LckXZoQeTe5g==" hashValue="KTEvTHomed0z3s4VfoAh2N8jdws0fIuppbzjq9QlO3G8mC6I/4d4r/1XoVCO/j445H39X0O78XXfPOevcLb3mg==" algorithmName="SHA-512" password="CC35"/>
  <autoFilter ref="C120:K13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Pfeiffer Pavel, Ing.</dc:creator>
  <cp:lastModifiedBy>Pfeiffer Pavel, Ing.</cp:lastModifiedBy>
  <dcterms:created xsi:type="dcterms:W3CDTF">2022-07-07T07:05:31Z</dcterms:created>
  <dcterms:modified xsi:type="dcterms:W3CDTF">2022-07-07T07:05:39Z</dcterms:modified>
</cp:coreProperties>
</file>