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45" activeTab="0"/>
  </bookViews>
  <sheets>
    <sheet name="Rekapitulace stavby" sheetId="1" r:id="rId1"/>
    <sheet name="SO 01 - Hala pro parkován..." sheetId="2" r:id="rId2"/>
    <sheet name="SO 02 - Železniční svršek" sheetId="3" r:id="rId3"/>
    <sheet name="SO 03 - Dešťová kanalizace" sheetId="4" r:id="rId4"/>
    <sheet name="SO 04 - Elektroinstalace" sheetId="5" r:id="rId5"/>
    <sheet name="SO 04 - ZP - Zemní práce" sheetId="6" r:id="rId6"/>
    <sheet name="SO 05 - Demolice krytého ..." sheetId="7" r:id="rId7"/>
    <sheet name="PS 01 - Vzduchotechnika" sheetId="8" r:id="rId8"/>
    <sheet name="PS 02 - Poplachový zabezp..." sheetId="9" r:id="rId9"/>
    <sheet name="PS 03 - Kamerový systém" sheetId="10" r:id="rId10"/>
    <sheet name="VRN - Vedlejší rozpočtové..." sheetId="11" r:id="rId11"/>
  </sheets>
  <definedNames>
    <definedName name="_xlnm._FilterDatabase" localSheetId="7" hidden="1">'PS 01 - Vzduchotechnika'!$C$116:$K$132</definedName>
    <definedName name="_xlnm._FilterDatabase" localSheetId="8" hidden="1">'PS 02 - Poplachový zabezp...'!$C$115:$K$153</definedName>
    <definedName name="_xlnm._FilterDatabase" localSheetId="9" hidden="1">'PS 03 - Kamerový systém'!$C$115:$K$188</definedName>
    <definedName name="_xlnm._FilterDatabase" localSheetId="1" hidden="1">'SO 01 - Hala pro parkován...'!$C$127:$K$337</definedName>
    <definedName name="_xlnm._FilterDatabase" localSheetId="2" hidden="1">'SO 02 - Železniční svršek'!$C$125:$K$161</definedName>
    <definedName name="_xlnm._FilterDatabase" localSheetId="3" hidden="1">'SO 03 - Dešťová kanalizace'!$C$123:$K$184</definedName>
    <definedName name="_xlnm._FilterDatabase" localSheetId="4" hidden="1">'SO 04 - Elektroinstalace'!$C$122:$K$210</definedName>
    <definedName name="_xlnm._FilterDatabase" localSheetId="5" hidden="1">'SO 04 - ZP - Zemní práce'!$C$123:$K$134</definedName>
    <definedName name="_xlnm._FilterDatabase" localSheetId="6" hidden="1">'SO 05 - Demolice krytého ...'!$C$119:$K$156</definedName>
    <definedName name="_xlnm._FilterDatabase" localSheetId="10" hidden="1">'VRN - Vedlejší rozpočtové...'!$C$121:$K$147</definedName>
    <definedName name="_xlnm.Print_Area" localSheetId="7">'PS 01 - Vzduchotechnika'!$C$4:$J$76,'PS 01 - Vzduchotechnika'!$C$82:$J$98,'PS 01 - Vzduchotechnika'!$C$104:$K$132</definedName>
    <definedName name="_xlnm.Print_Area" localSheetId="8">'PS 02 - Poplachový zabezp...'!$C$4:$J$76,'PS 02 - Poplachový zabezp...'!$C$82:$J$97,'PS 02 - Poplachový zabezp...'!$C$103:$K$153</definedName>
    <definedName name="_xlnm.Print_Area" localSheetId="9">'PS 03 - Kamerový systém'!$C$4:$J$76,'PS 03 - Kamerový systém'!$C$82:$J$97,'PS 03 - Kamerový systém'!$C$103:$K$188</definedName>
    <definedName name="_xlnm.Print_Area" localSheetId="0">'Rekapitulace stavby'!$D$4:$AO$76,'Rekapitulace stavby'!$C$82:$AQ$106</definedName>
    <definedName name="_xlnm.Print_Area" localSheetId="1">'SO 01 - Hala pro parkován...'!$C$4:$J$76,'SO 01 - Hala pro parkován...'!$C$82:$J$109,'SO 01 - Hala pro parkován...'!$C$115:$K$337</definedName>
    <definedName name="_xlnm.Print_Area" localSheetId="2">'SO 02 - Železniční svršek'!$C$4:$J$76,'SO 02 - Železniční svršek'!$C$82:$J$107,'SO 02 - Železniční svršek'!$C$113:$K$161</definedName>
    <definedName name="_xlnm.Print_Area" localSheetId="3">'SO 03 - Dešťová kanalizace'!$C$4:$J$76,'SO 03 - Dešťová kanalizace'!$C$82:$J$105,'SO 03 - Dešťová kanalizace'!$C$111:$K$184</definedName>
    <definedName name="_xlnm.Print_Area" localSheetId="4">'SO 04 - Elektroinstalace'!$C$4:$J$76,'SO 04 - Elektroinstalace'!$C$82:$J$102,'SO 04 - Elektroinstalace'!$C$108:$K$210</definedName>
    <definedName name="_xlnm.Print_Area" localSheetId="5">'SO 04 - ZP - Zemní práce'!$C$4:$J$76,'SO 04 - ZP - Zemní práce'!$C$82:$J$103,'SO 04 - ZP - Zemní práce'!$C$109:$K$134</definedName>
    <definedName name="_xlnm.Print_Area" localSheetId="6">'SO 05 - Demolice krytého ...'!$C$4:$J$76,'SO 05 - Demolice krytého ...'!$C$82:$J$101,'SO 05 - Demolice krytého ...'!$C$107:$K$156</definedName>
    <definedName name="_xlnm.Print_Area" localSheetId="10">'VRN - Vedlejší rozpočtové...'!$C$4:$J$76,'VRN - Vedlejší rozpočtové...'!$C$82:$J$103,'VRN - Vedlejší rozpočtové...'!$C$109:$K$147</definedName>
    <definedName name="_xlnm.Print_Titles" localSheetId="0">'Rekapitulace stavby'!$92:$92</definedName>
    <definedName name="_xlnm.Print_Titles" localSheetId="1">'SO 01 - Hala pro parkován...'!$127:$127</definedName>
    <definedName name="_xlnm.Print_Titles" localSheetId="2">'SO 02 - Železniční svršek'!$125:$125</definedName>
    <definedName name="_xlnm.Print_Titles" localSheetId="3">'SO 03 - Dešťová kanalizace'!$123:$123</definedName>
    <definedName name="_xlnm.Print_Titles" localSheetId="4">'SO 04 - Elektroinstalace'!$122:$122</definedName>
    <definedName name="_xlnm.Print_Titles" localSheetId="5">'SO 04 - ZP - Zemní práce'!$123:$123</definedName>
    <definedName name="_xlnm.Print_Titles" localSheetId="6">'SO 05 - Demolice krytého ...'!$119:$119</definedName>
    <definedName name="_xlnm.Print_Titles" localSheetId="7">'PS 01 - Vzduchotechnika'!$116:$116</definedName>
    <definedName name="_xlnm.Print_Titles" localSheetId="8">'PS 02 - Poplachový zabezp...'!$115:$115</definedName>
    <definedName name="_xlnm.Print_Titles" localSheetId="9">'PS 03 - Kamerový systém'!$115:$115</definedName>
    <definedName name="_xlnm.Print_Titles" localSheetId="10">'VRN - Vedlejší rozpočtové...'!$121:$121</definedName>
  </definedNames>
  <calcPr calcId="162913"/>
</workbook>
</file>

<file path=xl/sharedStrings.xml><?xml version="1.0" encoding="utf-8"?>
<sst xmlns="http://schemas.openxmlformats.org/spreadsheetml/2006/main" count="8620" uniqueCount="1165">
  <si>
    <t>Export Komplet</t>
  </si>
  <si>
    <t/>
  </si>
  <si>
    <t>2.0</t>
  </si>
  <si>
    <t>ZAMOK</t>
  </si>
  <si>
    <t>False</t>
  </si>
  <si>
    <t>{e039290d-8678-4f80-9273-0cbeea4b7a80}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</si>
  <si>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</si>
  <si>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</si>
  <si>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</si>
  <si>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</si>
  <si>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</si>
  <si>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</si>
  <si>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</si>
  <si>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</si>
  <si>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</si>
  <si>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</si>
  <si>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</si>
  <si>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Stání SDV OTV Studénka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</si>
  <si>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</si>
  <si>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</si>
  <si>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</si>
  <si>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</si>
  <si>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</si>
  <si>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</si>
  <si>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</si>
  <si>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</si>
  <si>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</si>
  <si>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</si>
  <si>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</si>
  <si>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</si>
  <si>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</si>
  <si>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</si>
  <si>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</si>
  <si>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</si>
  <si>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</si>
  <si>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</si>
  <si>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</si>
  <si>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</si>
  <si>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</si>
  <si>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</si>
  <si>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</si>
  <si>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</si>
  <si>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</si>
  <si>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</si>
  <si>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</si>
  <si>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</si>
  <si>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</si>
  <si>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</si>
  <si>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</si>
  <si>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</si>
  <si>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</si>
  <si>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</si>
  <si>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</si>
  <si>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</si>
  <si>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</si>
  <si>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</si>
  <si>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</si>
  <si>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</si>
  <si>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</si>
  <si>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</si>
  <si>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</si>
  <si>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</si>
  <si>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</si>
  <si>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</si>
  <si>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</si>
  <si>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</si>
  <si>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</si>
  <si>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</si>
  <si>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</si>
  <si>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</si>
  <si>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</si>
  <si>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</si>
  <si>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</si>
  <si>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</si>
  <si>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</si>
  <si>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</si>
  <si>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</si>
  <si>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</si>
  <si>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Hala pro parkovánání vozidel MVTV</t>
  </si>
  <si>
    <t>STA</t>
  </si>
  <si>
    <t>1</t>
  </si>
  <si>
    <t>{2df4e793-864d-4f7c-84af-8d22d27af209}</t>
  </si>
  <si>
    <t>2</t>
  </si>
  <si>
    <t>SO 02</t>
  </si>
  <si>
    <t>Železniční svršek</t>
  </si>
  <si>
    <t>{5f31f695-eff0-4b2d-8e06-079387192d0c}</t>
  </si>
  <si>
    <t>SO 03</t>
  </si>
  <si>
    <t>Dešťová kanalizace</t>
  </si>
  <si>
    <t>{40451c54-10f8-4719-814a-82708739ef95}</t>
  </si>
  <si>
    <t>SO 04</t>
  </si>
  <si>
    <t>Elektroinstalace</t>
  </si>
  <si>
    <t>{3028e675-4e7e-45ed-b2c1-1bdbb4c0efb0}</t>
  </si>
  <si>
    <t>Soupis</t>
  </si>
  <si>
    <t>{13e9156a-b6a8-4cf2-bd04-bd2dac3f558f}</t>
  </si>
  <si>
    <t>SO 04 - ZP</t>
  </si>
  <si>
    <t>Zemní práce</t>
  </si>
  <si>
    <t>{5f6c3724-aae6-4588-af36-f2fce8e045ab}</t>
  </si>
  <si>
    <t>SO 05</t>
  </si>
  <si>
    <t>Demolice krytého stání</t>
  </si>
  <si>
    <t>{bda0aba5-0477-4172-ba06-4952c116d501}</t>
  </si>
  <si>
    <t>PS 01</t>
  </si>
  <si>
    <t>Vzduchotechnika</t>
  </si>
  <si>
    <t>{7aa4156f-74e6-41c0-9092-99eb17a24b87}</t>
  </si>
  <si>
    <t>PS 02</t>
  </si>
  <si>
    <t>Poplachový zabezpečovací a tísňový systém</t>
  </si>
  <si>
    <t>{bc104602-8e1c-4b8b-84a6-efac0d77e478}</t>
  </si>
  <si>
    <t>PS 03</t>
  </si>
  <si>
    <t>Kamerový systém</t>
  </si>
  <si>
    <t>{756105bb-ecc9-4280-9f95-e542be915462}</t>
  </si>
  <si>
    <t>VRN</t>
  </si>
  <si>
    <t>Vedlejší rozpočtové náklady</t>
  </si>
  <si>
    <t>{82a5e6ca-ac6f-4824-b2e3-203dfe8885b9}</t>
  </si>
  <si>
    <t>KRYCÍ LIST SOUPISU PRACÍ</t>
  </si>
  <si>
    <t>Objekt:</t>
  </si>
  <si>
    <t>SO 01 - Hala pro parkovánání vozidel MVTV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</si>
  <si>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</si>
  <si>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</si>
  <si>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</si>
  <si>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</si>
  <si>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</si>
  <si>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</si>
  <si>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</si>
  <si>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</si>
  <si>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</si>
  <si>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</si>
  <si>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</si>
  <si>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</si>
  <si>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</si>
  <si>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</si>
  <si>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</si>
  <si>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</si>
  <si>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776 - Podlahy povlakové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</si>
  <si>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</si>
  <si>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</si>
  <si>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</si>
  <si>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</si>
  <si>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</si>
  <si>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</si>
  <si>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</si>
  <si>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</si>
  <si>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</si>
  <si>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</si>
  <si>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</si>
  <si>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</si>
  <si>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</si>
  <si>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</si>
  <si>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</si>
  <si>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</si>
  <si>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</si>
  <si>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121101101</t>
  </si>
  <si>
    <t>Sejmutí ornice s přemístěním na vzdálenost do 50 m</t>
  </si>
  <si>
    <t>m3</t>
  </si>
  <si>
    <t>4</t>
  </si>
  <si>
    <t>VV</t>
  </si>
  <si>
    <t>56,0*3,5*0,2</t>
  </si>
  <si>
    <t>Součet</t>
  </si>
  <si>
    <t>131111333</t>
  </si>
  <si>
    <t>Vrtání jamek pro plotové sloupky D přes 200 do 300 mm ručně s motorovým vrtákem</t>
  </si>
  <si>
    <t>m</t>
  </si>
  <si>
    <t>CS ÚRS 2022 01</t>
  </si>
  <si>
    <t>1,0*43</t>
  </si>
  <si>
    <t>3</t>
  </si>
  <si>
    <t>131111359</t>
  </si>
  <si>
    <t>Příplatek za vtrání v kamenité nebo kořeny prorostlé půdě</t>
  </si>
  <si>
    <t>6</t>
  </si>
  <si>
    <t>131201102</t>
  </si>
  <si>
    <t>Hloubení jam nezapažených v hornině tř. 3 objemu do 1000 m3</t>
  </si>
  <si>
    <t>8</t>
  </si>
  <si>
    <t>(43,5*2,5*0,15)*2+(5,7*2,5*0,15) "základová jáma</t>
  </si>
  <si>
    <t>(3,4*2,6*0,6)*20+(2,4*2,4*0,6) "základové jámy pro patky</t>
  </si>
  <si>
    <t>(40,0*5,0*0,4) "jáma pod žel. svršek</t>
  </si>
  <si>
    <t>(2,2*1,4*0,1)*20+(1,2*1,2*0,1) "dno patek</t>
  </si>
  <si>
    <t>(0,6*0,1*1,8)*18+(0,6*0,1*0,8)*2 "dno pásů</t>
  </si>
  <si>
    <t>5</t>
  </si>
  <si>
    <t>162201102</t>
  </si>
  <si>
    <t>Vodorovné přemístění do 50 m výkopku/sypaniny z horniny tř. 1 až 4</t>
  </si>
  <si>
    <t>10</t>
  </si>
  <si>
    <t>232,643 "výkop</t>
  </si>
  <si>
    <t>80,136 "zásyp</t>
  </si>
  <si>
    <t>162601102</t>
  </si>
  <si>
    <t>Vodorovné přemístění do 5000 m výkopku/sypaniny z horniny tř. 1 až 4</t>
  </si>
  <si>
    <t>12</t>
  </si>
  <si>
    <t>-80,136 "zásyp</t>
  </si>
  <si>
    <t>7</t>
  </si>
  <si>
    <t>167101101</t>
  </si>
  <si>
    <t>Nakládání výkopku z hornin tř. 1 až 4 do 100 m3</t>
  </si>
  <si>
    <t>14</t>
  </si>
  <si>
    <t>167101102</t>
  </si>
  <si>
    <t>Nakládání výkopku z hornin tř. 1 až 4 přes 100 m3</t>
  </si>
  <si>
    <t>16</t>
  </si>
  <si>
    <t>74</t>
  </si>
  <si>
    <t>171201221</t>
  </si>
  <si>
    <t>Poplatek za uložení na skládce (skládkovné) zeminy a kamení kód odpadu 17 05 04</t>
  </si>
  <si>
    <t>t</t>
  </si>
  <si>
    <t>18</t>
  </si>
  <si>
    <t>80,136*1,8</t>
  </si>
  <si>
    <t>174101101</t>
  </si>
  <si>
    <t>Zásyp jam, šachet rýh nebo kolem objektů sypaninou se zhutněním</t>
  </si>
  <si>
    <t>20</t>
  </si>
  <si>
    <t>-((2,0*1,2*0,6)*20+(1,0*1,0*0,6)) "základové patky</t>
  </si>
  <si>
    <t>11</t>
  </si>
  <si>
    <t>181102302</t>
  </si>
  <si>
    <t>Úprava pláně v zářezech se zhutněním</t>
  </si>
  <si>
    <t>m2</t>
  </si>
  <si>
    <t>22</t>
  </si>
  <si>
    <t>324,3 "hala pro parkování MVTV</t>
  </si>
  <si>
    <t>88,4 "okapový chodník</t>
  </si>
  <si>
    <t>M</t>
  </si>
  <si>
    <t>R 1</t>
  </si>
  <si>
    <t>Sorpční netkaná textilie Fb 1,6 x 10 m</t>
  </si>
  <si>
    <t>24</t>
  </si>
  <si>
    <t>Zakládání</t>
  </si>
  <si>
    <t>13</t>
  </si>
  <si>
    <t>273313511</t>
  </si>
  <si>
    <t>Základové desky z betonu tř. C 12/15</t>
  </si>
  <si>
    <t>26</t>
  </si>
  <si>
    <t>(2,2*1,4*0,1)*20+(1,2*1,2*0,1) "podkladní beton pod patky</t>
  </si>
  <si>
    <t>(3,3*0,6*0,1)*18+(2,1*0,6*0,1)*2 "podkladní beton pod pasy</t>
  </si>
  <si>
    <t>273321411</t>
  </si>
  <si>
    <t>Základové desky ze ŽB bez zvýšených nároků na prostředí tř. C 20/25</t>
  </si>
  <si>
    <t>28</t>
  </si>
  <si>
    <t>(40,45*1,1*0,15)*2+(4,6*2,8*0,15)-(3,55*1,85*0,15)</t>
  </si>
  <si>
    <t>273351121</t>
  </si>
  <si>
    <t>Zřízení bednění základových desek</t>
  </si>
  <si>
    <t>30</t>
  </si>
  <si>
    <t>(0,75*2+37,65*2+4,6+1,85*2)*0,15</t>
  </si>
  <si>
    <t>273351122</t>
  </si>
  <si>
    <t>Odstranění bednění základových desek</t>
  </si>
  <si>
    <t>32</t>
  </si>
  <si>
    <t>17</t>
  </si>
  <si>
    <t>273362021</t>
  </si>
  <si>
    <t>Výztuž základových desek svařovanými sítěmi Kari</t>
  </si>
  <si>
    <t>34</t>
  </si>
  <si>
    <t>(120*2*3,03)/1000</t>
  </si>
  <si>
    <t>274321411</t>
  </si>
  <si>
    <t>Základové pasy ze ŽB bez zvýšených nároků na prostředí tř. C 20/25</t>
  </si>
  <si>
    <t>36</t>
  </si>
  <si>
    <t>(0,4*0,6*40,9)*2+(0,4*0,6*0,35)*2+(0,4*0,6*6,8)</t>
  </si>
  <si>
    <t>19</t>
  </si>
  <si>
    <t>274351121</t>
  </si>
  <si>
    <t>Zřízení bednění základových pasů rovného</t>
  </si>
  <si>
    <t>38</t>
  </si>
  <si>
    <t>(0,4*2+0,35*2+0,75*2+40,1*2+40,9*2+6,8+7,6)*0,6</t>
  </si>
  <si>
    <t>274351122</t>
  </si>
  <si>
    <t>Odstranění bednění základových pasů rovného</t>
  </si>
  <si>
    <t>40</t>
  </si>
  <si>
    <t>274361821</t>
  </si>
  <si>
    <t>Výztuž základových pasů betonářskou ocelí 10 505 (R)</t>
  </si>
  <si>
    <t>42</t>
  </si>
  <si>
    <t>275321411</t>
  </si>
  <si>
    <t>Základové patky ze ŽB bez zvýšených nároků na prostředí tř. C 20/25</t>
  </si>
  <si>
    <t>44</t>
  </si>
  <si>
    <t>(2,0*1,2*0,6)*20+(1,0*1,0*0,6)</t>
  </si>
  <si>
    <t>23</t>
  </si>
  <si>
    <t>275351121</t>
  </si>
  <si>
    <t>Zřízení bednění základových patek</t>
  </si>
  <si>
    <t>46</t>
  </si>
  <si>
    <t>((2,0+1,2)*0,6*2)*20+(1,0*0,6*4)</t>
  </si>
  <si>
    <t>275351122</t>
  </si>
  <si>
    <t>Odstranění bednění základových patek</t>
  </si>
  <si>
    <t>48</t>
  </si>
  <si>
    <t>25</t>
  </si>
  <si>
    <t>275361821</t>
  </si>
  <si>
    <t>Výztuž základových patek betonářskou ocelí 10 505 (R)</t>
  </si>
  <si>
    <t>50</t>
  </si>
  <si>
    <t>Svislé a kompletní konstrukce</t>
  </si>
  <si>
    <t>337171121</t>
  </si>
  <si>
    <t>Montáž nosné ocelové kce průmyslové haly bez jeřábové dráhy v přes 6 do 12 m rozpětí vazníků do 12 m</t>
  </si>
  <si>
    <t>52</t>
  </si>
  <si>
    <t>27</t>
  </si>
  <si>
    <t>13010744</t>
  </si>
  <si>
    <t>ocel profilová jakost S235JR (11 375) průřez IPE 120</t>
  </si>
  <si>
    <t>54</t>
  </si>
  <si>
    <t>(3494,40*1,1)/1000</t>
  </si>
  <si>
    <t>13010756</t>
  </si>
  <si>
    <t>ocel profilová jakost S235JR (11 375) průřez IPE 240</t>
  </si>
  <si>
    <t>56</t>
  </si>
  <si>
    <t>(219,51*1,1)/1000</t>
  </si>
  <si>
    <t>29</t>
  </si>
  <si>
    <t>13010760</t>
  </si>
  <si>
    <t>ocel profilová jakost S235JR (11 375) průřez IPE 300</t>
  </si>
  <si>
    <t>58</t>
  </si>
  <si>
    <t>(8608,8*1,1)/1000</t>
  </si>
  <si>
    <t>13010934</t>
  </si>
  <si>
    <t>ocel profilová jakost S235JR (11 375) průřez UPE 160</t>
  </si>
  <si>
    <t>60</t>
  </si>
  <si>
    <t>(272*1,1)/1000</t>
  </si>
  <si>
    <t>31</t>
  </si>
  <si>
    <t>13010938</t>
  </si>
  <si>
    <t>ocel profilová jakost S235JR (11 375) průřez UPE 200</t>
  </si>
  <si>
    <t>62</t>
  </si>
  <si>
    <t>(310,08*1,1)/1000</t>
  </si>
  <si>
    <t>15425540</t>
  </si>
  <si>
    <t>profil ocelový U ohýbaný EN 10162 tl 3mm 60x40x40mm</t>
  </si>
  <si>
    <t>64</t>
  </si>
  <si>
    <t>((41,0*16+9,05*2+8,0*8+8,8+8,0+1,0*10)*8,05)/1000</t>
  </si>
  <si>
    <t>33</t>
  </si>
  <si>
    <t>66</t>
  </si>
  <si>
    <t>0,212+0,274</t>
  </si>
  <si>
    <t>14031019</t>
  </si>
  <si>
    <t>trubka ocelová podélně svařovaná hladká jakost 11 343 33,7x3mm</t>
  </si>
  <si>
    <t>68</t>
  </si>
  <si>
    <t>(5,3*16)*1,1</t>
  </si>
  <si>
    <t>35</t>
  </si>
  <si>
    <t>14031023</t>
  </si>
  <si>
    <t>trubka ocelová podélně svařovaná hladká jakost 11 343 42,4x3mm</t>
  </si>
  <si>
    <t>70</t>
  </si>
  <si>
    <t>(5,9*8+4,5*8)*1,1</t>
  </si>
  <si>
    <t>338171123</t>
  </si>
  <si>
    <t>Osazování sloupků a vzpěr plotových ocelových v do 2,60 m se zabetonováním</t>
  </si>
  <si>
    <t>kus</t>
  </si>
  <si>
    <t>72</t>
  </si>
  <si>
    <t>37</t>
  </si>
  <si>
    <t>55342257</t>
  </si>
  <si>
    <t>sloupek plotový průběžný Pz a komaxitový 3000/38x1,5mm</t>
  </si>
  <si>
    <t>55342265</t>
  </si>
  <si>
    <t>sloupek plotový koncový Pz a komaxitový 3000/48x1,5mm</t>
  </si>
  <si>
    <t>76</t>
  </si>
  <si>
    <t>39</t>
  </si>
  <si>
    <t>55342275</t>
  </si>
  <si>
    <t>vzpěra plotová 38x1,5mm včetně krytky s uchem 3000mm</t>
  </si>
  <si>
    <t>78</t>
  </si>
  <si>
    <t>342171112</t>
  </si>
  <si>
    <t>Montáž opláštění stěn ocelových kcí z tvarovaných ocelových plechů šroubovaných budov v přes 6 do 12 m</t>
  </si>
  <si>
    <t>80</t>
  </si>
  <si>
    <t>41</t>
  </si>
  <si>
    <t>15485002</t>
  </si>
  <si>
    <t>plech trapézový 35/207/1035 AlZn antikondenzační úprava tl 0,5mm</t>
  </si>
  <si>
    <t>82</t>
  </si>
  <si>
    <t>(41,05*5,81)*2 "podélne stěny</t>
  </si>
  <si>
    <t>((7,9*6,38)*2)-(6,0*5,3) "štítové stěny</t>
  </si>
  <si>
    <t>348401140</t>
  </si>
  <si>
    <t>Montáž oplocení ze strojového pletiva s napínacími dráty v přes 2,0 do 4,0 m</t>
  </si>
  <si>
    <t>84</t>
  </si>
  <si>
    <t>84,4</t>
  </si>
  <si>
    <t>43</t>
  </si>
  <si>
    <t>31327504</t>
  </si>
  <si>
    <t>pletivo drátěné plastifikované se čtvercovými oky 50/2,2mm v 2000mm</t>
  </si>
  <si>
    <t>86</t>
  </si>
  <si>
    <t>Vodorovné konstrukce</t>
  </si>
  <si>
    <t>444171112</t>
  </si>
  <si>
    <t>Montáž krytiny ocelových střech z tvarovaných ocelových plechů šroubovaných budov v přes 6 do 12 m</t>
  </si>
  <si>
    <t>88</t>
  </si>
  <si>
    <t>45</t>
  </si>
  <si>
    <t>15485003</t>
  </si>
  <si>
    <t>plech trapézový 35/207/1035 AlZn antikondenzační úprava tl 0,63mm</t>
  </si>
  <si>
    <t>90</t>
  </si>
  <si>
    <t>(42*4,27)*2*1,2</t>
  </si>
  <si>
    <t>Komunikace</t>
  </si>
  <si>
    <t>564861112</t>
  </si>
  <si>
    <t>Podklad ze štěrkodrtě ŠD plochy přes 100 m2 tl 210 mm</t>
  </si>
  <si>
    <t>92</t>
  </si>
  <si>
    <t>(42,9*1,0)*2+7,6*1,0+(2,5*1,0)*2 "okapový chodník</t>
  </si>
  <si>
    <t>47</t>
  </si>
  <si>
    <t>596811311</t>
  </si>
  <si>
    <t>Kladení velkoformátové betonové dlažby tl do 100 mm velikosti do 0,5 m2 pl do 300 m2</t>
  </si>
  <si>
    <t>94</t>
  </si>
  <si>
    <t>59246018</t>
  </si>
  <si>
    <t>dlažba velkoformátová betonová plochy do 0,5m2 tl 80mm přírodní</t>
  </si>
  <si>
    <t>96</t>
  </si>
  <si>
    <t>98,4*1,03 "Přepočtené koeficientem množství</t>
  </si>
  <si>
    <t>49</t>
  </si>
  <si>
    <t>916231213</t>
  </si>
  <si>
    <t>Osazení chodníkového obrubníku betonového stojatého s boční opěrou do lože z betonu prostého</t>
  </si>
  <si>
    <t>98</t>
  </si>
  <si>
    <t>(43,0*2+9,7+4,5*2)*1,1</t>
  </si>
  <si>
    <t>0,83 "zaokrouhlení</t>
  </si>
  <si>
    <t>59217017</t>
  </si>
  <si>
    <t>obrubník betonový chodníkový 1000x100x250mm</t>
  </si>
  <si>
    <t>100</t>
  </si>
  <si>
    <t>998</t>
  </si>
  <si>
    <t>Přesun hmot</t>
  </si>
  <si>
    <t>51</t>
  </si>
  <si>
    <t>998014211</t>
  </si>
  <si>
    <t>Přesun hmot pro budovy jednopodlažní z kovových dílců</t>
  </si>
  <si>
    <t>102</t>
  </si>
  <si>
    <t>PSV</t>
  </si>
  <si>
    <t>Práce a dodávky PSV</t>
  </si>
  <si>
    <t>764</t>
  </si>
  <si>
    <t>Konstrukce klempířské</t>
  </si>
  <si>
    <t>764241307</t>
  </si>
  <si>
    <t>Oplechování větraného hřebene s větrací mřížkou z TiZn lesklého plechu rš 670 mm</t>
  </si>
  <si>
    <t>104</t>
  </si>
  <si>
    <t>42,0*1,1 "hřeben</t>
  </si>
  <si>
    <t>53</t>
  </si>
  <si>
    <t>764242304</t>
  </si>
  <si>
    <t>Oplechování štítu závětrnou lištou z TiZn lesklého plechu rš 330 mm</t>
  </si>
  <si>
    <t>106</t>
  </si>
  <si>
    <t>(4,2*4)*1,1 "štíty</t>
  </si>
  <si>
    <t>764246302</t>
  </si>
  <si>
    <t>Oplechování parapetů rovných mechanicky kotvené z TiZn lesklého plechu rš 200 mm</t>
  </si>
  <si>
    <t>108</t>
  </si>
  <si>
    <t>2,0*6 "parapet větracích otvorů</t>
  </si>
  <si>
    <t>36,0*2 "parapet oken</t>
  </si>
  <si>
    <t>(1,1*2+2)*6 "ostění vetracích mříží</t>
  </si>
  <si>
    <t>(1,1*2+36,0)*2 "ostění oken</t>
  </si>
  <si>
    <t>(2,05*2+1,0)*2 "ostění dveří</t>
  </si>
  <si>
    <t>(5,5*2+6) "ostění vrat</t>
  </si>
  <si>
    <t>55</t>
  </si>
  <si>
    <t>764541307</t>
  </si>
  <si>
    <t>Žlab podokapní půlkruhový z TiZn lesklého plechu rš 400 mm</t>
  </si>
  <si>
    <t>110</t>
  </si>
  <si>
    <t>42,0*2</t>
  </si>
  <si>
    <t>764548325</t>
  </si>
  <si>
    <t>Svody kruhové včetně objímek, kolen, odskoků z TiZn lesklého plechu průměru 150 mm</t>
  </si>
  <si>
    <t>112</t>
  </si>
  <si>
    <t>6,1*4</t>
  </si>
  <si>
    <t>57</t>
  </si>
  <si>
    <t>998764102</t>
  </si>
  <si>
    <t>Přesun hmot tonážní pro konstrukce klempířské v objektech v přes 6 do 12 m</t>
  </si>
  <si>
    <t>114</t>
  </si>
  <si>
    <t>998764181</t>
  </si>
  <si>
    <t>Příplatek k přesunu hmot tonážní 764 prováděný bez použití mechanizace</t>
  </si>
  <si>
    <t>116</t>
  </si>
  <si>
    <t>766</t>
  </si>
  <si>
    <t>Konstrukce truhlářské</t>
  </si>
  <si>
    <t>59</t>
  </si>
  <si>
    <t>763761201</t>
  </si>
  <si>
    <t>Montáž dřevostaveb osazení dvířek, poklopů, štítových větracích oken</t>
  </si>
  <si>
    <t>118</t>
  </si>
  <si>
    <t>42972963</t>
  </si>
  <si>
    <t>žaluzie protidešťová s pevnými lamelami, pozink, pro potrubí 1000x1000mm</t>
  </si>
  <si>
    <t>120</t>
  </si>
  <si>
    <t>6*2</t>
  </si>
  <si>
    <t>61</t>
  </si>
  <si>
    <t>766622135</t>
  </si>
  <si>
    <t>Montáž plastových oken plochy přes 1 m2 otevíravých v do 1,5 m s rámem do celostěnových panelů</t>
  </si>
  <si>
    <t>122</t>
  </si>
  <si>
    <t>55341010</t>
  </si>
  <si>
    <t>okno Al otevíravé/sklopné dvojsklo přes plochu 1m2 do v 1,5m</t>
  </si>
  <si>
    <t>124</t>
  </si>
  <si>
    <t>(4,5*1,1)*8*2</t>
  </si>
  <si>
    <t>63</t>
  </si>
  <si>
    <t>998766103</t>
  </si>
  <si>
    <t>Přesun hmot tonážní pro kce truhlářské v objektech v přes 12 do 24 m</t>
  </si>
  <si>
    <t>126</t>
  </si>
  <si>
    <t>998766181</t>
  </si>
  <si>
    <t>Příplatek k přesunu hmot tonážní 766 prováděný bez použití mechanizace</t>
  </si>
  <si>
    <t>128</t>
  </si>
  <si>
    <t>767</t>
  </si>
  <si>
    <t>Konstrukce zámečnické</t>
  </si>
  <si>
    <t>65</t>
  </si>
  <si>
    <t>767640111</t>
  </si>
  <si>
    <t>Montáž dveří ocelových nebo hliníkových vchodových jednokřídlových bez nadsvětlíku</t>
  </si>
  <si>
    <t>130</t>
  </si>
  <si>
    <t>55341183</t>
  </si>
  <si>
    <t>dveře jednokřídlé ocelové interierové protipožární EW 15, 30, 45 D1 speciální zárubeň 900x1970mm</t>
  </si>
  <si>
    <t>132</t>
  </si>
  <si>
    <t>67</t>
  </si>
  <si>
    <t>76765_0001</t>
  </si>
  <si>
    <t>Montáž vrat garážových rolovacích do ocel konstrukce plochy přes 32 m2</t>
  </si>
  <si>
    <t>134</t>
  </si>
  <si>
    <t>5534_0001</t>
  </si>
  <si>
    <t>vrata rolovací 6,0 x 5,5m</t>
  </si>
  <si>
    <t>136</t>
  </si>
  <si>
    <t>69</t>
  </si>
  <si>
    <t>5534_0002</t>
  </si>
  <si>
    <t>pohon garážových rolovacích vrat o síle 1000N max. 50 cyklů denně</t>
  </si>
  <si>
    <t>138</t>
  </si>
  <si>
    <t>998767102</t>
  </si>
  <si>
    <t>Přesun hmot tonážní pro zámečnické konstrukce v objektech v přes 6 do 12 m</t>
  </si>
  <si>
    <t>140</t>
  </si>
  <si>
    <t>71</t>
  </si>
  <si>
    <t>998767181</t>
  </si>
  <si>
    <t>Příplatek k přesunu hmot tonážní 767 prováděný bez použití mechanizace</t>
  </si>
  <si>
    <t>142</t>
  </si>
  <si>
    <t>776</t>
  </si>
  <si>
    <t>Podlahy povlakové</t>
  </si>
  <si>
    <t>776121321</t>
  </si>
  <si>
    <t>Neředěná penetrace savého podkladu povlakových podlah</t>
  </si>
  <si>
    <t>144</t>
  </si>
  <si>
    <t>106,12 "1.01"</t>
  </si>
  <si>
    <t>184,54 "1.02"</t>
  </si>
  <si>
    <t>10,69 "1.03"</t>
  </si>
  <si>
    <t>73</t>
  </si>
  <si>
    <t>998776202</t>
  </si>
  <si>
    <t>Přesun hmot procentní pro podlahy povlakové v objektech v přes 6 do 12 m</t>
  </si>
  <si>
    <t>%</t>
  </si>
  <si>
    <t>146</t>
  </si>
  <si>
    <t>SO 02 - Železniční svršek</t>
  </si>
  <si>
    <t>D1 - Stavba nového objektu haly pro parkování vozidel MVTV</t>
  </si>
  <si>
    <t xml:space="preserve">    SO.02 - Železniční svršek</t>
  </si>
  <si>
    <t xml:space="preserve">    0 - Všeobecné konstrukce a práce</t>
  </si>
  <si>
    <t xml:space="preserve">    51 - Kolejové lože</t>
  </si>
  <si>
    <t xml:space="preserve">    52 - Kolej</t>
  </si>
  <si>
    <t xml:space="preserve">    54 - Úpravy drážního svršku</t>
  </si>
  <si>
    <t xml:space="preserve">    92 - Doplňující konstrukce a práce na železnici</t>
  </si>
  <si>
    <t xml:space="preserve">    965 - Bourání, demontáže, odstranění drážních konstrukcí - vyjma úzkokolejek</t>
  </si>
  <si>
    <t xml:space="preserve">    18 - Povrchové úpravy terénu (i vegetační)</t>
  </si>
  <si>
    <t xml:space="preserve">    99 - Poplatky za skládky</t>
  </si>
  <si>
    <t>D1</t>
  </si>
  <si>
    <t>Stavba nového objektu haly pro parkování vozidel MVTV</t>
  </si>
  <si>
    <t>SO.02</t>
  </si>
  <si>
    <t>Všeobecné konstrukce a práce</t>
  </si>
  <si>
    <t>29 611</t>
  </si>
  <si>
    <t>OSTATNÍ POŽADAVKY - ODBORNÝ DOZOR</t>
  </si>
  <si>
    <t>HOD</t>
  </si>
  <si>
    <t>R20297</t>
  </si>
  <si>
    <t>Kontrola prostorové průchodnosti koleje</t>
  </si>
  <si>
    <t>KM</t>
  </si>
  <si>
    <t>Kolejové lože</t>
  </si>
  <si>
    <t>512 550</t>
  </si>
  <si>
    <t>KOLEJOVÉ LOŽE - ZŘÍZENÍ Z KAMENIVA HRUBÉHO DRCENÉHO (ŠTĚRK)</t>
  </si>
  <si>
    <t>M3</t>
  </si>
  <si>
    <t>Kolej</t>
  </si>
  <si>
    <t>528 131</t>
  </si>
  <si>
    <t>KOLEJ 49 E1, ROZD. "C", BEZSTYKOVÁ, PR. BET. PODKLADNICOVÝ, UP. TUHÉ</t>
  </si>
  <si>
    <t>Úpravy drážního svršku</t>
  </si>
  <si>
    <t>545 122</t>
  </si>
  <si>
    <t>SVAR KOLEJNIC (STEJNÉHO TVARU) 49 E1, T SPOJITĚ</t>
  </si>
  <si>
    <t>KUS</t>
  </si>
  <si>
    <t>549 111</t>
  </si>
  <si>
    <t>BROUŠENÍ KOLEJE A VÝHYBEK</t>
  </si>
  <si>
    <t>R549510</t>
  </si>
  <si>
    <t>ŘEZÁNÍ KOLEJNIC BEZ OHLEDU NA TVAR</t>
  </si>
  <si>
    <t>ks</t>
  </si>
  <si>
    <t>542 312</t>
  </si>
  <si>
    <t>NÁSLEDNÁ ÚPRAVA SMĚROVÉHO A VÝŠKOVÉHO USPOŘÁDÁNÍ KOLEJE - PRAŽCE BETONOVÉ</t>
  </si>
  <si>
    <t>9</t>
  </si>
  <si>
    <t>544 312</t>
  </si>
  <si>
    <t>IZOLOVANÝ STYK LEPENÝ STANDARDNÍ DÉLKY (3,4-8,0 M), TEPELNĚ OPRACOVANÝ, TVARU 49 E1</t>
  </si>
  <si>
    <t>Doplňující konstrukce a práce na železnici</t>
  </si>
  <si>
    <t>18120R</t>
  </si>
  <si>
    <t>ÚPRAVA PLÁNĚ SE ZHUTNĚNÍM V HORNINĚ TŘ. III</t>
  </si>
  <si>
    <t>M2</t>
  </si>
  <si>
    <t>925 120</t>
  </si>
  <si>
    <t>DRÁŽNÍ STEZKY Z DRTI TL. PŘES 50 MM</t>
  </si>
  <si>
    <t>922 301</t>
  </si>
  <si>
    <t>ZARÁŽEDLO BETONOVÉ (MONOLITICKÉ) včetně návěsti Posun zakázán</t>
  </si>
  <si>
    <t>965</t>
  </si>
  <si>
    <t>Bourání, demontáže, odstranění drážních konstrukcí - vyjma úzkokolejek</t>
  </si>
  <si>
    <t>965 010</t>
  </si>
  <si>
    <t>Odstranění kolejového lože a drážních stezek</t>
  </si>
  <si>
    <t>965 021</t>
  </si>
  <si>
    <t>Odstranění kolejového lože a drážních stezek - odvoz na skládku - před plošným odtěžením (nástupiště)  - 50 km</t>
  </si>
  <si>
    <t>m3.km</t>
  </si>
  <si>
    <t>965 113</t>
  </si>
  <si>
    <t>Demontáž koleje na betonových pražcích do kolejových polí s odvozem na montážní základnu s následným rozebráním</t>
  </si>
  <si>
    <t>965 116</t>
  </si>
  <si>
    <t>Demontáž koleje na betonových pražcích - odvoz rozebraných součástí (z místa demontáže nebo z montážní základny) k likvidaci nebo na pozemek SŽDC</t>
  </si>
  <si>
    <t>t.km</t>
  </si>
  <si>
    <t>965 431</t>
  </si>
  <si>
    <t>ODSTRANĚNÍ ZARÁŽEDLA BETONOVÉHO</t>
  </si>
  <si>
    <t>96611B</t>
  </si>
  <si>
    <t>BOURÁNÍ KONSTRUKCÍ Z BETONOVÝCH DÍLCŮ - DOPRAVA</t>
  </si>
  <si>
    <t>TKM</t>
  </si>
  <si>
    <t>Povrchové úpravy terénu (i vegetační)</t>
  </si>
  <si>
    <t>21152R</t>
  </si>
  <si>
    <t>VPLŇ  PROSTORU U KOLEJE Č.7 PO ODTĚŽENÍ KOLEJOVÉHO LOŽE VČETNĚ MATERIÁLU - přírodní drcené kamenivo</t>
  </si>
  <si>
    <t>99</t>
  </si>
  <si>
    <t>Poplatky za skládky</t>
  </si>
  <si>
    <t>015150</t>
  </si>
  <si>
    <t>POPLATKY ZA LIKVIDACŮ ODPADŮ NEKONTAMINOVANÝCH - 17 05 08  ŠTĚRK Z KOLEJIŠTĚ</t>
  </si>
  <si>
    <t>T</t>
  </si>
  <si>
    <t>015510</t>
  </si>
  <si>
    <t>POPLATKY ZA LIKVIDACŮ ODPADŮ NEBEZPEČNÝCH - 17 05 07 štěrk kontaminovaný ropnými látkami . Před plošným odtěžením budou odbagrována místa v poloze stávajících výhybek a míst stání lokomotiv a budou odvezena na skládku nebezpečného materiálu.</t>
  </si>
  <si>
    <t>15 210</t>
  </si>
  <si>
    <t>POPLATKY ZA LIKVIDACŮ ODPADŮ NEKONTAMINOVANÝCH - 17 01 01  ŽELEZNIČNÍ PRAŽCE BETONOVÉ</t>
  </si>
  <si>
    <t>15 260</t>
  </si>
  <si>
    <t>POPLATKY ZA LIKVIDACŮ ODPADŮ NEKONTAMINOVANÝCH - 17 02 03  PRYŽOVÉ PODLOŽKY (ŽEL. SVRŠEK)</t>
  </si>
  <si>
    <t>15 250</t>
  </si>
  <si>
    <t>POPLATKY ZA LIKVIDACŮ ODPADŮ NEKONTAMINOVANÝCH - 17 02 03  POLYETYLÉNOVÉ  PODLOŽKY (ŽEL. SVRŠEK)</t>
  </si>
  <si>
    <t>015140</t>
  </si>
  <si>
    <t>POPLATKY ZA LIKVIDACŮ ODPADŮ NEKONTAMINOVANÝCH - 17 01 01  BETON Z DEMOLIC OBJEKTŮ, ZÁKLADŮ TV</t>
  </si>
  <si>
    <t>SO 03 - Dešťová kanalizace</t>
  </si>
  <si>
    <t xml:space="preserve">    721 - Zdravotechnika - vnitřní kanalizace</t>
  </si>
  <si>
    <t>M - Práce a dodávky M</t>
  </si>
  <si>
    <t xml:space="preserve">    8 - Trubní vedení</t>
  </si>
  <si>
    <t xml:space="preserve">    22-M - Montáže technologických zařízení pro dopravní stavby</t>
  </si>
  <si>
    <t>132201202</t>
  </si>
  <si>
    <t>Hloubení rýh š do 2000 mm v hornině tř. 3 objemu do 1000 m3</t>
  </si>
  <si>
    <t>(1,0*1,2*(40,25+12,85))*1,1</t>
  </si>
  <si>
    <t>151201101</t>
  </si>
  <si>
    <t>Zřízení zátažného pažení a rozepření stěn rýh hl do 2 m</t>
  </si>
  <si>
    <t>(1,2*(40,25+12,85)*2)*1,1</t>
  </si>
  <si>
    <t>151201111</t>
  </si>
  <si>
    <t>Odstranění zátažného pažení a rozepření stěn rýh hl do 2 m</t>
  </si>
  <si>
    <t>70,092 "výkop</t>
  </si>
  <si>
    <t>30,564 "zásyp</t>
  </si>
  <si>
    <t>-36,564 "zásyp</t>
  </si>
  <si>
    <t>36,564 "zásyp</t>
  </si>
  <si>
    <t>171201211</t>
  </si>
  <si>
    <t>Poplatek za uložení stavebního odpadu - zeminy a kameniva na skládce</t>
  </si>
  <si>
    <t>33,528*1,8</t>
  </si>
  <si>
    <t>((1,0*0,6)*(2,2+40,3+12,9))*1,1</t>
  </si>
  <si>
    <t>175111101</t>
  </si>
  <si>
    <t>Obsypání potrubí ručně sypaninou bez prohození, uloženou do 3 m</t>
  </si>
  <si>
    <t>58337_001</t>
  </si>
  <si>
    <t>štěrkopísek frakce 0/63</t>
  </si>
  <si>
    <t>58337303</t>
  </si>
  <si>
    <t>štěrkopísek frakce 0/8</t>
  </si>
  <si>
    <t>58337331</t>
  </si>
  <si>
    <t>štěrkopísek frakce 0/22</t>
  </si>
  <si>
    <t>721</t>
  </si>
  <si>
    <t>Zdravotechnika - vnitřní kanalizace</t>
  </si>
  <si>
    <t>721241102.TPS</t>
  </si>
  <si>
    <t>Lapač střešních splavenin gajgr z litiny DN 125</t>
  </si>
  <si>
    <t>Práce a dodávky M</t>
  </si>
  <si>
    <t>Trubní vedení</t>
  </si>
  <si>
    <t>871313121</t>
  </si>
  <si>
    <t>Montáž kanalizačního potrubí z PVC těsněné gumovým kroužkem otevřený výkop sklon do 20 % DN 160</t>
  </si>
  <si>
    <t>28611130</t>
  </si>
  <si>
    <t>trubka kanalizační PVC DN 160x500mm SN4</t>
  </si>
  <si>
    <t>0,5*12</t>
  </si>
  <si>
    <t>28611131</t>
  </si>
  <si>
    <t>trubka kanalizační PVC DN 160x1000mm SN4</t>
  </si>
  <si>
    <t>(5,4+1,4+8,7+1,1+0,7+9,15+2,2+40,3+12,9)*1,1 "délka kanalizace</t>
  </si>
  <si>
    <t>+0,965 "zaokrouhlení</t>
  </si>
  <si>
    <t>-6 "500 mm trubky</t>
  </si>
  <si>
    <t>894811233</t>
  </si>
  <si>
    <t>Revizní šachta z PVC typ pravý/přímý/levý, DN 400/160 tlak 12,5 t hl od 1360 do 1730 mm</t>
  </si>
  <si>
    <t>998276101</t>
  </si>
  <si>
    <t>Přesun hmot pro trubní vedení z trub z plastických hmot otevřený výkop</t>
  </si>
  <si>
    <t>22-M</t>
  </si>
  <si>
    <t>Montáže technologických zařízení pro dopravní stavby</t>
  </si>
  <si>
    <t>220182024</t>
  </si>
  <si>
    <t>Označení optického kabelu nebo spojky HDPE trubky zaměřovacím markerem / dvojicí magnetů</t>
  </si>
  <si>
    <t>SO 04 - Elektroinstalace</t>
  </si>
  <si>
    <t>Soupis:</t>
  </si>
  <si>
    <t>OST - Ostatní</t>
  </si>
  <si>
    <t>1320010031R</t>
  </si>
  <si>
    <t>Pokládka výstražné folie ve stávající kabelové trase</t>
  </si>
  <si>
    <t>R</t>
  </si>
  <si>
    <t>7592700650</t>
  </si>
  <si>
    <t>Upozorňovadla, značky Ostatní Fólie výstražná červená š20cm (HM0673909992020)</t>
  </si>
  <si>
    <t>OST</t>
  </si>
  <si>
    <t>Ostatní</t>
  </si>
  <si>
    <t>7493171012</t>
  </si>
  <si>
    <t>Demontáž osvětlovacích stožárů výšky přes 6 do 14 m</t>
  </si>
  <si>
    <t>Sborník UOŽI 01 2022</t>
  </si>
  <si>
    <t>262144</t>
  </si>
  <si>
    <t>7492756040</t>
  </si>
  <si>
    <t>Pomocné práce pro montáž kabelů zatažení kabelů do chráničky do 4 kg/m</t>
  </si>
  <si>
    <t>7491100220</t>
  </si>
  <si>
    <t>Trubková vedení Ohebné elektroinstalační trubky KOPOFLEX  90 rudá</t>
  </si>
  <si>
    <t>7491100490</t>
  </si>
  <si>
    <t>Trubková vedení Kovové elektroinstalační trubky 6036 ZNM pr.36 panc.se záv.</t>
  </si>
  <si>
    <t>7491652010</t>
  </si>
  <si>
    <t>Montáž vnějšího uzemnění uzemňovacích vodičů v zemi z pozinkované oceli (FeZn) do 120 mm2</t>
  </si>
  <si>
    <t>7491600190</t>
  </si>
  <si>
    <t>Uzemnění Vnější Uzemňovací vedení v zemi, kruhovým vodičem FeZn do D=10 mm</t>
  </si>
  <si>
    <t>7491651048</t>
  </si>
  <si>
    <t>Montáž vnitřního uzemnění ostatní ekvipotenciální svorkovnice do 6 x 16 mm2, krytá</t>
  </si>
  <si>
    <t>7491600110</t>
  </si>
  <si>
    <t>Uzemnění Vnitřní Svorka OBO 1801 ekvipotenciální</t>
  </si>
  <si>
    <t>7494152020</t>
  </si>
  <si>
    <t>Montáž prázdných rozvodnic plastových nebo oceloplechových min. IP 55, třída izolace II, rozměru š 500-800 mm, v 500-1 500 mm</t>
  </si>
  <si>
    <t>7494000348</t>
  </si>
  <si>
    <t>Rozvodnicové a rozváděčové skříně Distri Rozvodnicové skříně DistriTon Oceloplechové rozvodnicové skříně (IP30) Nástěnné pro nástěnnou montáž, neprůhledné dveře, počet řad 4, počet modulů v řadě 24, krytí IP30, PE+N, barva RAL7035, materiál: ocel-plech</t>
  </si>
  <si>
    <t>7494351032</t>
  </si>
  <si>
    <t>Montáž jističů (do 10 kA) třípólových přes 20 do 63 A</t>
  </si>
  <si>
    <t>7494003392</t>
  </si>
  <si>
    <t>Modulární přístroje Jističe do 80 A; 10 kA 3-pólové In 32 A, Ue AC 230/400 V / DC 216 V, charakteristika B, 3pól, Icn 10 kA</t>
  </si>
  <si>
    <t>7494351030</t>
  </si>
  <si>
    <t>Montáž jističů (do 10 kA) třípólových do 20 A</t>
  </si>
  <si>
    <t>7494003388</t>
  </si>
  <si>
    <t>Modulární přístroje Jističe do 80 A; 10 kA 3-pólové In 20 A, Ue AC 230/400 V / DC 216 V, charakteristika B, 3pól, Icn 10 kA</t>
  </si>
  <si>
    <t>7494003414</t>
  </si>
  <si>
    <t>Modulární přístroje Jističe do 80 A; 10 kA 3-pólové In 6 A, Ue AC 230/400 V / DC 216 V, charakteristika C, 3pól, Icn 10 kA</t>
  </si>
  <si>
    <t>7494003410</t>
  </si>
  <si>
    <t>Modulární přístroje Jističe do 80 A; 10 kA 3-pólové In 2 A, Ue AC 230/400 V / DC 216 V, charakteristika C, 3pól, Icn 10 kA</t>
  </si>
  <si>
    <t>7494351010</t>
  </si>
  <si>
    <t>Montáž jističů (do 10 kA) jednopólových do 20 A</t>
  </si>
  <si>
    <t>7494003124</t>
  </si>
  <si>
    <t>Modulární přístroje Jističe do 80 A; 10 kA 1-pólové In 10 A, Ue AC 230 V / DC 72 V, charakteristika B, 1pól, Icn 10 kA</t>
  </si>
  <si>
    <t>7494003156</t>
  </si>
  <si>
    <t>Modulární přístroje Jističe do 80 A; 10 kA 1-pólové In 6 A, Ue AC 230 V / DC 72 V, charakteristika C, 1pól, Icn 10 kA</t>
  </si>
  <si>
    <t>7494003118</t>
  </si>
  <si>
    <t>Modulární přístroje Jističe do 80 A; 10 kA 1-pólové In 2 A, Ue AC 230 V / DC 72 V, charakteristika B, 1pól, Icn 10 kA</t>
  </si>
  <si>
    <t>7494752010</t>
  </si>
  <si>
    <t>Montáž svodičů přepětí pro sítě nn - typ 1+2 (třída B+C) pro třífázové sítě</t>
  </si>
  <si>
    <t>7494004108</t>
  </si>
  <si>
    <t>Modulární přístroje Přepěťové ochrany Kombinované svodiče bleskových proudů a přepětí typ 1+2, Iimp 12,5 kA, Uc AC 335 V, výměnné moduly, se signalizací, varistor, jiskřiště, 3+N-pól</t>
  </si>
  <si>
    <t>7494450515</t>
  </si>
  <si>
    <t>Montáž proudových chráničů čtyřpólových (10 kA)</t>
  </si>
  <si>
    <t>7494003824</t>
  </si>
  <si>
    <t>Modulární přístroje Proudové chrániče 10 kA typ AC 4-pólové In 25 A, Ue AC 230/400 V, Idn 30 mA, 4pól, Inc 10 kA, typ AC</t>
  </si>
  <si>
    <t>7494450520</t>
  </si>
  <si>
    <t>Montáž proudových chráničů dvoupólových s nadproudovou ochranou (10 kA)</t>
  </si>
  <si>
    <t>7494003982</t>
  </si>
  <si>
    <t>Modulární přístroje Proudové chrániče Proudové chrániče s nadproudovou ochranou 10 kA typ AC In 10 A, Ue AC 230 V, charakteristika B, Idn 30 mA, 1+N-pól, Icn 10 kA, typ AC</t>
  </si>
  <si>
    <t>7494003980</t>
  </si>
  <si>
    <t>Modulární přístroje Proudové chrániče Proudové chrániče s nadproudovou ochranou 10 kA typ AC In 6 A, Ue AC 230 V, charakteristika B, Idn 30 mA, 1+N-pól, Icn 10 kA, typ AC</t>
  </si>
  <si>
    <t>7494559010</t>
  </si>
  <si>
    <t>Montáž relé modulárního</t>
  </si>
  <si>
    <t>7494004438</t>
  </si>
  <si>
    <t>Modulární přístroje Spínací přístroje Schodišťové spínače In 16 A, Uc AC 230 V, 1x zapínací kontakt, časový rozsah 3 - 60 min., varování před koncem časování</t>
  </si>
  <si>
    <t>7494556010</t>
  </si>
  <si>
    <t>Montáž vzduchových stykačů do 100 A</t>
  </si>
  <si>
    <t>7494004272</t>
  </si>
  <si>
    <t>Modulární přístroje Spínací přístroje Instalační stykače AC s manuálním ovládáním In 6 A, Un AC 230 V, 1x zapínací kontakt, 1x rozpínací kontakt, např. pro RSI...</t>
  </si>
  <si>
    <t>7494651010</t>
  </si>
  <si>
    <t>Montáž ovládacích tlačítek kompletních</t>
  </si>
  <si>
    <t>7494010090</t>
  </si>
  <si>
    <t>Přístroje pro spínání a ovládání Ovladače, signálky Ovladače Ovládací tlačítko kompletní 1Z, zelené</t>
  </si>
  <si>
    <t>7494010094</t>
  </si>
  <si>
    <t>Přístroje pro spínání a ovládání Ovladače, signálky Ovladače Ovládací tlačítko kompletní 1Z, červené</t>
  </si>
  <si>
    <t>7494652010</t>
  </si>
  <si>
    <t>Montáž signálek kompaktních</t>
  </si>
  <si>
    <t>7494010108</t>
  </si>
  <si>
    <t>Přístroje pro spínání a ovládání Ovladače, signálky Signálky V zelená 230V</t>
  </si>
  <si>
    <t>7493656010</t>
  </si>
  <si>
    <t>Montáž zásuvkových skříní venkovních kombinace na stěnu nebo stojinu</t>
  </si>
  <si>
    <t>7493600920</t>
  </si>
  <si>
    <t>Kabelové a zásuvkové skříně, elektroměrové rozvaděče Zásuvková skříň kombinace pro upevnění na zeď/stojinu - 2x 230/16A + 1x400V/32A</t>
  </si>
  <si>
    <t>7493600930</t>
  </si>
  <si>
    <t>Kabelové a zásuvkové skříně, elektroměrové rozvaděče Zásuvková skříň Kombinace pro upevnění na zeď/stojinu - 4x 230/16A + 2x400V/32A</t>
  </si>
  <si>
    <t>7491253010</t>
  </si>
  <si>
    <t>Montáž přístrojů spínacích instalačních kolébkových velkoplošných vypínačů jednopolových řaz.1, 250 V/10 A, IP20 vč.ovl.krytu a rámečku</t>
  </si>
  <si>
    <t>1210743</t>
  </si>
  <si>
    <t>SPINAC 3553-23289 B1</t>
  </si>
  <si>
    <t>KS</t>
  </si>
  <si>
    <t>7491201570</t>
  </si>
  <si>
    <t>Elektroinstalační materiál Spínací přístroje instalační Spínač jednopólový, řazení 1, IP20</t>
  </si>
  <si>
    <t>7491555020</t>
  </si>
  <si>
    <t>Montáž svítidel základních instalačních zářivkových s krytem s 1 zdrojem 1x36 W nebo 1x58 W, IP20</t>
  </si>
  <si>
    <t>7491206260</t>
  </si>
  <si>
    <t>Elektroinstalační materiál Svítidla instalační základní FALCON-158-PX-K, 1x58W</t>
  </si>
  <si>
    <t>7491206220</t>
  </si>
  <si>
    <t>Elektroinstalační materiál Svítidla instalační základní FALCON-136-PX-K, 1x36W</t>
  </si>
  <si>
    <t>Elektroinstalační</t>
  </si>
  <si>
    <t>Elektroinstalační materiál Svítidla instalační základní FALCON-118-PX-K, 1x18W - kompenzované</t>
  </si>
  <si>
    <t>7491252020</t>
  </si>
  <si>
    <t>Montáž krabic elektroinstalačních, rozvodek - bez zapojení krabice odbočné s víčkem a svorkovnicí</t>
  </si>
  <si>
    <t>7491201110</t>
  </si>
  <si>
    <t>Elektroinstalační materiál Elektroinstalační krabice a rozvodky Bez zapojení Krabice KP 67x67 přístrojová</t>
  </si>
  <si>
    <t>7492554010</t>
  </si>
  <si>
    <t>Montáž kabelů 4- a 5-žílových Cu do 16 mm2</t>
  </si>
  <si>
    <t>7492502030</t>
  </si>
  <si>
    <t>Kabely, vodiče, šňůry Cu - nn Kabel silový 4 a 5-žílový Cu, plastová izolace CYKY 5J6 (5Cx6)</t>
  </si>
  <si>
    <t>7492502020</t>
  </si>
  <si>
    <t>Kabely, vodiče, šňůry Cu - nn Kabel silový 4 a 5-žílový Cu, plastová izolace CYKY 5J4 (5Cx4)</t>
  </si>
  <si>
    <t>7492502050</t>
  </si>
  <si>
    <t>Kabely, vodiče, šňůry Cu - nn Kabel silový 4 a 5-žílový Cu, plastová izolace CYKY 5J1,5 (5Cx1,5)</t>
  </si>
  <si>
    <t>7492553010</t>
  </si>
  <si>
    <t>Montáž kabelů 2- a 3-žílových Cu do 16 mm2</t>
  </si>
  <si>
    <t>7492501760</t>
  </si>
  <si>
    <t>Kabely, vodiče, šňůry Cu - nn Kabel silový 2 a 3-žílový Cu, plastová izolace CYKY 3J1,5  (3Cx 1,5)</t>
  </si>
  <si>
    <t>7492501680</t>
  </si>
  <si>
    <t>Kabely, vodiče, šňůry Cu - nn Kabel silový 2 a 3-žílový Cu, plastová izolace CYKY 2Ax1,5</t>
  </si>
  <si>
    <t>7492552010</t>
  </si>
  <si>
    <t>Montáž kabelů jednožílových Cu do 35 mm2</t>
  </si>
  <si>
    <t>7492500330</t>
  </si>
  <si>
    <t>Kabely, vodiče, šňůry Cu - nn Vodič jednožílový Cu, plastová izolace H07V-U 4 zž (CY)</t>
  </si>
  <si>
    <t>7492500880</t>
  </si>
  <si>
    <t>Kabely, vodiče, šňůry Cu - nn Vodič jednožílový Cu, plastová izolace H07V-K 16 žz (CYA)</t>
  </si>
  <si>
    <t>7492751020</t>
  </si>
  <si>
    <t>Montáž ukončení kabelů nn v rozvaděči nebo na přístroji izolovaných s označením 2 - 5-ti žílových do 2,5 mm2</t>
  </si>
  <si>
    <t>7492751022</t>
  </si>
  <si>
    <t>Montáž ukončení kabelů nn v rozvaděči nebo na přístroji izolovaných s označením 2 - 5-ti žílových do 25 mm2</t>
  </si>
  <si>
    <t>7491454010</t>
  </si>
  <si>
    <t>Montáž drátěných kabelových roštů výšky 60 mm, šířky 75 mm</t>
  </si>
  <si>
    <t>7491207950</t>
  </si>
  <si>
    <t>Elektroinstalační materiál Kabelové rošty drátěné 60x60 EZ</t>
  </si>
  <si>
    <t>7491453010</t>
  </si>
  <si>
    <t>Montáž pozinkovaných kabelových roštů délky 3 m, šířky do 600 mm</t>
  </si>
  <si>
    <t>7491209930</t>
  </si>
  <si>
    <t>Elektroinstalační materiál Kabelové žlaby plechové, pozinkované MARS EKO 62/50 5101</t>
  </si>
  <si>
    <t>7491152010</t>
  </si>
  <si>
    <t>Montáž trubek pevných elektroinstalačních tuhých z PVC uložených pevně na povrchu, volně nebo pod omítkou průměru do 40 mm</t>
  </si>
  <si>
    <t>7491100290</t>
  </si>
  <si>
    <t>Trubková vedení Pevné elektroinstalační trubky 4032 pr.32 750N tm.šedá</t>
  </si>
  <si>
    <t>7491151010</t>
  </si>
  <si>
    <t>Montáž trubek ohebných elektroinstalačních hladkých z PVC uložených volně nebo pod omítkou průměru do 50 mm</t>
  </si>
  <si>
    <t>7491100020</t>
  </si>
  <si>
    <t>Trubková vedení Ohebné elektroinstalační trubky 1416/1 pr.16 320N MONOFLEX</t>
  </si>
  <si>
    <t>7498457010</t>
  </si>
  <si>
    <t>Měření intenzity osvětlení instalovaného v rozsahu 1 000 m2 zjišťované plochy</t>
  </si>
  <si>
    <t>7498150510</t>
  </si>
  <si>
    <t>Vyhotovení výchozí revizní zprávy pro opravné práce pro objem investičních nákladů do 100 000 Kč</t>
  </si>
  <si>
    <t>7498151015</t>
  </si>
  <si>
    <t>Provedení technické prohlídky a zkoušky na silnoproudém zařízení, zařízení TV, zařízení NS, transformoven, EPZ pro opravné práce pro objem investičních nákladů přes 100 000 do 500 000 Kč</t>
  </si>
  <si>
    <t>7498351010</t>
  </si>
  <si>
    <t>Vydání průkazu způsobilosti pro funkční celek, provizorní stav</t>
  </si>
  <si>
    <t>148</t>
  </si>
  <si>
    <t>75</t>
  </si>
  <si>
    <t>7491653010</t>
  </si>
  <si>
    <t>Montáž hromosvodného vedení svodových vodičů průměru do 10 mm z pozinkované oceli (FeZn) nebo měděného (Cu) s podpěrami</t>
  </si>
  <si>
    <t>150</t>
  </si>
  <si>
    <t>7491600550</t>
  </si>
  <si>
    <t>Uzemnění Hromosvodné vedení Drát uzem. AL pr.8 AlMgSi měkký</t>
  </si>
  <si>
    <t>kg</t>
  </si>
  <si>
    <t>152</t>
  </si>
  <si>
    <t>77</t>
  </si>
  <si>
    <t>7491600520</t>
  </si>
  <si>
    <t>Uzemnění Hromosvodné vedení Drát uzem. FeZn pozink. pr.10</t>
  </si>
  <si>
    <t>154</t>
  </si>
  <si>
    <t>7491601250</t>
  </si>
  <si>
    <t>Uzemnění Hromosvodné vedení Podpěra PV 23</t>
  </si>
  <si>
    <t>156</t>
  </si>
  <si>
    <t>79</t>
  </si>
  <si>
    <t>7491600700</t>
  </si>
  <si>
    <t>Uzemnění Hromosvodné vedení Tyč JR 1,0 (JP10) jímací</t>
  </si>
  <si>
    <t>158</t>
  </si>
  <si>
    <t>7491601650</t>
  </si>
  <si>
    <t>Uzemnění Hromosvodné vedení Svorka SU FeZn</t>
  </si>
  <si>
    <t>160</t>
  </si>
  <si>
    <t>81</t>
  </si>
  <si>
    <t>7491601360</t>
  </si>
  <si>
    <t>Uzemnění Hromosvodné vedení Svorka SO a</t>
  </si>
  <si>
    <t>162</t>
  </si>
  <si>
    <t>7491601520</t>
  </si>
  <si>
    <t>Uzemnění Hromosvodné vedení Svorka ST s páskem nerez.</t>
  </si>
  <si>
    <t>164</t>
  </si>
  <si>
    <t>83</t>
  </si>
  <si>
    <t>7593505270</t>
  </si>
  <si>
    <t>Montáž kabelového označníku Ball Marker</t>
  </si>
  <si>
    <t>166</t>
  </si>
  <si>
    <t>7593501810</t>
  </si>
  <si>
    <t>Trasy kabelového vedení Lokátory a markery Ball Marker 1402-XR, červený energetika</t>
  </si>
  <si>
    <t>168</t>
  </si>
  <si>
    <t>SO 04 - ZP - Zemní práce</t>
  </si>
  <si>
    <t xml:space="preserve">    46-M - Zemní práce při extr.mont.pracích</t>
  </si>
  <si>
    <t>132212601</t>
  </si>
  <si>
    <t>Hloubení rýh š do 800 mm vedle kolejí ručně do 2 m3 v hornině třídy těžitelnosti I skupiny 3</t>
  </si>
  <si>
    <t>174102101</t>
  </si>
  <si>
    <t>Zásyp jam, šachet a rýh do 30 m3 sypaninou se zhutněním při překopech inženýrských sítí</t>
  </si>
  <si>
    <t>10*0,35*0,8</t>
  </si>
  <si>
    <t>46-M</t>
  </si>
  <si>
    <t>Zemní práce při extr.mont.pracích</t>
  </si>
  <si>
    <t>460010021</t>
  </si>
  <si>
    <t>Vytyčení trasy vedení podzemního v obvodu železniční stanice</t>
  </si>
  <si>
    <t>km</t>
  </si>
  <si>
    <t>460080112</t>
  </si>
  <si>
    <t>Bourání základu betonového při elektromontážích</t>
  </si>
  <si>
    <t>SO 05 - Demolice krytého stání</t>
  </si>
  <si>
    <t xml:space="preserve">    9 - Ostatní konstrukce a práce, bourání</t>
  </si>
  <si>
    <t xml:space="preserve">    997 - Přesun sutě</t>
  </si>
  <si>
    <t>1121510_01</t>
  </si>
  <si>
    <t>Volné kácení stromů s rozřezáním a odvětvením D kmene do 1600 mm</t>
  </si>
  <si>
    <t>1121510_02</t>
  </si>
  <si>
    <t>Volné kácení stromů s rozřezáním a odvětvením D kmene do 2500 mm</t>
  </si>
  <si>
    <t>112151011</t>
  </si>
  <si>
    <t>Volné kácení stromů s rozřezáním a odvětvením D kmene přes 100 do 200 mm</t>
  </si>
  <si>
    <t>112151014</t>
  </si>
  <si>
    <t>Volné kácení stromů s rozřezáním a odvětvením D kmene přes 400 do 500 mm</t>
  </si>
  <si>
    <t>112151016</t>
  </si>
  <si>
    <t>Volné kácení stromů s rozřezáním a odvětvením D kmene přes 600 do 700 mm</t>
  </si>
  <si>
    <t>112151017</t>
  </si>
  <si>
    <t>Volné kácení stromů s rozřezáním a odvětvením D kmene přes 700 do 800 mm</t>
  </si>
  <si>
    <t>112151022</t>
  </si>
  <si>
    <t>Volné kácení stromů s rozřezáním a odvětvením D kmene přes 1200 do 1300 mm</t>
  </si>
  <si>
    <t>1122011_001</t>
  </si>
  <si>
    <t>Odstranění pařezů D do 1,6 m v rovině a svahu 1:5 s odklizením do 20 m a zasypáním jámy</t>
  </si>
  <si>
    <t>1122011_002</t>
  </si>
  <si>
    <t>Odstranění pařezů D do 2,5 m v rovině a svahu 1:5 s odklizením do 20 m a zasypáním jámy</t>
  </si>
  <si>
    <t>112201111</t>
  </si>
  <si>
    <t>Odstranění pařezů D do 0,2 m v rovině a svahu do 1:5 s odklizením do 20 m a zasypáním jámy</t>
  </si>
  <si>
    <t>112201114</t>
  </si>
  <si>
    <t>Odstranění pařezů D přes 0,4 do 0,5 m v rovině a svahu do 1:5 s odklizením do 20 m a zasypáním jámy</t>
  </si>
  <si>
    <t>112201116</t>
  </si>
  <si>
    <t>Odstranění pařezů D přes 0,6 do 0,7 m v rovině a svahu do 1:5 s odklizením do 20 m a zasypáním jámy</t>
  </si>
  <si>
    <t>112201117</t>
  </si>
  <si>
    <t>Odstranění pařezů D přes 0,7 do 0,8 m v rovině a svahu do 1:5 s odklizením do 20 m a zasypáním jámy</t>
  </si>
  <si>
    <t>112201122</t>
  </si>
  <si>
    <t>Odstranění pařezů D přes 1,2 do 1,3 m v rovině a svahu do 1:5 s odklizením do 20 m a zasypáním jámy</t>
  </si>
  <si>
    <t>(1,6*1,0*1,2)*14*1,2</t>
  </si>
  <si>
    <t>Ostatní konstrukce a práce, bourání</t>
  </si>
  <si>
    <t>981332111</t>
  </si>
  <si>
    <t>Demolice ocelových konstrukcí hal, technologických zařízení apod.</t>
  </si>
  <si>
    <t>(36,5*3,12*5,0)*2/1000 "opláštění střechy</t>
  </si>
  <si>
    <t>(36,3*2,4*5,0+6,0*0,82*5,0)*2/1000 "oplástění stěn</t>
  </si>
  <si>
    <t>1416,05*7,5/1000 "nosná OK</t>
  </si>
  <si>
    <t>(34,0*2,0+48*3,5)*1,25/1000 "oplocení</t>
  </si>
  <si>
    <t>981513114</t>
  </si>
  <si>
    <t>Demolice konstrukcí objektů z betonu železového těžkou mechanizací</t>
  </si>
  <si>
    <t>(1,6*1,0*0,6)*14*1,2 "první stupeň patek</t>
  </si>
  <si>
    <t>(0,8*0,6*0,6)*14*1,2 "druhý stupeň patek</t>
  </si>
  <si>
    <t>997</t>
  </si>
  <si>
    <t>Přesun sutě</t>
  </si>
  <si>
    <t>997006007</t>
  </si>
  <si>
    <t>Drcení stavebního odpadu ze zdiva z betonu železového s dopravou do 100 m a naložením</t>
  </si>
  <si>
    <t>997006512</t>
  </si>
  <si>
    <t>Vodorovné doprava suti s naložením a složením na skládku přes 100 m do 1 km</t>
  </si>
  <si>
    <t>997006519</t>
  </si>
  <si>
    <t>Příplatek k vodorovnému přemístění suti na skládku ZKD 1 km přes 1 km</t>
  </si>
  <si>
    <t>997006551</t>
  </si>
  <si>
    <t>Hrubé urovnání suti na skládce bez zhutnění</t>
  </si>
  <si>
    <t>997013602</t>
  </si>
  <si>
    <t>Poplatek za uložení na skládce (skládkovné) stavebního odpadu železobetonového kód odpadu 17 01 01</t>
  </si>
  <si>
    <t>PS 01 - Vzduchotechnika</t>
  </si>
  <si>
    <t>HZS421a</t>
  </si>
  <si>
    <t>Revize nově osazeného VZT zařízení</t>
  </si>
  <si>
    <t>hod</t>
  </si>
  <si>
    <t>M001</t>
  </si>
  <si>
    <t>D+M, M1- MOTROVÝ POHON ROLOVACÍCH VRAT - ŘETĚZOVÝ POHON S MOTOREM 3x 400V AC, MAX. 1,1kW</t>
  </si>
  <si>
    <t>M002</t>
  </si>
  <si>
    <t>D+M, M2-M5 -  STŘEŠNÍ RADIÁLNÍ VENTILÁTOR IP55, TEPLOTA MAX. +200°C, HORIZONTÁLNÍ VÝSTUP, PRŮTOK 1000m3/h/100Pa, MOTOR 4POL,  400VAC, 130W, 0,35A</t>
  </si>
  <si>
    <t>M003</t>
  </si>
  <si>
    <t>D+M, JBR - VOLNÁ PŘÍRUBA PRO POTRUBÍ SPIRO 250mm</t>
  </si>
  <si>
    <t>M004</t>
  </si>
  <si>
    <t>D+M, JBS - MONTÁŽNÍ PODSTAVEC PRO ŠIKMÉ STŘECHY, ÚPRAVA PRO TRAPÉZOVÝ PROFIL</t>
  </si>
  <si>
    <t>M005</t>
  </si>
  <si>
    <t>D+M, MSK -  ŠKRTÍCÍ KLAPKA S RUČNÍM OVLÁDÁNÍM A ARETACÍ, 250mm</t>
  </si>
  <si>
    <t>M006</t>
  </si>
  <si>
    <t>D+M, SG - OCHRANNÁ MŘÍŽKA PRO POTRUBÍ 250mm</t>
  </si>
  <si>
    <t>M007</t>
  </si>
  <si>
    <t>D+M, S250 - VZDUCHOTECHNICKÉ  POTRUBÍ, 250mm</t>
  </si>
  <si>
    <t>M008</t>
  </si>
  <si>
    <t>D+M, PROL - PŘECHOD OSOVÝ KRÁTKÝ 250/100mm</t>
  </si>
  <si>
    <t>M010</t>
  </si>
  <si>
    <t>D+M, SF100 - OHEBNÁ HADICE PRO VZDUCH S TEPELNOU IZOLACÍ, TEPLOTA -30 AŽ +200°C, d = 100mm</t>
  </si>
  <si>
    <t>M011</t>
  </si>
  <si>
    <t>D+M, SR - NÁUSTEK NA VÝFUK</t>
  </si>
  <si>
    <t>M029</t>
  </si>
  <si>
    <t>D+M, SP - SACÍ POTRUBÍ - HLINÍKOVÉ DĚLENÉ, OVÁLNÝ TVAR, ZAVĚŠENÉ NA ZÁVĚSECH NA OK , včetně závěsů</t>
  </si>
  <si>
    <t>M031</t>
  </si>
  <si>
    <t>D+M, MZ- MOBILNÍ ZÁVĚS POTRUBÍ</t>
  </si>
  <si>
    <t>M032</t>
  </si>
  <si>
    <t>D+M, PM - PRYŽOVÁ TĚSNÍCÍ MANŽETA  NA SACÍ POTRUBÍ</t>
  </si>
  <si>
    <t>PS 02 - Poplachový zabezpečovací a tísňový systém</t>
  </si>
  <si>
    <t>75O512</t>
  </si>
  <si>
    <t>EZS, ÚSTŘEDNA DO 96 ZÓN</t>
  </si>
  <si>
    <t>OTKSP</t>
  </si>
  <si>
    <t>75O51X</t>
  </si>
  <si>
    <t>EZS, ÚSTŘEDNA - MONTÁŽ</t>
  </si>
  <si>
    <t>75O5J1</t>
  </si>
  <si>
    <t>EZS, KOMUNIKAČNÍ ROZHRANÍ PRO INTEGRACI DO PROGRAMU TŘETÍCH STRAN TCP/IP</t>
  </si>
  <si>
    <t>75O5J2</t>
  </si>
  <si>
    <t>EZS, KOMUNIKAČNÍ ROZHRANÍ PRO MONITORING, SPRÁVU UŽIVATELŮ A KONFIGURACI TCP/IP</t>
  </si>
  <si>
    <t>75O5JX</t>
  </si>
  <si>
    <t>EZS, KOMUNIKAČNÍ ROZHRANÍ - MONTÁŽ</t>
  </si>
  <si>
    <t>75O552</t>
  </si>
  <si>
    <t>EZS, KONCENTRÁTOR 8 ZÓN + 4 PGM VÝSTUPY V KOVOVÉM KRYTU</t>
  </si>
  <si>
    <t>75O55X</t>
  </si>
  <si>
    <t>EZS, KONCENTRÁTOR - MONTÁŽ</t>
  </si>
  <si>
    <t>75O5J3</t>
  </si>
  <si>
    <t>EZS, KOMUNIKAČNÍ ROZHRANÍ - MODUL GSM</t>
  </si>
  <si>
    <t>75O574</t>
  </si>
  <si>
    <t>EZS, MAGNETICKÝ KONTAKT HLINÍKOVÝ - TĚŽKÉ PROVEDENÍ</t>
  </si>
  <si>
    <t>75O573</t>
  </si>
  <si>
    <t>EZS, MAGNETICKÝ KONTAKT HLINÍKOVÝ - LEHKÉ PROVEDENÍ</t>
  </si>
  <si>
    <t>75O57X</t>
  </si>
  <si>
    <t>EZS, MAGNETICKÝ KONTAKT - MONTÁŽ</t>
  </si>
  <si>
    <t>75O592</t>
  </si>
  <si>
    <t>EZS, PROSTOROVÝ DETEKTOR DUÁLNÍ</t>
  </si>
  <si>
    <t>75O59X</t>
  </si>
  <si>
    <t>EZS, PROSTOROVÝ DETEKTOR - MONTÁŽ</t>
  </si>
  <si>
    <t>75O1B1R</t>
  </si>
  <si>
    <t>EZS, HLÁSIČ TLAČÍTKOVÝ - LEHKÉ PROVEDENÍ</t>
  </si>
  <si>
    <t>OTSKP</t>
  </si>
  <si>
    <t>75O1BXR</t>
  </si>
  <si>
    <t>EZS, HLÁSIČ - MONTÁŽ</t>
  </si>
  <si>
    <t>75O5M2</t>
  </si>
  <si>
    <t>EZS, SIRÉNA S MAJÁKEM VENKOVNÍ</t>
  </si>
  <si>
    <t>75O5MX</t>
  </si>
  <si>
    <t>EZS, SIRÉNA - MONTÁŽ</t>
  </si>
  <si>
    <t>75O543</t>
  </si>
  <si>
    <t>EZS, KLÁVESNICE - LCD DISPLEJ S VESTAVĚNOU BEZKONTAKTNÍ ČTEČKOU KARET</t>
  </si>
  <si>
    <t>75O54X</t>
  </si>
  <si>
    <t>EZS, KLÁVESNICE - MONTÁŽ</t>
  </si>
  <si>
    <t>75O5K1</t>
  </si>
  <si>
    <t>EZS, PŘEPĚŤOVÁ OCHRANA SBĚRNICE</t>
  </si>
  <si>
    <t>75O5KX</t>
  </si>
  <si>
    <t>EZS, PŘEPĚŤOVÁ OCHRANA SBĚRNICE - MONTÁŽ</t>
  </si>
  <si>
    <t>75J321</t>
  </si>
  <si>
    <t>KABEL SDĚLOVACÍ PRO STRUKTUROVANOU KABELÁŽ FTP/STP</t>
  </si>
  <si>
    <t>KMPÁR</t>
  </si>
  <si>
    <t>75J32X</t>
  </si>
  <si>
    <t>KABEL SDĚLOVACÍ PRO STRUKTUROVANOU KABELÁŽ FTP/STP - MONTÁŽ</t>
  </si>
  <si>
    <t>742G11</t>
  </si>
  <si>
    <t>KABEL NN DVOU- A TŘÍŽÍLOVÝ CU S PLASTOVOU IZOLACÍ DO 2,5 MM2</t>
  </si>
  <si>
    <t>742L11</t>
  </si>
  <si>
    <t>UKONČENÍ DVOU AŽ PĚTIŽÍLOVÉHO KABELU V ROZVADĚČI NEBO NA PŘÍSTROJI DO 2,5 MM2</t>
  </si>
  <si>
    <t>703412</t>
  </si>
  <si>
    <t>ELEKTROINSTALAČNÍ TRUBKA PLASTOVÁ VČETNĚ UPEVNĚNÍ A PŘÍSLUŠENSTVÍ DN PRŮMĚRU PŘES 25 DO 40 MM</t>
  </si>
  <si>
    <t>703722</t>
  </si>
  <si>
    <t>KABELOVÁ PŘÍCHYTKA PRO ROZSAH UPNUTÍ OD 26 DO 50 MM</t>
  </si>
  <si>
    <t>75O5O1</t>
  </si>
  <si>
    <t>EZS, ŠKOLENÍ A ZÁCVIK PERSONÁLU OBSLUHUJÍCÍHO ZAŘÍZENÍ EZS</t>
  </si>
  <si>
    <t>75O5O2</t>
  </si>
  <si>
    <t>EZS, ZÁVĚREČNÉ OŽIVENÍ, NASTAVENÍ A FUNKČNÍ ODZKOUŠENÍ ZAŘÍZENÍ EZS</t>
  </si>
  <si>
    <t>75O5O3</t>
  </si>
  <si>
    <t>EZS, PŘEZKOUŠENÍ ÚSTŘEDNY EZS</t>
  </si>
  <si>
    <t>75O5O4</t>
  </si>
  <si>
    <t>EZS, UVEDENÍ ÚSTŘEDNY EZS DO TRVALÉHO PROVOZU</t>
  </si>
  <si>
    <t>75O5O5</t>
  </si>
  <si>
    <t>EZS, REVIZE ÚSTŘEDNY EZS</t>
  </si>
  <si>
    <t>703752R</t>
  </si>
  <si>
    <t>PROTIPOŽÁRNÍ UCPÁVKA STĚNOU/STROPEM, TL DO 50CM, DO EI 90 MIN. (dle technické zprávy a PBŘ)</t>
  </si>
  <si>
    <t>75O1E8R</t>
  </si>
  <si>
    <t>EZS, PROVOZNÍ KNIHA</t>
  </si>
  <si>
    <t>747301</t>
  </si>
  <si>
    <t>PROVEDENÍ PROHLÍDKY A ZKOUŠKY PRÁVNICKOU OSOBOU, VYDÁNÍ PRŮKAZU ZPŮSOBILOSTI</t>
  </si>
  <si>
    <t>22000017R</t>
  </si>
  <si>
    <t>Úprava provozní dokumentace - dle technické zprávy</t>
  </si>
  <si>
    <t>22000019R</t>
  </si>
  <si>
    <t>Dozor správce zařízení - dle technické zprávy</t>
  </si>
  <si>
    <t>PS 03 - Kamerový systém</t>
  </si>
  <si>
    <t>75L421</t>
  </si>
  <si>
    <t>KAMERA DIGITÁLNÍ (IP) PEVNÁ</t>
  </si>
  <si>
    <t>75L42X</t>
  </si>
  <si>
    <t>KAMERA DIGITÁLNÍ (IP) - MONTÁŽ</t>
  </si>
  <si>
    <t>75L451</t>
  </si>
  <si>
    <t>KAMEROVÝ SERVER - ZÁZNAMOVÉ ZAŘÍZENÍ, DO 8 KAMER (HW, SW, LICENCE)</t>
  </si>
  <si>
    <t>75L45WR1</t>
  </si>
  <si>
    <t>KAMEROVÝ SERVER - DOPLNĚNÍ ZÁZNAMOVÉHO ZAŘÍZENÍ (LICENCE PRO KAMERU)</t>
  </si>
  <si>
    <t>75L45W</t>
  </si>
  <si>
    <t>KAMEROVÝ SERVER - DOPLNĚNÍ ZÁZNAMOVÉHO ZAŘÍZENÍ (HW, SW, LICENCE)</t>
  </si>
  <si>
    <t>75L456</t>
  </si>
  <si>
    <t>KAMEROVÝ SERVER - HDD DO 2 TB, PRO PROVOZ 24/7</t>
  </si>
  <si>
    <t>75L45X</t>
  </si>
  <si>
    <t>KAMEROVÝ SERVER - MONTÁŽ</t>
  </si>
  <si>
    <t>75M824R</t>
  </si>
  <si>
    <t>SWITCH ETHERNET L2 DO 12 PORTŮ, PRŮMYSLOVÉ PROVEDENÍ</t>
  </si>
  <si>
    <t>75M85X</t>
  </si>
  <si>
    <t>MEDIAKONVERTOR - MONTÁŽ</t>
  </si>
  <si>
    <t>75M866</t>
  </si>
  <si>
    <t>PŘEVODNÍK - SFP</t>
  </si>
  <si>
    <t>75M824</t>
  </si>
  <si>
    <t>SWITCH ETHERNET L2 24 PORTŮ, POE</t>
  </si>
  <si>
    <t>75M91X</t>
  </si>
  <si>
    <t>DATOVÁ INFRASTRUKTURA LAN, SWITCH ETHERNET L2 - MONTÁŽ</t>
  </si>
  <si>
    <t>75K212</t>
  </si>
  <si>
    <t>NAPÁJECÍ ZDROJ 12 V DC DO 10 A</t>
  </si>
  <si>
    <t>75K21X</t>
  </si>
  <si>
    <t>NAPÁJECÍ ZDROJ 12 V DC - MONTÁŽ</t>
  </si>
  <si>
    <t>75L461</t>
  </si>
  <si>
    <t>KLIENSTKÉ PRACOVIŠTĚ - DODÁVKA</t>
  </si>
  <si>
    <t>75L46X</t>
  </si>
  <si>
    <t>KLIENSTKÉ PRACOVIŠTĚ - MONTÁŽ</t>
  </si>
  <si>
    <t>75K331</t>
  </si>
  <si>
    <t>ZÁLOŽNÍ ZDROJ UPS 230 V DO 3000 VA - DODÁVKA</t>
  </si>
  <si>
    <t>75K33X</t>
  </si>
  <si>
    <t>ZÁLOŽNÍ ZDROJ UPS 230 V DO 3000 VA - MONTÁŽ</t>
  </si>
  <si>
    <t>75L482</t>
  </si>
  <si>
    <t>PŘÍSLUŠENSTVÍ KS - PŘEPĚŤOVÁ OCHRANA PRO KS</t>
  </si>
  <si>
    <t>75L481R</t>
  </si>
  <si>
    <t>Příslušenství KS - IR přísvit</t>
  </si>
  <si>
    <t>75L48X</t>
  </si>
  <si>
    <t>PŘÍSLUŠENSTVÍ KS - MONTÁŽ</t>
  </si>
  <si>
    <t>75L491</t>
  </si>
  <si>
    <t>ZPROVOZNĚNÍ A NASTAVENÍ KAMERY</t>
  </si>
  <si>
    <t>75L492</t>
  </si>
  <si>
    <t>ZPROVOZNĚNÍ A NASTAVENÍ POHLEDU KAMERY</t>
  </si>
  <si>
    <t>75L48XR1</t>
  </si>
  <si>
    <t>Tabulka "Prostor je střežen kamerovým systém se záznamem" (provedení dle předpisů SŽDC)</t>
  </si>
  <si>
    <t>75L493</t>
  </si>
  <si>
    <t>ZPROVOZNĚNÍ A NASTAVENÍ KAMEROVÉHO SYSTÉMU</t>
  </si>
  <si>
    <t>KOMPLET</t>
  </si>
  <si>
    <t>75L494</t>
  </si>
  <si>
    <t>ZPROVOZNĚNÍ A NASTAVENÍ ŠKOLENÍ A ZÁCVIK PERSONÁLU OBSLUHUJÍCÍHO KAMEROVÝ SYSTÉM</t>
  </si>
  <si>
    <t>75L495</t>
  </si>
  <si>
    <t>LICENCE PRO PŘIPOJENÍ KAMERY DO SYSTÉMU</t>
  </si>
  <si>
    <t>75L496R</t>
  </si>
  <si>
    <t>PŘIPOJENÍ KAMEROVÉHO SYSTÉMU - KONFIGURAČNÍ PRÁCE</t>
  </si>
  <si>
    <t>75L481</t>
  </si>
  <si>
    <t>PŘÍSLUŠENSTVÍ KS - ROZVODNÁ SKŘÍŇ KS</t>
  </si>
  <si>
    <t>75JB13</t>
  </si>
  <si>
    <t>DATOVÝ ROZVADĚČ 19" 600X600 DO 47 U</t>
  </si>
  <si>
    <t>75JB1X</t>
  </si>
  <si>
    <t>DATOVÝ ROZVADĚČ 19" 600X600 - MONTÁŽ</t>
  </si>
  <si>
    <t>75I811</t>
  </si>
  <si>
    <t>KABEL OPTICKÝ SINGLEMODE DO 12 VLÁKEN</t>
  </si>
  <si>
    <t>KMVLÁKNO</t>
  </si>
  <si>
    <t>75I81X</t>
  </si>
  <si>
    <t>KABEL OPTICKÝ SINGLEMODE - MONTÁŽ</t>
  </si>
  <si>
    <t>75IEF1R</t>
  </si>
  <si>
    <t>OPTICKÝ ROZVADĚČ DO 12 VLÁKEN (do kamerové skříňky)</t>
  </si>
  <si>
    <t>75IEFXR</t>
  </si>
  <si>
    <t>OPTICKÝ ROZVADĚČ - MONTÁŽ</t>
  </si>
  <si>
    <t>75IEE1</t>
  </si>
  <si>
    <t>OPTICKÝ ROZVADĚČ 19" PROVEDENÍ DO 12 VLÁKEN</t>
  </si>
  <si>
    <t>75IEEX</t>
  </si>
  <si>
    <t>OPTICKÝ ROZVADĚČ 19" PROVEDENÍ - MONTÁŽ</t>
  </si>
  <si>
    <t>75IF91</t>
  </si>
  <si>
    <t>KONSTRUKCE DO SKŘÍNĚ 19" PRO UPEVNĚNÍ ZAŘÍZENÍ</t>
  </si>
  <si>
    <t>75IF9X</t>
  </si>
  <si>
    <t>KONSTRUKCE DO SKŘÍNĚ 19" PRO UPEVNĚNÍ ZAŘÍZENÍ - MONTÁŽ</t>
  </si>
  <si>
    <t>75IH61</t>
  </si>
  <si>
    <t>UKONČENÍ KABELU OPTICKÉHO DO 12 VLÁKEN</t>
  </si>
  <si>
    <t>75IK21</t>
  </si>
  <si>
    <t>MĚŘENÍ KOMPLEXNÍ OPTICKÉHO KABELU</t>
  </si>
  <si>
    <t>VLÁKNO</t>
  </si>
  <si>
    <t>744811</t>
  </si>
  <si>
    <t>PROUDOVÝ CHRÁNIČ DVOUPÓLOVÝ S NADPROUDOVOU OCHRANOU (10 KA) DO 30 MA, DO 25 A</t>
  </si>
  <si>
    <t>703411</t>
  </si>
  <si>
    <t>ELEKTROINSTALAČNÍ TRUBKA PLASTOVÁ VČETNĚ UPEVNĚNÍ A PŘÍSLUŠENSTVÍ DN PRŮMĚRU DO 25 MM</t>
  </si>
  <si>
    <t>703721</t>
  </si>
  <si>
    <t>KABELOVÁ PŘÍCHYTKA PRO ROZSAH UPNUTÍ DO 25 MM</t>
  </si>
  <si>
    <t>703213</t>
  </si>
  <si>
    <t>KABELOVÝ ŽLAB NOSNÝ/DRÁTĚNÝ ŽÁROVĚ ZINKOVANÝ VČETNĚ UPEVNĚNÍ A PŘÍSLUŠENSTVÍ SVĚTLÉ ŠÍŘKY PŘES 250 DO 400 MM</t>
  </si>
  <si>
    <t>75I911</t>
  </si>
  <si>
    <t>OPTOTRUBKA HDPE PRŮMĚRU DO 40 MM</t>
  </si>
  <si>
    <t>75I91X</t>
  </si>
  <si>
    <t>OPTOTRUBKA HDPE - MONTÁŽ</t>
  </si>
  <si>
    <t>75I961</t>
  </si>
  <si>
    <t>OPTOTRUBKA - HERMETIZACE ÚSEKU DO 2000 M</t>
  </si>
  <si>
    <t>ÚSEK</t>
  </si>
  <si>
    <t>75I962</t>
  </si>
  <si>
    <t>OPTOTRUBKA - KALIBRACE</t>
  </si>
  <si>
    <t>75IA11</t>
  </si>
  <si>
    <t>OPTOTRUBKOVÁ SPOJKA PRŮMĚRU DO 40 MM</t>
  </si>
  <si>
    <t>75IA1X</t>
  </si>
  <si>
    <t>OPTOTRUBKOVÁ SPOJKA - MONTÁŽ</t>
  </si>
  <si>
    <t>702511</t>
  </si>
  <si>
    <t>PRŮRAZ ZDIVEM (PŘÍČKOU) ZDĚNÝM TLOUŠŤKY DO 45 CM</t>
  </si>
  <si>
    <t>11318</t>
  </si>
  <si>
    <t>ODSTRANĚNÍ KRYTU ZPEVNĚNÝCH PLOCH Z DLAŽDIC</t>
  </si>
  <si>
    <t>587206</t>
  </si>
  <si>
    <t>PŘEDLÁŽDĚNÍ KRYTU Z BETONOVÝCH DLAŽDIC SE ZÁMKEM</t>
  </si>
  <si>
    <t>132838</t>
  </si>
  <si>
    <t>HLOUBENÍ RÝH ŠÍŘ DO 2M PAŽ I NEPAŽ TŘ. II, ODVOZ DO 20KM</t>
  </si>
  <si>
    <t>17411</t>
  </si>
  <si>
    <t>ZÁSYP JAM A RÝH ZEMINOU SE ZHUTNĚNÍM</t>
  </si>
  <si>
    <t>702312</t>
  </si>
  <si>
    <t>ZAKRYTÍ KABELŮ VÝSTRAŽNOU FÓLIÍ ŠÍŘKY PŘES 20 DO 40 CM</t>
  </si>
  <si>
    <t>702312R1</t>
  </si>
  <si>
    <t>FÓLIE VÝSTRAŽNÁ ŠÍŘKY PŘES 20 DO 40 CM</t>
  </si>
  <si>
    <t>702411</t>
  </si>
  <si>
    <t>KABELOVÝ PROSTUP DO OBJEKTU PŘES ZÁKLAD ZDĚNÝ SVĚTLÉ ŠÍŘKY DO 100 MM</t>
  </si>
  <si>
    <t>702212</t>
  </si>
  <si>
    <t>KABELOVÁ CHRÁNIČKA ZEMNÍ DN PŘES 100 DO 200 MM</t>
  </si>
  <si>
    <t>701005</t>
  </si>
  <si>
    <t>VYHLEDÁVACÍ MARKER ZEMNÍ S MOŽNOSTÍ ZÁPISU</t>
  </si>
  <si>
    <t>75L3J1</t>
  </si>
  <si>
    <t>ŠÉFMONTÁŽE, ZKOUŠENÍ, OŽIVENÍ, REVIZE KAMEROVÉHO SYSTÉMU</t>
  </si>
  <si>
    <t>701011R</t>
  </si>
  <si>
    <t>Vytyčení trasy - dle technické zprávy</t>
  </si>
  <si>
    <t>701ADCR</t>
  </si>
  <si>
    <t>Geodetické zaměření trasy - dle technické zprávy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</si>
  <si>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</si>
  <si>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</si>
  <si>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</si>
  <si>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</si>
  <si>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VRN6 - Územní vlivy</t>
  </si>
  <si>
    <t xml:space="preserve">    VRN7 - Provozní vlivy</t>
  </si>
  <si>
    <t>VRN1</t>
  </si>
  <si>
    <t>Průzkumné, geodetické a projektové práce</t>
  </si>
  <si>
    <t>010001000</t>
  </si>
  <si>
    <t>kpl</t>
  </si>
  <si>
    <t>012303000</t>
  </si>
  <si>
    <t>Geodetické práce po výstavbě</t>
  </si>
  <si>
    <t>013254000</t>
  </si>
  <si>
    <t>Dokumentace skutečného provedení stavby</t>
  </si>
  <si>
    <t>VRN2</t>
  </si>
  <si>
    <t>Příprava staveniště</t>
  </si>
  <si>
    <t>020001000</t>
  </si>
  <si>
    <t>VRN3</t>
  </si>
  <si>
    <t>Zařízení staveniště</t>
  </si>
  <si>
    <t>030001000</t>
  </si>
  <si>
    <t>"předpokládaná doba výstavby 12 měsíců</t>
  </si>
  <si>
    <t>"WC buňka</t>
  </si>
  <si>
    <t>"staveništní buňka</t>
  </si>
  <si>
    <t>"oplocení, celkem 100m</t>
  </si>
  <si>
    <t>"pojezdové panely, celkem 12ks</t>
  </si>
  <si>
    <t>033103000</t>
  </si>
  <si>
    <t>Připojení energií</t>
  </si>
  <si>
    <t>kp.</t>
  </si>
  <si>
    <t>033203000</t>
  </si>
  <si>
    <t>Energie pro zařízení staveniště</t>
  </si>
  <si>
    <t>kpl.</t>
  </si>
  <si>
    <t>039002000</t>
  </si>
  <si>
    <t>Zrušení zařízení staveniště</t>
  </si>
  <si>
    <t>Kpl.</t>
  </si>
  <si>
    <t>VRN6</t>
  </si>
  <si>
    <t>Územní vlivy</t>
  </si>
  <si>
    <t>060001000</t>
  </si>
  <si>
    <t>VRN7</t>
  </si>
  <si>
    <t>Provozní vlivy</t>
  </si>
  <si>
    <t>070001000</t>
  </si>
  <si>
    <t>074002000</t>
  </si>
  <si>
    <t>Železniční a městský kolejový provoz</t>
  </si>
  <si>
    <t>075002000</t>
  </si>
  <si>
    <t>Ochranná pásma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</si>
</sst>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19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9" fillId="0" borderId="0" xfId="0" applyNumberFormat="1" applyFont="1" applyAlignment="1" applyProtection="1">
      <alignment horizontal="right" vertical="center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7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69" t="s">
        <v>14</v>
      </c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2"/>
      <c r="AQ5" s="22"/>
      <c r="AR5" s="20"/>
      <c r="BE5" s="266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1" t="s">
        <v>17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2"/>
      <c r="AQ6" s="22"/>
      <c r="AR6" s="20"/>
      <c r="BE6" s="267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67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/>
      <c r="AO8" s="22"/>
      <c r="AP8" s="22"/>
      <c r="AQ8" s="22"/>
      <c r="AR8" s="20"/>
      <c r="BE8" s="267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7"/>
      <c r="BS9" s="17" t="s">
        <v>6</v>
      </c>
    </row>
    <row r="10" spans="2:71" s="1" customFormat="1" ht="12" customHeight="1">
      <c r="B10" s="21"/>
      <c r="C10" s="22"/>
      <c r="D10" s="29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267"/>
      <c r="BS10" s="17" t="s">
        <v>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25</v>
      </c>
      <c r="AL11" s="22"/>
      <c r="AM11" s="22"/>
      <c r="AN11" s="27" t="s">
        <v>1</v>
      </c>
      <c r="AO11" s="22"/>
      <c r="AP11" s="22"/>
      <c r="AQ11" s="22"/>
      <c r="AR11" s="20"/>
      <c r="BE11" s="267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7"/>
      <c r="BS12" s="17" t="s">
        <v>6</v>
      </c>
    </row>
    <row r="13" spans="2:71" s="1" customFormat="1" ht="12" customHeight="1">
      <c r="B13" s="21"/>
      <c r="C13" s="22"/>
      <c r="D13" s="29" t="s">
        <v>26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24</v>
      </c>
      <c r="AL13" s="22"/>
      <c r="AM13" s="22"/>
      <c r="AN13" s="31" t="s">
        <v>27</v>
      </c>
      <c r="AO13" s="22"/>
      <c r="AP13" s="22"/>
      <c r="AQ13" s="22"/>
      <c r="AR13" s="20"/>
      <c r="BE13" s="267"/>
      <c r="BS13" s="17" t="s">
        <v>6</v>
      </c>
    </row>
    <row r="14" spans="2:71" ht="12">
      <c r="B14" s="21"/>
      <c r="C14" s="22"/>
      <c r="D14" s="22"/>
      <c r="E14" s="272" t="s">
        <v>27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9" t="s">
        <v>25</v>
      </c>
      <c r="AL14" s="22"/>
      <c r="AM14" s="22"/>
      <c r="AN14" s="31" t="s">
        <v>27</v>
      </c>
      <c r="AO14" s="22"/>
      <c r="AP14" s="22"/>
      <c r="AQ14" s="22"/>
      <c r="AR14" s="20"/>
      <c r="BE14" s="267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7"/>
      <c r="BS15" s="17" t="s">
        <v>4</v>
      </c>
    </row>
    <row r="16" spans="2:71" s="1" customFormat="1" ht="12" customHeight="1">
      <c r="B16" s="21"/>
      <c r="C16" s="22"/>
      <c r="D16" s="29" t="s">
        <v>28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267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25</v>
      </c>
      <c r="AL17" s="22"/>
      <c r="AM17" s="22"/>
      <c r="AN17" s="27" t="s">
        <v>1</v>
      </c>
      <c r="AO17" s="22"/>
      <c r="AP17" s="22"/>
      <c r="AQ17" s="22"/>
      <c r="AR17" s="20"/>
      <c r="BE17" s="267"/>
      <c r="BS17" s="17" t="s">
        <v>29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7"/>
      <c r="BS18" s="17" t="s">
        <v>6</v>
      </c>
    </row>
    <row r="19" spans="2:71" s="1" customFormat="1" ht="12" customHeight="1">
      <c r="B19" s="21"/>
      <c r="C19" s="22"/>
      <c r="D19" s="29" t="s">
        <v>30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267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25</v>
      </c>
      <c r="AL20" s="22"/>
      <c r="AM20" s="22"/>
      <c r="AN20" s="27" t="s">
        <v>1</v>
      </c>
      <c r="AO20" s="22"/>
      <c r="AP20" s="22"/>
      <c r="AQ20" s="22"/>
      <c r="AR20" s="20"/>
      <c r="BE20" s="267"/>
      <c r="BS20" s="17" t="s">
        <v>29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7"/>
    </row>
    <row r="22" spans="2:57" s="1" customFormat="1" ht="12" customHeight="1">
      <c r="B22" s="21"/>
      <c r="C22" s="22"/>
      <c r="D22" s="29" t="s">
        <v>31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7"/>
    </row>
    <row r="23" spans="2:57" s="1" customFormat="1" ht="16.5" customHeight="1">
      <c r="B23" s="21"/>
      <c r="C23" s="22"/>
      <c r="D23" s="22"/>
      <c r="E23" s="274" t="s">
        <v>1</v>
      </c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2"/>
      <c r="AP23" s="22"/>
      <c r="AQ23" s="22"/>
      <c r="AR23" s="20"/>
      <c r="BE23" s="267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7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7"/>
    </row>
    <row r="26" spans="1:57" s="2" customFormat="1" ht="25.9" customHeight="1">
      <c r="A26" s="34"/>
      <c r="B26" s="35"/>
      <c r="C26" s="36"/>
      <c r="D26" s="37" t="s">
        <v>32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75">
        <f>ROUND(AG94,2)</f>
        <v>0</v>
      </c>
      <c r="AL26" s="276"/>
      <c r="AM26" s="276"/>
      <c r="AN26" s="276"/>
      <c r="AO26" s="276"/>
      <c r="AP26" s="36"/>
      <c r="AQ26" s="36"/>
      <c r="AR26" s="39"/>
      <c r="BE26" s="267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67"/>
    </row>
    <row r="28" spans="1:57" s="2" customFormat="1" ht="1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77" t="s">
        <v>33</v>
      </c>
      <c r="M28" s="277"/>
      <c r="N28" s="277"/>
      <c r="O28" s="277"/>
      <c r="P28" s="277"/>
      <c r="Q28" s="36"/>
      <c r="R28" s="36"/>
      <c r="S28" s="36"/>
      <c r="T28" s="36"/>
      <c r="U28" s="36"/>
      <c r="V28" s="36"/>
      <c r="W28" s="277" t="s">
        <v>34</v>
      </c>
      <c r="X28" s="277"/>
      <c r="Y28" s="277"/>
      <c r="Z28" s="277"/>
      <c r="AA28" s="277"/>
      <c r="AB28" s="277"/>
      <c r="AC28" s="277"/>
      <c r="AD28" s="277"/>
      <c r="AE28" s="277"/>
      <c r="AF28" s="36"/>
      <c r="AG28" s="36"/>
      <c r="AH28" s="36"/>
      <c r="AI28" s="36"/>
      <c r="AJ28" s="36"/>
      <c r="AK28" s="277" t="s">
        <v>35</v>
      </c>
      <c r="AL28" s="277"/>
      <c r="AM28" s="277"/>
      <c r="AN28" s="277"/>
      <c r="AO28" s="277"/>
      <c r="AP28" s="36"/>
      <c r="AQ28" s="36"/>
      <c r="AR28" s="39"/>
      <c r="BE28" s="267"/>
    </row>
    <row r="29" spans="2:57" s="3" customFormat="1" ht="14.45" customHeight="1">
      <c r="B29" s="40"/>
      <c r="C29" s="41"/>
      <c r="D29" s="29" t="s">
        <v>36</v>
      </c>
      <c r="E29" s="41"/>
      <c r="F29" s="29" t="s">
        <v>37</v>
      </c>
      <c r="G29" s="41"/>
      <c r="H29" s="41"/>
      <c r="I29" s="41"/>
      <c r="J29" s="41"/>
      <c r="K29" s="41"/>
      <c r="L29" s="280">
        <v>0.21</v>
      </c>
      <c r="M29" s="279"/>
      <c r="N29" s="279"/>
      <c r="O29" s="279"/>
      <c r="P29" s="279"/>
      <c r="Q29" s="41"/>
      <c r="R29" s="41"/>
      <c r="S29" s="41"/>
      <c r="T29" s="41"/>
      <c r="U29" s="41"/>
      <c r="V29" s="41"/>
      <c r="W29" s="278">
        <f>ROUND(AZ94,2)</f>
        <v>0</v>
      </c>
      <c r="X29" s="279"/>
      <c r="Y29" s="279"/>
      <c r="Z29" s="279"/>
      <c r="AA29" s="279"/>
      <c r="AB29" s="279"/>
      <c r="AC29" s="279"/>
      <c r="AD29" s="279"/>
      <c r="AE29" s="279"/>
      <c r="AF29" s="41"/>
      <c r="AG29" s="41"/>
      <c r="AH29" s="41"/>
      <c r="AI29" s="41"/>
      <c r="AJ29" s="41"/>
      <c r="AK29" s="278">
        <f>ROUND(AV94,2)</f>
        <v>0</v>
      </c>
      <c r="AL29" s="279"/>
      <c r="AM29" s="279"/>
      <c r="AN29" s="279"/>
      <c r="AO29" s="279"/>
      <c r="AP29" s="41"/>
      <c r="AQ29" s="41"/>
      <c r="AR29" s="42"/>
      <c r="BE29" s="268"/>
    </row>
    <row r="30" spans="2:57" s="3" customFormat="1" ht="14.45" customHeight="1">
      <c r="B30" s="40"/>
      <c r="C30" s="41"/>
      <c r="D30" s="41"/>
      <c r="E30" s="41"/>
      <c r="F30" s="29" t="s">
        <v>38</v>
      </c>
      <c r="G30" s="41"/>
      <c r="H30" s="41"/>
      <c r="I30" s="41"/>
      <c r="J30" s="41"/>
      <c r="K30" s="41"/>
      <c r="L30" s="280">
        <v>0.15</v>
      </c>
      <c r="M30" s="279"/>
      <c r="N30" s="279"/>
      <c r="O30" s="279"/>
      <c r="P30" s="279"/>
      <c r="Q30" s="41"/>
      <c r="R30" s="41"/>
      <c r="S30" s="41"/>
      <c r="T30" s="41"/>
      <c r="U30" s="41"/>
      <c r="V30" s="41"/>
      <c r="W30" s="278">
        <f>ROUND(BA94,2)</f>
        <v>0</v>
      </c>
      <c r="X30" s="279"/>
      <c r="Y30" s="279"/>
      <c r="Z30" s="279"/>
      <c r="AA30" s="279"/>
      <c r="AB30" s="279"/>
      <c r="AC30" s="279"/>
      <c r="AD30" s="279"/>
      <c r="AE30" s="279"/>
      <c r="AF30" s="41"/>
      <c r="AG30" s="41"/>
      <c r="AH30" s="41"/>
      <c r="AI30" s="41"/>
      <c r="AJ30" s="41"/>
      <c r="AK30" s="278">
        <f>ROUND(AW94,2)</f>
        <v>0</v>
      </c>
      <c r="AL30" s="279"/>
      <c r="AM30" s="279"/>
      <c r="AN30" s="279"/>
      <c r="AO30" s="279"/>
      <c r="AP30" s="41"/>
      <c r="AQ30" s="41"/>
      <c r="AR30" s="42"/>
      <c r="BE30" s="268"/>
    </row>
    <row r="31" spans="2:57" s="3" customFormat="1" ht="14.45" customHeight="1" hidden="1">
      <c r="B31" s="40"/>
      <c r="C31" s="41"/>
      <c r="D31" s="41"/>
      <c r="E31" s="41"/>
      <c r="F31" s="29" t="s">
        <v>39</v>
      </c>
      <c r="G31" s="41"/>
      <c r="H31" s="41"/>
      <c r="I31" s="41"/>
      <c r="J31" s="41"/>
      <c r="K31" s="41"/>
      <c r="L31" s="280">
        <v>0.21</v>
      </c>
      <c r="M31" s="279"/>
      <c r="N31" s="279"/>
      <c r="O31" s="279"/>
      <c r="P31" s="279"/>
      <c r="Q31" s="41"/>
      <c r="R31" s="41"/>
      <c r="S31" s="41"/>
      <c r="T31" s="41"/>
      <c r="U31" s="41"/>
      <c r="V31" s="41"/>
      <c r="W31" s="278">
        <f>ROUND(BB94,2)</f>
        <v>0</v>
      </c>
      <c r="X31" s="279"/>
      <c r="Y31" s="279"/>
      <c r="Z31" s="279"/>
      <c r="AA31" s="279"/>
      <c r="AB31" s="279"/>
      <c r="AC31" s="279"/>
      <c r="AD31" s="279"/>
      <c r="AE31" s="279"/>
      <c r="AF31" s="41"/>
      <c r="AG31" s="41"/>
      <c r="AH31" s="41"/>
      <c r="AI31" s="41"/>
      <c r="AJ31" s="41"/>
      <c r="AK31" s="278">
        <v>0</v>
      </c>
      <c r="AL31" s="279"/>
      <c r="AM31" s="279"/>
      <c r="AN31" s="279"/>
      <c r="AO31" s="279"/>
      <c r="AP31" s="41"/>
      <c r="AQ31" s="41"/>
      <c r="AR31" s="42"/>
      <c r="BE31" s="268"/>
    </row>
    <row r="32" spans="2:57" s="3" customFormat="1" ht="14.45" customHeight="1" hidden="1">
      <c r="B32" s="40"/>
      <c r="C32" s="41"/>
      <c r="D32" s="41"/>
      <c r="E32" s="41"/>
      <c r="F32" s="29" t="s">
        <v>40</v>
      </c>
      <c r="G32" s="41"/>
      <c r="H32" s="41"/>
      <c r="I32" s="41"/>
      <c r="J32" s="41"/>
      <c r="K32" s="41"/>
      <c r="L32" s="280">
        <v>0.15</v>
      </c>
      <c r="M32" s="279"/>
      <c r="N32" s="279"/>
      <c r="O32" s="279"/>
      <c r="P32" s="279"/>
      <c r="Q32" s="41"/>
      <c r="R32" s="41"/>
      <c r="S32" s="41"/>
      <c r="T32" s="41"/>
      <c r="U32" s="41"/>
      <c r="V32" s="41"/>
      <c r="W32" s="278">
        <f>ROUND(BC94,2)</f>
        <v>0</v>
      </c>
      <c r="X32" s="279"/>
      <c r="Y32" s="279"/>
      <c r="Z32" s="279"/>
      <c r="AA32" s="279"/>
      <c r="AB32" s="279"/>
      <c r="AC32" s="279"/>
      <c r="AD32" s="279"/>
      <c r="AE32" s="279"/>
      <c r="AF32" s="41"/>
      <c r="AG32" s="41"/>
      <c r="AH32" s="41"/>
      <c r="AI32" s="41"/>
      <c r="AJ32" s="41"/>
      <c r="AK32" s="278">
        <v>0</v>
      </c>
      <c r="AL32" s="279"/>
      <c r="AM32" s="279"/>
      <c r="AN32" s="279"/>
      <c r="AO32" s="279"/>
      <c r="AP32" s="41"/>
      <c r="AQ32" s="41"/>
      <c r="AR32" s="42"/>
      <c r="BE32" s="268"/>
    </row>
    <row r="33" spans="2:57" s="3" customFormat="1" ht="14.45" customHeight="1" hidden="1">
      <c r="B33" s="40"/>
      <c r="C33" s="41"/>
      <c r="D33" s="41"/>
      <c r="E33" s="41"/>
      <c r="F33" s="29" t="s">
        <v>41</v>
      </c>
      <c r="G33" s="41"/>
      <c r="H33" s="41"/>
      <c r="I33" s="41"/>
      <c r="J33" s="41"/>
      <c r="K33" s="41"/>
      <c r="L33" s="280">
        <v>0</v>
      </c>
      <c r="M33" s="279"/>
      <c r="N33" s="279"/>
      <c r="O33" s="279"/>
      <c r="P33" s="279"/>
      <c r="Q33" s="41"/>
      <c r="R33" s="41"/>
      <c r="S33" s="41"/>
      <c r="T33" s="41"/>
      <c r="U33" s="41"/>
      <c r="V33" s="41"/>
      <c r="W33" s="278">
        <f>ROUND(BD94,2)</f>
        <v>0</v>
      </c>
      <c r="X33" s="279"/>
      <c r="Y33" s="279"/>
      <c r="Z33" s="279"/>
      <c r="AA33" s="279"/>
      <c r="AB33" s="279"/>
      <c r="AC33" s="279"/>
      <c r="AD33" s="279"/>
      <c r="AE33" s="279"/>
      <c r="AF33" s="41"/>
      <c r="AG33" s="41"/>
      <c r="AH33" s="41"/>
      <c r="AI33" s="41"/>
      <c r="AJ33" s="41"/>
      <c r="AK33" s="278">
        <v>0</v>
      </c>
      <c r="AL33" s="279"/>
      <c r="AM33" s="279"/>
      <c r="AN33" s="279"/>
      <c r="AO33" s="279"/>
      <c r="AP33" s="41"/>
      <c r="AQ33" s="41"/>
      <c r="AR33" s="42"/>
      <c r="BE33" s="268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67"/>
    </row>
    <row r="35" spans="1:57" s="2" customFormat="1" ht="25.9" customHeight="1">
      <c r="A35" s="34"/>
      <c r="B35" s="35"/>
      <c r="C35" s="43"/>
      <c r="D35" s="44" t="s">
        <v>42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43</v>
      </c>
      <c r="U35" s="45"/>
      <c r="V35" s="45"/>
      <c r="W35" s="45"/>
      <c r="X35" s="284" t="s">
        <v>44</v>
      </c>
      <c r="Y35" s="282"/>
      <c r="Z35" s="282"/>
      <c r="AA35" s="282"/>
      <c r="AB35" s="282"/>
      <c r="AC35" s="45"/>
      <c r="AD35" s="45"/>
      <c r="AE35" s="45"/>
      <c r="AF35" s="45"/>
      <c r="AG35" s="45"/>
      <c r="AH35" s="45"/>
      <c r="AI35" s="45"/>
      <c r="AJ35" s="45"/>
      <c r="AK35" s="281">
        <f>SUM(AK26:AK33)</f>
        <v>0</v>
      </c>
      <c r="AL35" s="282"/>
      <c r="AM35" s="282"/>
      <c r="AN35" s="282"/>
      <c r="AO35" s="283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46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4"/>
      <c r="B60" s="35"/>
      <c r="C60" s="36"/>
      <c r="D60" s="52" t="s">
        <v>47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48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47</v>
      </c>
      <c r="AI60" s="38"/>
      <c r="AJ60" s="38"/>
      <c r="AK60" s="38"/>
      <c r="AL60" s="38"/>
      <c r="AM60" s="52" t="s">
        <v>48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4"/>
      <c r="B64" s="35"/>
      <c r="C64" s="36"/>
      <c r="D64" s="49" t="s">
        <v>49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50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4"/>
      <c r="B75" s="35"/>
      <c r="C75" s="36"/>
      <c r="D75" s="52" t="s">
        <v>47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48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47</v>
      </c>
      <c r="AI75" s="38"/>
      <c r="AJ75" s="38"/>
      <c r="AK75" s="38"/>
      <c r="AL75" s="38"/>
      <c r="AM75" s="52" t="s">
        <v>48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51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001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3" t="str">
        <f>K6</f>
        <v>Stání SDV OTV Studénka</v>
      </c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92" t="str">
        <f>IF(AN8="","",AN8)</f>
        <v/>
      </c>
      <c r="AN87" s="292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23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28</v>
      </c>
      <c r="AJ89" s="36"/>
      <c r="AK89" s="36"/>
      <c r="AL89" s="36"/>
      <c r="AM89" s="293" t="str">
        <f>IF(E17="","",E17)</f>
        <v xml:space="preserve"> </v>
      </c>
      <c r="AN89" s="294"/>
      <c r="AO89" s="294"/>
      <c r="AP89" s="294"/>
      <c r="AQ89" s="36"/>
      <c r="AR89" s="39"/>
      <c r="AS89" s="296" t="s">
        <v>52</v>
      </c>
      <c r="AT89" s="297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26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30</v>
      </c>
      <c r="AJ90" s="36"/>
      <c r="AK90" s="36"/>
      <c r="AL90" s="36"/>
      <c r="AM90" s="293" t="str">
        <f>IF(E20="","",E20)</f>
        <v xml:space="preserve"> </v>
      </c>
      <c r="AN90" s="294"/>
      <c r="AO90" s="294"/>
      <c r="AP90" s="294"/>
      <c r="AQ90" s="36"/>
      <c r="AR90" s="39"/>
      <c r="AS90" s="298"/>
      <c r="AT90" s="299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300"/>
      <c r="AT91" s="301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58" t="s">
        <v>53</v>
      </c>
      <c r="D92" s="259"/>
      <c r="E92" s="259"/>
      <c r="F92" s="259"/>
      <c r="G92" s="259"/>
      <c r="H92" s="73"/>
      <c r="I92" s="262" t="s">
        <v>54</v>
      </c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91" t="s">
        <v>55</v>
      </c>
      <c r="AH92" s="259"/>
      <c r="AI92" s="259"/>
      <c r="AJ92" s="259"/>
      <c r="AK92" s="259"/>
      <c r="AL92" s="259"/>
      <c r="AM92" s="259"/>
      <c r="AN92" s="262" t="s">
        <v>56</v>
      </c>
      <c r="AO92" s="259"/>
      <c r="AP92" s="295"/>
      <c r="AQ92" s="74" t="s">
        <v>57</v>
      </c>
      <c r="AR92" s="39"/>
      <c r="AS92" s="75" t="s">
        <v>58</v>
      </c>
      <c r="AT92" s="76" t="s">
        <v>59</v>
      </c>
      <c r="AU92" s="76" t="s">
        <v>60</v>
      </c>
      <c r="AV92" s="76" t="s">
        <v>61</v>
      </c>
      <c r="AW92" s="76" t="s">
        <v>62</v>
      </c>
      <c r="AX92" s="76" t="s">
        <v>63</v>
      </c>
      <c r="AY92" s="76" t="s">
        <v>64</v>
      </c>
      <c r="AZ92" s="76" t="s">
        <v>65</v>
      </c>
      <c r="BA92" s="76" t="s">
        <v>66</v>
      </c>
      <c r="BB92" s="76" t="s">
        <v>67</v>
      </c>
      <c r="BC92" s="76" t="s">
        <v>68</v>
      </c>
      <c r="BD92" s="77" t="s">
        <v>69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70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65">
        <f>ROUND(AG95+SUM(AG96:AG98)+SUM(AG101:AG105),2)</f>
        <v>0</v>
      </c>
      <c r="AH94" s="265"/>
      <c r="AI94" s="265"/>
      <c r="AJ94" s="265"/>
      <c r="AK94" s="265"/>
      <c r="AL94" s="265"/>
      <c r="AM94" s="265"/>
      <c r="AN94" s="302">
        <f aca="true" t="shared" si="0" ref="AN94:AN105">SUM(AG94,AT94)</f>
        <v>0</v>
      </c>
      <c r="AO94" s="302"/>
      <c r="AP94" s="302"/>
      <c r="AQ94" s="85" t="s">
        <v>1</v>
      </c>
      <c r="AR94" s="86"/>
      <c r="AS94" s="87">
        <f>ROUND(AS95+SUM(AS96:AS98)+SUM(AS101:AS105),2)</f>
        <v>0</v>
      </c>
      <c r="AT94" s="88">
        <f aca="true" t="shared" si="1" ref="AT94:AT105">ROUND(SUM(AV94:AW94),2)</f>
        <v>0</v>
      </c>
      <c r="AU94" s="89">
        <f>ROUND(AU95+SUM(AU96:AU98)+SUM(AU101:AU105),5)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ROUND(AZ95+SUM(AZ96:AZ98)+SUM(AZ101:AZ105),2)</f>
        <v>0</v>
      </c>
      <c r="BA94" s="88">
        <f>ROUND(BA95+SUM(BA96:BA98)+SUM(BA101:BA105),2)</f>
        <v>0</v>
      </c>
      <c r="BB94" s="88">
        <f>ROUND(BB95+SUM(BB96:BB98)+SUM(BB101:BB105),2)</f>
        <v>0</v>
      </c>
      <c r="BC94" s="88">
        <f>ROUND(BC95+SUM(BC96:BC98)+SUM(BC101:BC105),2)</f>
        <v>0</v>
      </c>
      <c r="BD94" s="90">
        <f>ROUND(BD95+SUM(BD96:BD98)+SUM(BD101:BD105),2)</f>
        <v>0</v>
      </c>
      <c r="BS94" s="91" t="s">
        <v>71</v>
      </c>
      <c r="BT94" s="91" t="s">
        <v>72</v>
      </c>
      <c r="BU94" s="92" t="s">
        <v>73</v>
      </c>
      <c r="BV94" s="91" t="s">
        <v>74</v>
      </c>
      <c r="BW94" s="91" t="s">
        <v>5</v>
      </c>
      <c r="BX94" s="91" t="s">
        <v>75</v>
      </c>
      <c r="CL94" s="91" t="s">
        <v>1</v>
      </c>
    </row>
    <row r="95" spans="1:91" s="7" customFormat="1" ht="16.5" customHeight="1">
      <c r="A95" s="93" t="s">
        <v>76</v>
      </c>
      <c r="B95" s="94"/>
      <c r="C95" s="95"/>
      <c r="D95" s="260" t="s">
        <v>77</v>
      </c>
      <c r="E95" s="260"/>
      <c r="F95" s="260"/>
      <c r="G95" s="260"/>
      <c r="H95" s="260"/>
      <c r="I95" s="96"/>
      <c r="J95" s="260" t="s">
        <v>78</v>
      </c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88">
        <f>'SO 01 - Hala pro parkován...'!J30</f>
        <v>0</v>
      </c>
      <c r="AH95" s="287"/>
      <c r="AI95" s="287"/>
      <c r="AJ95" s="287"/>
      <c r="AK95" s="287"/>
      <c r="AL95" s="287"/>
      <c r="AM95" s="287"/>
      <c r="AN95" s="288">
        <f t="shared" si="0"/>
        <v>0</v>
      </c>
      <c r="AO95" s="287"/>
      <c r="AP95" s="287"/>
      <c r="AQ95" s="97" t="s">
        <v>79</v>
      </c>
      <c r="AR95" s="98"/>
      <c r="AS95" s="99">
        <v>0</v>
      </c>
      <c r="AT95" s="100">
        <f t="shared" si="1"/>
        <v>0</v>
      </c>
      <c r="AU95" s="101">
        <f>'SO 01 - Hala pro parkován...'!P128</f>
        <v>0</v>
      </c>
      <c r="AV95" s="100">
        <f>'SO 01 - Hala pro parkován...'!J33</f>
        <v>0</v>
      </c>
      <c r="AW95" s="100">
        <f>'SO 01 - Hala pro parkován...'!J34</f>
        <v>0</v>
      </c>
      <c r="AX95" s="100">
        <f>'SO 01 - Hala pro parkován...'!J35</f>
        <v>0</v>
      </c>
      <c r="AY95" s="100">
        <f>'SO 01 - Hala pro parkován...'!J36</f>
        <v>0</v>
      </c>
      <c r="AZ95" s="100">
        <f>'SO 01 - Hala pro parkován...'!F33</f>
        <v>0</v>
      </c>
      <c r="BA95" s="100">
        <f>'SO 01 - Hala pro parkován...'!F34</f>
        <v>0</v>
      </c>
      <c r="BB95" s="100">
        <f>'SO 01 - Hala pro parkován...'!F35</f>
        <v>0</v>
      </c>
      <c r="BC95" s="100">
        <f>'SO 01 - Hala pro parkován...'!F36</f>
        <v>0</v>
      </c>
      <c r="BD95" s="102">
        <f>'SO 01 - Hala pro parkován...'!F37</f>
        <v>0</v>
      </c>
      <c r="BT95" s="103" t="s">
        <v>80</v>
      </c>
      <c r="BV95" s="103" t="s">
        <v>74</v>
      </c>
      <c r="BW95" s="103" t="s">
        <v>81</v>
      </c>
      <c r="BX95" s="103" t="s">
        <v>5</v>
      </c>
      <c r="CL95" s="103" t="s">
        <v>1</v>
      </c>
      <c r="CM95" s="103" t="s">
        <v>82</v>
      </c>
    </row>
    <row r="96" spans="1:91" s="7" customFormat="1" ht="16.5" customHeight="1">
      <c r="A96" s="93" t="s">
        <v>76</v>
      </c>
      <c r="B96" s="94"/>
      <c r="C96" s="95"/>
      <c r="D96" s="260" t="s">
        <v>83</v>
      </c>
      <c r="E96" s="260"/>
      <c r="F96" s="260"/>
      <c r="G96" s="260"/>
      <c r="H96" s="260"/>
      <c r="I96" s="96"/>
      <c r="J96" s="260" t="s">
        <v>84</v>
      </c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  <c r="AG96" s="288">
        <f>'SO 02 - Železniční svršek'!J30</f>
        <v>0</v>
      </c>
      <c r="AH96" s="287"/>
      <c r="AI96" s="287"/>
      <c r="AJ96" s="287"/>
      <c r="AK96" s="287"/>
      <c r="AL96" s="287"/>
      <c r="AM96" s="287"/>
      <c r="AN96" s="288">
        <f t="shared" si="0"/>
        <v>0</v>
      </c>
      <c r="AO96" s="287"/>
      <c r="AP96" s="287"/>
      <c r="AQ96" s="97" t="s">
        <v>79</v>
      </c>
      <c r="AR96" s="98"/>
      <c r="AS96" s="99">
        <v>0</v>
      </c>
      <c r="AT96" s="100">
        <f t="shared" si="1"/>
        <v>0</v>
      </c>
      <c r="AU96" s="101">
        <f>'SO 02 - Železniční svršek'!P126</f>
        <v>0</v>
      </c>
      <c r="AV96" s="100">
        <f>'SO 02 - Železniční svršek'!J33</f>
        <v>0</v>
      </c>
      <c r="AW96" s="100">
        <f>'SO 02 - Železniční svršek'!J34</f>
        <v>0</v>
      </c>
      <c r="AX96" s="100">
        <f>'SO 02 - Železniční svršek'!J35</f>
        <v>0</v>
      </c>
      <c r="AY96" s="100">
        <f>'SO 02 - Železniční svršek'!J36</f>
        <v>0</v>
      </c>
      <c r="AZ96" s="100">
        <f>'SO 02 - Železniční svršek'!F33</f>
        <v>0</v>
      </c>
      <c r="BA96" s="100">
        <f>'SO 02 - Železniční svršek'!F34</f>
        <v>0</v>
      </c>
      <c r="BB96" s="100">
        <f>'SO 02 - Železniční svršek'!F35</f>
        <v>0</v>
      </c>
      <c r="BC96" s="100">
        <f>'SO 02 - Železniční svršek'!F36</f>
        <v>0</v>
      </c>
      <c r="BD96" s="102">
        <f>'SO 02 - Železniční svršek'!F37</f>
        <v>0</v>
      </c>
      <c r="BT96" s="103" t="s">
        <v>80</v>
      </c>
      <c r="BV96" s="103" t="s">
        <v>74</v>
      </c>
      <c r="BW96" s="103" t="s">
        <v>85</v>
      </c>
      <c r="BX96" s="103" t="s">
        <v>5</v>
      </c>
      <c r="CL96" s="103" t="s">
        <v>1</v>
      </c>
      <c r="CM96" s="103" t="s">
        <v>82</v>
      </c>
    </row>
    <row r="97" spans="1:91" s="7" customFormat="1" ht="16.5" customHeight="1">
      <c r="A97" s="93" t="s">
        <v>76</v>
      </c>
      <c r="B97" s="94"/>
      <c r="C97" s="95"/>
      <c r="D97" s="260" t="s">
        <v>86</v>
      </c>
      <c r="E97" s="260"/>
      <c r="F97" s="260"/>
      <c r="G97" s="260"/>
      <c r="H97" s="260"/>
      <c r="I97" s="96"/>
      <c r="J97" s="260" t="s">
        <v>87</v>
      </c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88">
        <f>'SO 03 - Dešťová kanalizace'!J30</f>
        <v>0</v>
      </c>
      <c r="AH97" s="287"/>
      <c r="AI97" s="287"/>
      <c r="AJ97" s="287"/>
      <c r="AK97" s="287"/>
      <c r="AL97" s="287"/>
      <c r="AM97" s="287"/>
      <c r="AN97" s="288">
        <f t="shared" si="0"/>
        <v>0</v>
      </c>
      <c r="AO97" s="287"/>
      <c r="AP97" s="287"/>
      <c r="AQ97" s="97" t="s">
        <v>79</v>
      </c>
      <c r="AR97" s="98"/>
      <c r="AS97" s="99">
        <v>0</v>
      </c>
      <c r="AT97" s="100">
        <f t="shared" si="1"/>
        <v>0</v>
      </c>
      <c r="AU97" s="101">
        <f>'SO 03 - Dešťová kanalizace'!P124</f>
        <v>0</v>
      </c>
      <c r="AV97" s="100">
        <f>'SO 03 - Dešťová kanalizace'!J33</f>
        <v>0</v>
      </c>
      <c r="AW97" s="100">
        <f>'SO 03 - Dešťová kanalizace'!J34</f>
        <v>0</v>
      </c>
      <c r="AX97" s="100">
        <f>'SO 03 - Dešťová kanalizace'!J35</f>
        <v>0</v>
      </c>
      <c r="AY97" s="100">
        <f>'SO 03 - Dešťová kanalizace'!J36</f>
        <v>0</v>
      </c>
      <c r="AZ97" s="100">
        <f>'SO 03 - Dešťová kanalizace'!F33</f>
        <v>0</v>
      </c>
      <c r="BA97" s="100">
        <f>'SO 03 - Dešťová kanalizace'!F34</f>
        <v>0</v>
      </c>
      <c r="BB97" s="100">
        <f>'SO 03 - Dešťová kanalizace'!F35</f>
        <v>0</v>
      </c>
      <c r="BC97" s="100">
        <f>'SO 03 - Dešťová kanalizace'!F36</f>
        <v>0</v>
      </c>
      <c r="BD97" s="102">
        <f>'SO 03 - Dešťová kanalizace'!F37</f>
        <v>0</v>
      </c>
      <c r="BT97" s="103" t="s">
        <v>80</v>
      </c>
      <c r="BV97" s="103" t="s">
        <v>74</v>
      </c>
      <c r="BW97" s="103" t="s">
        <v>88</v>
      </c>
      <c r="BX97" s="103" t="s">
        <v>5</v>
      </c>
      <c r="CL97" s="103" t="s">
        <v>1</v>
      </c>
      <c r="CM97" s="103" t="s">
        <v>82</v>
      </c>
    </row>
    <row r="98" spans="2:91" s="7" customFormat="1" ht="16.5" customHeight="1">
      <c r="B98" s="94"/>
      <c r="C98" s="95"/>
      <c r="D98" s="260" t="s">
        <v>89</v>
      </c>
      <c r="E98" s="260"/>
      <c r="F98" s="260"/>
      <c r="G98" s="260"/>
      <c r="H98" s="260"/>
      <c r="I98" s="96"/>
      <c r="J98" s="260" t="s">
        <v>90</v>
      </c>
      <c r="K98" s="260"/>
      <c r="L98" s="260"/>
      <c r="M98" s="260"/>
      <c r="N98" s="260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Y98" s="260"/>
      <c r="Z98" s="260"/>
      <c r="AA98" s="260"/>
      <c r="AB98" s="260"/>
      <c r="AC98" s="260"/>
      <c r="AD98" s="260"/>
      <c r="AE98" s="260"/>
      <c r="AF98" s="260"/>
      <c r="AG98" s="286">
        <f>ROUND(SUM(AG99:AG100),2)</f>
        <v>0</v>
      </c>
      <c r="AH98" s="287"/>
      <c r="AI98" s="287"/>
      <c r="AJ98" s="287"/>
      <c r="AK98" s="287"/>
      <c r="AL98" s="287"/>
      <c r="AM98" s="287"/>
      <c r="AN98" s="288">
        <f t="shared" si="0"/>
        <v>0</v>
      </c>
      <c r="AO98" s="287"/>
      <c r="AP98" s="287"/>
      <c r="AQ98" s="97" t="s">
        <v>79</v>
      </c>
      <c r="AR98" s="98"/>
      <c r="AS98" s="99">
        <f>ROUND(SUM(AS99:AS100),2)</f>
        <v>0</v>
      </c>
      <c r="AT98" s="100">
        <f t="shared" si="1"/>
        <v>0</v>
      </c>
      <c r="AU98" s="101">
        <f>ROUND(SUM(AU99:AU100),5)</f>
        <v>0</v>
      </c>
      <c r="AV98" s="100">
        <f>ROUND(AZ98*L29,2)</f>
        <v>0</v>
      </c>
      <c r="AW98" s="100">
        <f>ROUND(BA98*L30,2)</f>
        <v>0</v>
      </c>
      <c r="AX98" s="100">
        <f>ROUND(BB98*L29,2)</f>
        <v>0</v>
      </c>
      <c r="AY98" s="100">
        <f>ROUND(BC98*L30,2)</f>
        <v>0</v>
      </c>
      <c r="AZ98" s="100">
        <f>ROUND(SUM(AZ99:AZ100),2)</f>
        <v>0</v>
      </c>
      <c r="BA98" s="100">
        <f>ROUND(SUM(BA99:BA100),2)</f>
        <v>0</v>
      </c>
      <c r="BB98" s="100">
        <f>ROUND(SUM(BB99:BB100),2)</f>
        <v>0</v>
      </c>
      <c r="BC98" s="100">
        <f>ROUND(SUM(BC99:BC100),2)</f>
        <v>0</v>
      </c>
      <c r="BD98" s="102">
        <f>ROUND(SUM(BD99:BD100),2)</f>
        <v>0</v>
      </c>
      <c r="BS98" s="103" t="s">
        <v>71</v>
      </c>
      <c r="BT98" s="103" t="s">
        <v>80</v>
      </c>
      <c r="BU98" s="103" t="s">
        <v>73</v>
      </c>
      <c r="BV98" s="103" t="s">
        <v>74</v>
      </c>
      <c r="BW98" s="103" t="s">
        <v>91</v>
      </c>
      <c r="BX98" s="103" t="s">
        <v>5</v>
      </c>
      <c r="CL98" s="103" t="s">
        <v>1</v>
      </c>
      <c r="CM98" s="103" t="s">
        <v>82</v>
      </c>
    </row>
    <row r="99" spans="1:90" s="4" customFormat="1" ht="16.5" customHeight="1">
      <c r="A99" s="93" t="s">
        <v>76</v>
      </c>
      <c r="B99" s="58"/>
      <c r="C99" s="104"/>
      <c r="D99" s="104"/>
      <c r="E99" s="261" t="s">
        <v>89</v>
      </c>
      <c r="F99" s="261"/>
      <c r="G99" s="261"/>
      <c r="H99" s="261"/>
      <c r="I99" s="261"/>
      <c r="J99" s="104"/>
      <c r="K99" s="261" t="s">
        <v>90</v>
      </c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89">
        <f>'SO 04 - Elektroinstalace'!J32</f>
        <v>0</v>
      </c>
      <c r="AH99" s="290"/>
      <c r="AI99" s="290"/>
      <c r="AJ99" s="290"/>
      <c r="AK99" s="290"/>
      <c r="AL99" s="290"/>
      <c r="AM99" s="290"/>
      <c r="AN99" s="289">
        <f t="shared" si="0"/>
        <v>0</v>
      </c>
      <c r="AO99" s="290"/>
      <c r="AP99" s="290"/>
      <c r="AQ99" s="105" t="s">
        <v>92</v>
      </c>
      <c r="AR99" s="60"/>
      <c r="AS99" s="106">
        <v>0</v>
      </c>
      <c r="AT99" s="107">
        <f t="shared" si="1"/>
        <v>0</v>
      </c>
      <c r="AU99" s="108">
        <f>'SO 04 - Elektroinstalace'!P123</f>
        <v>0</v>
      </c>
      <c r="AV99" s="107">
        <f>'SO 04 - Elektroinstalace'!J35</f>
        <v>0</v>
      </c>
      <c r="AW99" s="107">
        <f>'SO 04 - Elektroinstalace'!J36</f>
        <v>0</v>
      </c>
      <c r="AX99" s="107">
        <f>'SO 04 - Elektroinstalace'!J37</f>
        <v>0</v>
      </c>
      <c r="AY99" s="107">
        <f>'SO 04 - Elektroinstalace'!J38</f>
        <v>0</v>
      </c>
      <c r="AZ99" s="107">
        <f>'SO 04 - Elektroinstalace'!F35</f>
        <v>0</v>
      </c>
      <c r="BA99" s="107">
        <f>'SO 04 - Elektroinstalace'!F36</f>
        <v>0</v>
      </c>
      <c r="BB99" s="107">
        <f>'SO 04 - Elektroinstalace'!F37</f>
        <v>0</v>
      </c>
      <c r="BC99" s="107">
        <f>'SO 04 - Elektroinstalace'!F38</f>
        <v>0</v>
      </c>
      <c r="BD99" s="109">
        <f>'SO 04 - Elektroinstalace'!F39</f>
        <v>0</v>
      </c>
      <c r="BT99" s="110" t="s">
        <v>82</v>
      </c>
      <c r="BV99" s="110" t="s">
        <v>74</v>
      </c>
      <c r="BW99" s="110" t="s">
        <v>93</v>
      </c>
      <c r="BX99" s="110" t="s">
        <v>91</v>
      </c>
      <c r="CL99" s="110" t="s">
        <v>1</v>
      </c>
    </row>
    <row r="100" spans="1:90" s="4" customFormat="1" ht="23.25" customHeight="1">
      <c r="A100" s="93" t="s">
        <v>76</v>
      </c>
      <c r="B100" s="58"/>
      <c r="C100" s="104"/>
      <c r="D100" s="104"/>
      <c r="E100" s="261" t="s">
        <v>94</v>
      </c>
      <c r="F100" s="261"/>
      <c r="G100" s="261"/>
      <c r="H100" s="261"/>
      <c r="I100" s="261"/>
      <c r="J100" s="104"/>
      <c r="K100" s="261" t="s">
        <v>95</v>
      </c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89">
        <f>'SO 04 - ZP - Zemní práce'!J32</f>
        <v>0</v>
      </c>
      <c r="AH100" s="290"/>
      <c r="AI100" s="290"/>
      <c r="AJ100" s="290"/>
      <c r="AK100" s="290"/>
      <c r="AL100" s="290"/>
      <c r="AM100" s="290"/>
      <c r="AN100" s="289">
        <f t="shared" si="0"/>
        <v>0</v>
      </c>
      <c r="AO100" s="290"/>
      <c r="AP100" s="290"/>
      <c r="AQ100" s="105" t="s">
        <v>92</v>
      </c>
      <c r="AR100" s="60"/>
      <c r="AS100" s="106">
        <v>0</v>
      </c>
      <c r="AT100" s="107">
        <f t="shared" si="1"/>
        <v>0</v>
      </c>
      <c r="AU100" s="108">
        <f>'SO 04 - ZP - Zemní práce'!P124</f>
        <v>0</v>
      </c>
      <c r="AV100" s="107">
        <f>'SO 04 - ZP - Zemní práce'!J35</f>
        <v>0</v>
      </c>
      <c r="AW100" s="107">
        <f>'SO 04 - ZP - Zemní práce'!J36</f>
        <v>0</v>
      </c>
      <c r="AX100" s="107">
        <f>'SO 04 - ZP - Zemní práce'!J37</f>
        <v>0</v>
      </c>
      <c r="AY100" s="107">
        <f>'SO 04 - ZP - Zemní práce'!J38</f>
        <v>0</v>
      </c>
      <c r="AZ100" s="107">
        <f>'SO 04 - ZP - Zemní práce'!F35</f>
        <v>0</v>
      </c>
      <c r="BA100" s="107">
        <f>'SO 04 - ZP - Zemní práce'!F36</f>
        <v>0</v>
      </c>
      <c r="BB100" s="107">
        <f>'SO 04 - ZP - Zemní práce'!F37</f>
        <v>0</v>
      </c>
      <c r="BC100" s="107">
        <f>'SO 04 - ZP - Zemní práce'!F38</f>
        <v>0</v>
      </c>
      <c r="BD100" s="109">
        <f>'SO 04 - ZP - Zemní práce'!F39</f>
        <v>0</v>
      </c>
      <c r="BT100" s="110" t="s">
        <v>82</v>
      </c>
      <c r="BV100" s="110" t="s">
        <v>74</v>
      </c>
      <c r="BW100" s="110" t="s">
        <v>96</v>
      </c>
      <c r="BX100" s="110" t="s">
        <v>91</v>
      </c>
      <c r="CL100" s="110" t="s">
        <v>1</v>
      </c>
    </row>
    <row r="101" spans="1:91" s="7" customFormat="1" ht="16.5" customHeight="1">
      <c r="A101" s="93" t="s">
        <v>76</v>
      </c>
      <c r="B101" s="94"/>
      <c r="C101" s="95"/>
      <c r="D101" s="260" t="s">
        <v>97</v>
      </c>
      <c r="E101" s="260"/>
      <c r="F101" s="260"/>
      <c r="G101" s="260"/>
      <c r="H101" s="260"/>
      <c r="I101" s="96"/>
      <c r="J101" s="260" t="s">
        <v>98</v>
      </c>
      <c r="K101" s="260"/>
      <c r="L101" s="260"/>
      <c r="M101" s="260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88">
        <f>'SO 05 - Demolice krytého ...'!J30</f>
        <v>0</v>
      </c>
      <c r="AH101" s="287"/>
      <c r="AI101" s="287"/>
      <c r="AJ101" s="287"/>
      <c r="AK101" s="287"/>
      <c r="AL101" s="287"/>
      <c r="AM101" s="287"/>
      <c r="AN101" s="288">
        <f t="shared" si="0"/>
        <v>0</v>
      </c>
      <c r="AO101" s="287"/>
      <c r="AP101" s="287"/>
      <c r="AQ101" s="97" t="s">
        <v>79</v>
      </c>
      <c r="AR101" s="98"/>
      <c r="AS101" s="99">
        <v>0</v>
      </c>
      <c r="AT101" s="100">
        <f t="shared" si="1"/>
        <v>0</v>
      </c>
      <c r="AU101" s="101">
        <f>'SO 05 - Demolice krytého ...'!P120</f>
        <v>0</v>
      </c>
      <c r="AV101" s="100">
        <f>'SO 05 - Demolice krytého ...'!J33</f>
        <v>0</v>
      </c>
      <c r="AW101" s="100">
        <f>'SO 05 - Demolice krytého ...'!J34</f>
        <v>0</v>
      </c>
      <c r="AX101" s="100">
        <f>'SO 05 - Demolice krytého ...'!J35</f>
        <v>0</v>
      </c>
      <c r="AY101" s="100">
        <f>'SO 05 - Demolice krytého ...'!J36</f>
        <v>0</v>
      </c>
      <c r="AZ101" s="100">
        <f>'SO 05 - Demolice krytého ...'!F33</f>
        <v>0</v>
      </c>
      <c r="BA101" s="100">
        <f>'SO 05 - Demolice krytého ...'!F34</f>
        <v>0</v>
      </c>
      <c r="BB101" s="100">
        <f>'SO 05 - Demolice krytého ...'!F35</f>
        <v>0</v>
      </c>
      <c r="BC101" s="100">
        <f>'SO 05 - Demolice krytého ...'!F36</f>
        <v>0</v>
      </c>
      <c r="BD101" s="102">
        <f>'SO 05 - Demolice krytého ...'!F37</f>
        <v>0</v>
      </c>
      <c r="BT101" s="103" t="s">
        <v>80</v>
      </c>
      <c r="BV101" s="103" t="s">
        <v>74</v>
      </c>
      <c r="BW101" s="103" t="s">
        <v>99</v>
      </c>
      <c r="BX101" s="103" t="s">
        <v>5</v>
      </c>
      <c r="CL101" s="103" t="s">
        <v>1</v>
      </c>
      <c r="CM101" s="103" t="s">
        <v>82</v>
      </c>
    </row>
    <row r="102" spans="1:91" s="7" customFormat="1" ht="16.5" customHeight="1">
      <c r="A102" s="93" t="s">
        <v>76</v>
      </c>
      <c r="B102" s="94"/>
      <c r="C102" s="95"/>
      <c r="D102" s="260" t="s">
        <v>100</v>
      </c>
      <c r="E102" s="260"/>
      <c r="F102" s="260"/>
      <c r="G102" s="260"/>
      <c r="H102" s="260"/>
      <c r="I102" s="96"/>
      <c r="J102" s="260" t="s">
        <v>101</v>
      </c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88">
        <f>'PS 01 - Vzduchotechnika'!J30</f>
        <v>0</v>
      </c>
      <c r="AH102" s="287"/>
      <c r="AI102" s="287"/>
      <c r="AJ102" s="287"/>
      <c r="AK102" s="287"/>
      <c r="AL102" s="287"/>
      <c r="AM102" s="287"/>
      <c r="AN102" s="288">
        <f t="shared" si="0"/>
        <v>0</v>
      </c>
      <c r="AO102" s="287"/>
      <c r="AP102" s="287"/>
      <c r="AQ102" s="97" t="s">
        <v>79</v>
      </c>
      <c r="AR102" s="98"/>
      <c r="AS102" s="99">
        <v>0</v>
      </c>
      <c r="AT102" s="100">
        <f t="shared" si="1"/>
        <v>0</v>
      </c>
      <c r="AU102" s="101">
        <f>'PS 01 - Vzduchotechnika'!P117</f>
        <v>0</v>
      </c>
      <c r="AV102" s="100">
        <f>'PS 01 - Vzduchotechnika'!J33</f>
        <v>0</v>
      </c>
      <c r="AW102" s="100">
        <f>'PS 01 - Vzduchotechnika'!J34</f>
        <v>0</v>
      </c>
      <c r="AX102" s="100">
        <f>'PS 01 - Vzduchotechnika'!J35</f>
        <v>0</v>
      </c>
      <c r="AY102" s="100">
        <f>'PS 01 - Vzduchotechnika'!J36</f>
        <v>0</v>
      </c>
      <c r="AZ102" s="100">
        <f>'PS 01 - Vzduchotechnika'!F33</f>
        <v>0</v>
      </c>
      <c r="BA102" s="100">
        <f>'PS 01 - Vzduchotechnika'!F34</f>
        <v>0</v>
      </c>
      <c r="BB102" s="100">
        <f>'PS 01 - Vzduchotechnika'!F35</f>
        <v>0</v>
      </c>
      <c r="BC102" s="100">
        <f>'PS 01 - Vzduchotechnika'!F36</f>
        <v>0</v>
      </c>
      <c r="BD102" s="102">
        <f>'PS 01 - Vzduchotechnika'!F37</f>
        <v>0</v>
      </c>
      <c r="BT102" s="103" t="s">
        <v>80</v>
      </c>
      <c r="BV102" s="103" t="s">
        <v>74</v>
      </c>
      <c r="BW102" s="103" t="s">
        <v>102</v>
      </c>
      <c r="BX102" s="103" t="s">
        <v>5</v>
      </c>
      <c r="CL102" s="103" t="s">
        <v>1</v>
      </c>
      <c r="CM102" s="103" t="s">
        <v>82</v>
      </c>
    </row>
    <row r="103" spans="1:91" s="7" customFormat="1" ht="24.75" customHeight="1">
      <c r="A103" s="93" t="s">
        <v>76</v>
      </c>
      <c r="B103" s="94"/>
      <c r="C103" s="95"/>
      <c r="D103" s="260" t="s">
        <v>103</v>
      </c>
      <c r="E103" s="260"/>
      <c r="F103" s="260"/>
      <c r="G103" s="260"/>
      <c r="H103" s="260"/>
      <c r="I103" s="96"/>
      <c r="J103" s="260" t="s">
        <v>104</v>
      </c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88">
        <f>'PS 02 - Poplachový zabezp...'!J30</f>
        <v>0</v>
      </c>
      <c r="AH103" s="287"/>
      <c r="AI103" s="287"/>
      <c r="AJ103" s="287"/>
      <c r="AK103" s="287"/>
      <c r="AL103" s="287"/>
      <c r="AM103" s="287"/>
      <c r="AN103" s="288">
        <f t="shared" si="0"/>
        <v>0</v>
      </c>
      <c r="AO103" s="287"/>
      <c r="AP103" s="287"/>
      <c r="AQ103" s="97" t="s">
        <v>79</v>
      </c>
      <c r="AR103" s="98"/>
      <c r="AS103" s="99">
        <v>0</v>
      </c>
      <c r="AT103" s="100">
        <f t="shared" si="1"/>
        <v>0</v>
      </c>
      <c r="AU103" s="101">
        <f>'PS 02 - Poplachový zabezp...'!P116</f>
        <v>0</v>
      </c>
      <c r="AV103" s="100">
        <f>'PS 02 - Poplachový zabezp...'!J33</f>
        <v>0</v>
      </c>
      <c r="AW103" s="100">
        <f>'PS 02 - Poplachový zabezp...'!J34</f>
        <v>0</v>
      </c>
      <c r="AX103" s="100">
        <f>'PS 02 - Poplachový zabezp...'!J35</f>
        <v>0</v>
      </c>
      <c r="AY103" s="100">
        <f>'PS 02 - Poplachový zabezp...'!J36</f>
        <v>0</v>
      </c>
      <c r="AZ103" s="100">
        <f>'PS 02 - Poplachový zabezp...'!F33</f>
        <v>0</v>
      </c>
      <c r="BA103" s="100">
        <f>'PS 02 - Poplachový zabezp...'!F34</f>
        <v>0</v>
      </c>
      <c r="BB103" s="100">
        <f>'PS 02 - Poplachový zabezp...'!F35</f>
        <v>0</v>
      </c>
      <c r="BC103" s="100">
        <f>'PS 02 - Poplachový zabezp...'!F36</f>
        <v>0</v>
      </c>
      <c r="BD103" s="102">
        <f>'PS 02 - Poplachový zabezp...'!F37</f>
        <v>0</v>
      </c>
      <c r="BT103" s="103" t="s">
        <v>80</v>
      </c>
      <c r="BV103" s="103" t="s">
        <v>74</v>
      </c>
      <c r="BW103" s="103" t="s">
        <v>105</v>
      </c>
      <c r="BX103" s="103" t="s">
        <v>5</v>
      </c>
      <c r="CL103" s="103" t="s">
        <v>1</v>
      </c>
      <c r="CM103" s="103" t="s">
        <v>82</v>
      </c>
    </row>
    <row r="104" spans="1:91" s="7" customFormat="1" ht="16.5" customHeight="1">
      <c r="A104" s="93" t="s">
        <v>76</v>
      </c>
      <c r="B104" s="94"/>
      <c r="C104" s="95"/>
      <c r="D104" s="260" t="s">
        <v>106</v>
      </c>
      <c r="E104" s="260"/>
      <c r="F104" s="260"/>
      <c r="G104" s="260"/>
      <c r="H104" s="260"/>
      <c r="I104" s="96"/>
      <c r="J104" s="260" t="s">
        <v>107</v>
      </c>
      <c r="K104" s="260"/>
      <c r="L104" s="260"/>
      <c r="M104" s="260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  <c r="AG104" s="288">
        <f>'PS 03 - Kamerový systém'!J30</f>
        <v>0</v>
      </c>
      <c r="AH104" s="287"/>
      <c r="AI104" s="287"/>
      <c r="AJ104" s="287"/>
      <c r="AK104" s="287"/>
      <c r="AL104" s="287"/>
      <c r="AM104" s="287"/>
      <c r="AN104" s="288">
        <f t="shared" si="0"/>
        <v>0</v>
      </c>
      <c r="AO104" s="287"/>
      <c r="AP104" s="287"/>
      <c r="AQ104" s="97" t="s">
        <v>79</v>
      </c>
      <c r="AR104" s="98"/>
      <c r="AS104" s="99">
        <v>0</v>
      </c>
      <c r="AT104" s="100">
        <f t="shared" si="1"/>
        <v>0</v>
      </c>
      <c r="AU104" s="101">
        <f>'PS 03 - Kamerový systém'!P116</f>
        <v>0</v>
      </c>
      <c r="AV104" s="100">
        <f>'PS 03 - Kamerový systém'!J33</f>
        <v>0</v>
      </c>
      <c r="AW104" s="100">
        <f>'PS 03 - Kamerový systém'!J34</f>
        <v>0</v>
      </c>
      <c r="AX104" s="100">
        <f>'PS 03 - Kamerový systém'!J35</f>
        <v>0</v>
      </c>
      <c r="AY104" s="100">
        <f>'PS 03 - Kamerový systém'!J36</f>
        <v>0</v>
      </c>
      <c r="AZ104" s="100">
        <f>'PS 03 - Kamerový systém'!F33</f>
        <v>0</v>
      </c>
      <c r="BA104" s="100">
        <f>'PS 03 - Kamerový systém'!F34</f>
        <v>0</v>
      </c>
      <c r="BB104" s="100">
        <f>'PS 03 - Kamerový systém'!F35</f>
        <v>0</v>
      </c>
      <c r="BC104" s="100">
        <f>'PS 03 - Kamerový systém'!F36</f>
        <v>0</v>
      </c>
      <c r="BD104" s="102">
        <f>'PS 03 - Kamerový systém'!F37</f>
        <v>0</v>
      </c>
      <c r="BT104" s="103" t="s">
        <v>80</v>
      </c>
      <c r="BV104" s="103" t="s">
        <v>74</v>
      </c>
      <c r="BW104" s="103" t="s">
        <v>108</v>
      </c>
      <c r="BX104" s="103" t="s">
        <v>5</v>
      </c>
      <c r="CL104" s="103" t="s">
        <v>1</v>
      </c>
      <c r="CM104" s="103" t="s">
        <v>82</v>
      </c>
    </row>
    <row r="105" spans="1:91" s="7" customFormat="1" ht="16.5" customHeight="1">
      <c r="A105" s="93" t="s">
        <v>76</v>
      </c>
      <c r="B105" s="94"/>
      <c r="C105" s="95"/>
      <c r="D105" s="260" t="s">
        <v>109</v>
      </c>
      <c r="E105" s="260"/>
      <c r="F105" s="260"/>
      <c r="G105" s="260"/>
      <c r="H105" s="260"/>
      <c r="I105" s="96"/>
      <c r="J105" s="260" t="s">
        <v>110</v>
      </c>
      <c r="K105" s="260"/>
      <c r="L105" s="260"/>
      <c r="M105" s="260"/>
      <c r="N105" s="260"/>
      <c r="O105" s="260"/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  <c r="Z105" s="260"/>
      <c r="AA105" s="260"/>
      <c r="AB105" s="260"/>
      <c r="AC105" s="260"/>
      <c r="AD105" s="260"/>
      <c r="AE105" s="260"/>
      <c r="AF105" s="260"/>
      <c r="AG105" s="288">
        <f>'VRN - Vedlejší rozpočtové...'!J30</f>
        <v>0</v>
      </c>
      <c r="AH105" s="287"/>
      <c r="AI105" s="287"/>
      <c r="AJ105" s="287"/>
      <c r="AK105" s="287"/>
      <c r="AL105" s="287"/>
      <c r="AM105" s="287"/>
      <c r="AN105" s="288">
        <f t="shared" si="0"/>
        <v>0</v>
      </c>
      <c r="AO105" s="287"/>
      <c r="AP105" s="287"/>
      <c r="AQ105" s="97" t="s">
        <v>79</v>
      </c>
      <c r="AR105" s="98"/>
      <c r="AS105" s="111">
        <v>0</v>
      </c>
      <c r="AT105" s="112">
        <f t="shared" si="1"/>
        <v>0</v>
      </c>
      <c r="AU105" s="113">
        <f>'VRN - Vedlejší rozpočtové...'!P122</f>
        <v>0</v>
      </c>
      <c r="AV105" s="112">
        <f>'VRN - Vedlejší rozpočtové...'!J33</f>
        <v>0</v>
      </c>
      <c r="AW105" s="112">
        <f>'VRN - Vedlejší rozpočtové...'!J34</f>
        <v>0</v>
      </c>
      <c r="AX105" s="112">
        <f>'VRN - Vedlejší rozpočtové...'!J35</f>
        <v>0</v>
      </c>
      <c r="AY105" s="112">
        <f>'VRN - Vedlejší rozpočtové...'!J36</f>
        <v>0</v>
      </c>
      <c r="AZ105" s="112">
        <f>'VRN - Vedlejší rozpočtové...'!F33</f>
        <v>0</v>
      </c>
      <c r="BA105" s="112">
        <f>'VRN - Vedlejší rozpočtové...'!F34</f>
        <v>0</v>
      </c>
      <c r="BB105" s="112">
        <f>'VRN - Vedlejší rozpočtové...'!F35</f>
        <v>0</v>
      </c>
      <c r="BC105" s="112">
        <f>'VRN - Vedlejší rozpočtové...'!F36</f>
        <v>0</v>
      </c>
      <c r="BD105" s="114">
        <f>'VRN - Vedlejší rozpočtové...'!F37</f>
        <v>0</v>
      </c>
      <c r="BT105" s="103" t="s">
        <v>80</v>
      </c>
      <c r="BV105" s="103" t="s">
        <v>74</v>
      </c>
      <c r="BW105" s="103" t="s">
        <v>111</v>
      </c>
      <c r="BX105" s="103" t="s">
        <v>5</v>
      </c>
      <c r="CL105" s="103" t="s">
        <v>1</v>
      </c>
      <c r="CM105" s="103" t="s">
        <v>82</v>
      </c>
    </row>
    <row r="106" spans="1:57" s="2" customFormat="1" ht="30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9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s="2" customFormat="1" ht="6.95" customHeight="1">
      <c r="A107" s="34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39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</sheetData>
  <sheetProtection algorithmName="SHA-512" hashValue="yvlOpFOLig/aIz3mcegXbcMR1GWmIncYO6vEzll06qRqMQQtcGw6jeVXLH2BujVWazYiSk1wC77kaN+guvGkog==" saltValue="8eXCJERXVvABU3YCtM3GxnLXgxxiMKO2Sp7yV+ZwUsSeXIctn3z7om9KtyzvSgo3y3gnn1JnrvZ0QgqdQVAF/g==" spinCount="100000" sheet="1" objects="1" scenarios="1" formatColumns="0" formatRows="0"/>
  <mergeCells count="82">
    <mergeCell ref="AN105:AP105"/>
    <mergeCell ref="AG105:AM105"/>
    <mergeCell ref="AN94:AP94"/>
    <mergeCell ref="AN102:AP102"/>
    <mergeCell ref="AN104:AP104"/>
    <mergeCell ref="AN103:AP103"/>
    <mergeCell ref="AN101:AP101"/>
    <mergeCell ref="AN97:AP97"/>
    <mergeCell ref="AN100:AP100"/>
    <mergeCell ref="AN99:AP99"/>
    <mergeCell ref="AN98:AP98"/>
    <mergeCell ref="AG104:AM104"/>
    <mergeCell ref="AG99:AM99"/>
    <mergeCell ref="AG101:AM101"/>
    <mergeCell ref="AG103:AM103"/>
    <mergeCell ref="AG95:AM95"/>
    <mergeCell ref="AG102:AM102"/>
    <mergeCell ref="AG100:AM100"/>
    <mergeCell ref="AK35:AO35"/>
    <mergeCell ref="X35:AB35"/>
    <mergeCell ref="AR2:BE2"/>
    <mergeCell ref="AG98:AM98"/>
    <mergeCell ref="AG97:AM97"/>
    <mergeCell ref="AG96:AM96"/>
    <mergeCell ref="AG92:AM92"/>
    <mergeCell ref="AM87:AN87"/>
    <mergeCell ref="AM90:AP90"/>
    <mergeCell ref="AM89:AP89"/>
    <mergeCell ref="AN95:AP95"/>
    <mergeCell ref="AN96:AP96"/>
    <mergeCell ref="AN92:AP92"/>
    <mergeCell ref="AS89:AT91"/>
    <mergeCell ref="AK32:AO32"/>
    <mergeCell ref="L32:P32"/>
    <mergeCell ref="W32:AE32"/>
    <mergeCell ref="AK33:AO33"/>
    <mergeCell ref="L33:P33"/>
    <mergeCell ref="W33:AE33"/>
    <mergeCell ref="AK30:AO30"/>
    <mergeCell ref="L30:P30"/>
    <mergeCell ref="W30:AE30"/>
    <mergeCell ref="L31:P31"/>
    <mergeCell ref="W31:AE31"/>
    <mergeCell ref="AK31:AO31"/>
    <mergeCell ref="L85:AO85"/>
    <mergeCell ref="D105:H105"/>
    <mergeCell ref="J105:AF10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J103:AF103"/>
    <mergeCell ref="J96:AF96"/>
    <mergeCell ref="J104:AF104"/>
    <mergeCell ref="J98:AF98"/>
    <mergeCell ref="K100:AF100"/>
    <mergeCell ref="K99:AF99"/>
    <mergeCell ref="C92:G92"/>
    <mergeCell ref="D104:H104"/>
    <mergeCell ref="D98:H98"/>
    <mergeCell ref="D96:H96"/>
    <mergeCell ref="D95:H95"/>
    <mergeCell ref="D97:H97"/>
    <mergeCell ref="D102:H102"/>
    <mergeCell ref="D103:H103"/>
    <mergeCell ref="D101:H101"/>
    <mergeCell ref="E99:I99"/>
    <mergeCell ref="E100:I100"/>
    <mergeCell ref="I92:AF92"/>
    <mergeCell ref="J101:AF101"/>
    <mergeCell ref="J102:AF102"/>
    <mergeCell ref="J97:AF97"/>
    <mergeCell ref="J95:AF95"/>
  </mergeCells>
  <hyperlinks>
    <hyperlink ref="A95" location="'SO 01 - Hala pro parkován...'!C2" display="/"/>
    <hyperlink ref="A96" location="'SO 02 - Železniční svršek'!C2" display="/"/>
    <hyperlink ref="A97" location="'SO 03 - Dešťová kanalizace'!C2" display="/"/>
    <hyperlink ref="A99" location="'SO 04 - Elektroinstalace'!C2" display="/"/>
    <hyperlink ref="A100" location="'SO 04 - ZP - Zemní práce'!C2" display="/"/>
    <hyperlink ref="A101" location="'SO 05 - Demolice krytého ...'!C2" display="/"/>
    <hyperlink ref="A102" location="'PS 01 - Vzduchotechnika'!C2" display="/"/>
    <hyperlink ref="A103" location="'PS 02 - Poplachový zabezp...'!C2" display="/"/>
    <hyperlink ref="A104" location="'PS 03 - Kamerový systém'!C2" display="/"/>
    <hyperlink ref="A105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108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82</v>
      </c>
    </row>
    <row r="4" spans="2:46" s="1" customFormat="1" ht="24.95" customHeight="1">
      <c r="B4" s="20"/>
      <c r="D4" s="117" t="s">
        <v>112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03" t="str">
        <f>'Rekapitulace stavby'!K6</f>
        <v>Stání SDV OTV Studénka</v>
      </c>
      <c r="F7" s="304"/>
      <c r="G7" s="304"/>
      <c r="H7" s="304"/>
      <c r="L7" s="20"/>
    </row>
    <row r="8" spans="1:31" s="2" customFormat="1" ht="12" customHeight="1">
      <c r="A8" s="34"/>
      <c r="B8" s="39"/>
      <c r="C8" s="34"/>
      <c r="D8" s="119" t="s">
        <v>113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5" t="s">
        <v>988</v>
      </c>
      <c r="F9" s="306"/>
      <c r="G9" s="306"/>
      <c r="H9" s="306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>
        <f>'Rekapitulace stavby'!AN8</f>
        <v>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23</v>
      </c>
      <c r="E14" s="34"/>
      <c r="F14" s="34"/>
      <c r="G14" s="34"/>
      <c r="H14" s="34"/>
      <c r="I14" s="119" t="s">
        <v>24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25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26</v>
      </c>
      <c r="E17" s="34"/>
      <c r="F17" s="34"/>
      <c r="G17" s="34"/>
      <c r="H17" s="34"/>
      <c r="I17" s="119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7" t="str">
        <f>'Rekapitulace stavby'!E14</f>
        <v>Vyplň údaj</v>
      </c>
      <c r="F18" s="308"/>
      <c r="G18" s="308"/>
      <c r="H18" s="308"/>
      <c r="I18" s="119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28</v>
      </c>
      <c r="E20" s="34"/>
      <c r="F20" s="34"/>
      <c r="G20" s="34"/>
      <c r="H20" s="34"/>
      <c r="I20" s="119" t="s">
        <v>24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25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30</v>
      </c>
      <c r="E23" s="34"/>
      <c r="F23" s="34"/>
      <c r="G23" s="34"/>
      <c r="H23" s="34"/>
      <c r="I23" s="119" t="s">
        <v>24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25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09" t="s">
        <v>1</v>
      </c>
      <c r="F27" s="309"/>
      <c r="G27" s="309"/>
      <c r="H27" s="309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32</v>
      </c>
      <c r="E30" s="34"/>
      <c r="F30" s="34"/>
      <c r="G30" s="34"/>
      <c r="H30" s="34"/>
      <c r="I30" s="34"/>
      <c r="J30" s="126">
        <f>ROUND(J116,2)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34</v>
      </c>
      <c r="G32" s="34"/>
      <c r="H32" s="34"/>
      <c r="I32" s="127" t="s">
        <v>33</v>
      </c>
      <c r="J32" s="127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36</v>
      </c>
      <c r="E33" s="119" t="s">
        <v>37</v>
      </c>
      <c r="F33" s="129">
        <f>ROUND((SUM(BE116:BE188)),2)</f>
        <v>0</v>
      </c>
      <c r="G33" s="34"/>
      <c r="H33" s="34"/>
      <c r="I33" s="130">
        <v>0.21</v>
      </c>
      <c r="J33" s="129">
        <f>ROUND(((SUM(BE116:BE188))*I33),2)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38</v>
      </c>
      <c r="F34" s="129">
        <f>ROUND((SUM(BF116:BF188)),2)</f>
        <v>0</v>
      </c>
      <c r="G34" s="34"/>
      <c r="H34" s="34"/>
      <c r="I34" s="130">
        <v>0.15</v>
      </c>
      <c r="J34" s="129">
        <f>ROUND(((SUM(BF116:BF188))*I34),2)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39</v>
      </c>
      <c r="F35" s="129">
        <f>ROUND((SUM(BG116:BG188)),2)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40</v>
      </c>
      <c r="F36" s="129">
        <f>ROUND((SUM(BH116:BH188)),2)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41</v>
      </c>
      <c r="F37" s="129">
        <f>ROUND((SUM(BI116:BI188)),2)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42</v>
      </c>
      <c r="E39" s="133"/>
      <c r="F39" s="133"/>
      <c r="G39" s="134" t="s">
        <v>43</v>
      </c>
      <c r="H39" s="135" t="s">
        <v>44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45</v>
      </c>
      <c r="E50" s="139"/>
      <c r="F50" s="139"/>
      <c r="G50" s="138" t="s">
        <v>46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">
      <c r="A61" s="34"/>
      <c r="B61" s="39"/>
      <c r="C61" s="34"/>
      <c r="D61" s="140" t="s">
        <v>47</v>
      </c>
      <c r="E61" s="141"/>
      <c r="F61" s="142" t="s">
        <v>48</v>
      </c>
      <c r="G61" s="140" t="s">
        <v>47</v>
      </c>
      <c r="H61" s="141"/>
      <c r="I61" s="141"/>
      <c r="J61" s="143" t="s">
        <v>48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">
      <c r="A65" s="34"/>
      <c r="B65" s="39"/>
      <c r="C65" s="34"/>
      <c r="D65" s="138" t="s">
        <v>49</v>
      </c>
      <c r="E65" s="144"/>
      <c r="F65" s="144"/>
      <c r="G65" s="138" t="s">
        <v>50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">
      <c r="A76" s="34"/>
      <c r="B76" s="39"/>
      <c r="C76" s="34"/>
      <c r="D76" s="140" t="s">
        <v>47</v>
      </c>
      <c r="E76" s="141"/>
      <c r="F76" s="142" t="s">
        <v>48</v>
      </c>
      <c r="G76" s="140" t="s">
        <v>47</v>
      </c>
      <c r="H76" s="141"/>
      <c r="I76" s="141"/>
      <c r="J76" s="143" t="s">
        <v>48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0" t="str">
        <f>E7</f>
        <v>Stání SDV OTV Studénka</v>
      </c>
      <c r="F85" s="311"/>
      <c r="G85" s="311"/>
      <c r="H85" s="311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3" t="str">
        <f>E9</f>
        <v>PS 03 - Kamerový systém</v>
      </c>
      <c r="F87" s="312"/>
      <c r="G87" s="312"/>
      <c r="H87" s="312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116</v>
      </c>
      <c r="D94" s="150"/>
      <c r="E94" s="150"/>
      <c r="F94" s="150"/>
      <c r="G94" s="150"/>
      <c r="H94" s="150"/>
      <c r="I94" s="150"/>
      <c r="J94" s="151" t="s">
        <v>117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118</v>
      </c>
      <c r="D96" s="36"/>
      <c r="E96" s="36"/>
      <c r="F96" s="36"/>
      <c r="G96" s="36"/>
      <c r="H96" s="36"/>
      <c r="I96" s="36"/>
      <c r="J96" s="84">
        <f>J116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119</v>
      </c>
    </row>
    <row r="97" spans="1:31" s="2" customFormat="1" ht="21.7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6.95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102" spans="1:31" s="2" customFormat="1" ht="6.95" customHeight="1">
      <c r="A102" s="34"/>
      <c r="B102" s="56"/>
      <c r="C102" s="57"/>
      <c r="D102" s="57"/>
      <c r="E102" s="57"/>
      <c r="F102" s="57"/>
      <c r="G102" s="57"/>
      <c r="H102" s="57"/>
      <c r="I102" s="57"/>
      <c r="J102" s="57"/>
      <c r="K102" s="57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24.95" customHeight="1">
      <c r="A103" s="34"/>
      <c r="B103" s="35"/>
      <c r="C103" s="23" t="s">
        <v>132</v>
      </c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12" customHeight="1">
      <c r="A105" s="34"/>
      <c r="B105" s="35"/>
      <c r="C105" s="29" t="s">
        <v>16</v>
      </c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6.5" customHeight="1">
      <c r="A106" s="34"/>
      <c r="B106" s="35"/>
      <c r="C106" s="36"/>
      <c r="D106" s="36"/>
      <c r="E106" s="310" t="str">
        <f>E7</f>
        <v>Stání SDV OTV Studénka</v>
      </c>
      <c r="F106" s="311"/>
      <c r="G106" s="311"/>
      <c r="H106" s="311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113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263" t="str">
        <f>E9</f>
        <v>PS 03 - Kamerový systém</v>
      </c>
      <c r="F108" s="312"/>
      <c r="G108" s="312"/>
      <c r="H108" s="312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20</v>
      </c>
      <c r="D110" s="36"/>
      <c r="E110" s="36"/>
      <c r="F110" s="27" t="str">
        <f>F12</f>
        <v xml:space="preserve"> </v>
      </c>
      <c r="G110" s="36"/>
      <c r="H110" s="36"/>
      <c r="I110" s="29" t="s">
        <v>22</v>
      </c>
      <c r="J110" s="66">
        <f>IF(J12="","",J12)</f>
        <v>0</v>
      </c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5.2" customHeight="1">
      <c r="A112" s="34"/>
      <c r="B112" s="35"/>
      <c r="C112" s="29" t="s">
        <v>23</v>
      </c>
      <c r="D112" s="36"/>
      <c r="E112" s="36"/>
      <c r="F112" s="27" t="str">
        <f>E15</f>
        <v xml:space="preserve"> </v>
      </c>
      <c r="G112" s="36"/>
      <c r="H112" s="36"/>
      <c r="I112" s="29" t="s">
        <v>28</v>
      </c>
      <c r="J112" s="32" t="str">
        <f>E21</f>
        <v xml:space="preserve"> 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5.2" customHeight="1">
      <c r="A113" s="34"/>
      <c r="B113" s="35"/>
      <c r="C113" s="29" t="s">
        <v>26</v>
      </c>
      <c r="D113" s="36"/>
      <c r="E113" s="36"/>
      <c r="F113" s="27" t="str">
        <f>IF(E18="","",E18)</f>
        <v>Vyplň údaj</v>
      </c>
      <c r="G113" s="36"/>
      <c r="H113" s="36"/>
      <c r="I113" s="29" t="s">
        <v>30</v>
      </c>
      <c r="J113" s="32" t="str">
        <f>E24</f>
        <v xml:space="preserve"> 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0.3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11" customFormat="1" ht="29.25" customHeight="1">
      <c r="A115" s="164"/>
      <c r="B115" s="165"/>
      <c r="C115" s="166" t="s">
        <v>133</v>
      </c>
      <c r="D115" s="167" t="s">
        <v>57</v>
      </c>
      <c r="E115" s="167" t="s">
        <v>53</v>
      </c>
      <c r="F115" s="167" t="s">
        <v>54</v>
      </c>
      <c r="G115" s="167" t="s">
        <v>134</v>
      </c>
      <c r="H115" s="167" t="s">
        <v>135</v>
      </c>
      <c r="I115" s="167" t="s">
        <v>136</v>
      </c>
      <c r="J115" s="167" t="s">
        <v>117</v>
      </c>
      <c r="K115" s="168" t="s">
        <v>137</v>
      </c>
      <c r="L115" s="169"/>
      <c r="M115" s="75" t="s">
        <v>1</v>
      </c>
      <c r="N115" s="76" t="s">
        <v>36</v>
      </c>
      <c r="O115" s="76" t="s">
        <v>138</v>
      </c>
      <c r="P115" s="76" t="s">
        <v>139</v>
      </c>
      <c r="Q115" s="76" t="s">
        <v>140</v>
      </c>
      <c r="R115" s="76" t="s">
        <v>141</v>
      </c>
      <c r="S115" s="76" t="s">
        <v>142</v>
      </c>
      <c r="T115" s="77" t="s">
        <v>143</v>
      </c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</row>
    <row r="116" spans="1:63" s="2" customFormat="1" ht="22.9" customHeight="1">
      <c r="A116" s="34"/>
      <c r="B116" s="35"/>
      <c r="C116" s="82" t="s">
        <v>144</v>
      </c>
      <c r="D116" s="36"/>
      <c r="E116" s="36"/>
      <c r="F116" s="36"/>
      <c r="G116" s="36"/>
      <c r="H116" s="36"/>
      <c r="I116" s="36"/>
      <c r="J116" s="170">
        <f>BK116</f>
        <v>0</v>
      </c>
      <c r="K116" s="36"/>
      <c r="L116" s="39"/>
      <c r="M116" s="78"/>
      <c r="N116" s="171"/>
      <c r="O116" s="79"/>
      <c r="P116" s="172">
        <f>SUM(P117:P188)</f>
        <v>0</v>
      </c>
      <c r="Q116" s="79"/>
      <c r="R116" s="172">
        <f>SUM(R117:R188)</f>
        <v>0</v>
      </c>
      <c r="S116" s="79"/>
      <c r="T116" s="173">
        <f>SUM(T117:T188)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71</v>
      </c>
      <c r="AU116" s="17" t="s">
        <v>119</v>
      </c>
      <c r="BK116" s="174">
        <f>SUM(BK117:BK188)</f>
        <v>0</v>
      </c>
    </row>
    <row r="117" spans="1:65" s="2" customFormat="1" ht="16.5" customHeight="1">
      <c r="A117" s="34"/>
      <c r="B117" s="35"/>
      <c r="C117" s="191" t="s">
        <v>80</v>
      </c>
      <c r="D117" s="191" t="s">
        <v>148</v>
      </c>
      <c r="E117" s="192" t="s">
        <v>989</v>
      </c>
      <c r="F117" s="193" t="s">
        <v>990</v>
      </c>
      <c r="G117" s="194" t="s">
        <v>510</v>
      </c>
      <c r="H117" s="195">
        <v>7</v>
      </c>
      <c r="I117" s="196"/>
      <c r="J117" s="197">
        <f aca="true" t="shared" si="0" ref="J117:J148">ROUND(I117*H117,2)</f>
        <v>0</v>
      </c>
      <c r="K117" s="193" t="s">
        <v>913</v>
      </c>
      <c r="L117" s="39"/>
      <c r="M117" s="198" t="s">
        <v>1</v>
      </c>
      <c r="N117" s="199" t="s">
        <v>37</v>
      </c>
      <c r="O117" s="71"/>
      <c r="P117" s="200">
        <f aca="true" t="shared" si="1" ref="P117:P148">O117*H117</f>
        <v>0</v>
      </c>
      <c r="Q117" s="200">
        <v>0</v>
      </c>
      <c r="R117" s="200">
        <f aca="true" t="shared" si="2" ref="R117:R148">Q117*H117</f>
        <v>0</v>
      </c>
      <c r="S117" s="200">
        <v>0</v>
      </c>
      <c r="T117" s="201">
        <f aca="true" t="shared" si="3" ref="T117:T148"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202" t="s">
        <v>152</v>
      </c>
      <c r="AT117" s="202" t="s">
        <v>148</v>
      </c>
      <c r="AU117" s="202" t="s">
        <v>72</v>
      </c>
      <c r="AY117" s="17" t="s">
        <v>147</v>
      </c>
      <c r="BE117" s="203">
        <f aca="true" t="shared" si="4" ref="BE117:BE148">IF(N117="základní",J117,0)</f>
        <v>0</v>
      </c>
      <c r="BF117" s="203">
        <f aca="true" t="shared" si="5" ref="BF117:BF148">IF(N117="snížená",J117,0)</f>
        <v>0</v>
      </c>
      <c r="BG117" s="203">
        <f aca="true" t="shared" si="6" ref="BG117:BG148">IF(N117="zákl. přenesená",J117,0)</f>
        <v>0</v>
      </c>
      <c r="BH117" s="203">
        <f aca="true" t="shared" si="7" ref="BH117:BH148">IF(N117="sníž. přenesená",J117,0)</f>
        <v>0</v>
      </c>
      <c r="BI117" s="203">
        <f aca="true" t="shared" si="8" ref="BI117:BI148">IF(N117="nulová",J117,0)</f>
        <v>0</v>
      </c>
      <c r="BJ117" s="17" t="s">
        <v>80</v>
      </c>
      <c r="BK117" s="203">
        <f aca="true" t="shared" si="9" ref="BK117:BK148">ROUND(I117*H117,2)</f>
        <v>0</v>
      </c>
      <c r="BL117" s="17" t="s">
        <v>152</v>
      </c>
      <c r="BM117" s="202" t="s">
        <v>82</v>
      </c>
    </row>
    <row r="118" spans="1:65" s="2" customFormat="1" ht="16.5" customHeight="1">
      <c r="A118" s="34"/>
      <c r="B118" s="35"/>
      <c r="C118" s="191" t="s">
        <v>82</v>
      </c>
      <c r="D118" s="191" t="s">
        <v>148</v>
      </c>
      <c r="E118" s="192" t="s">
        <v>991</v>
      </c>
      <c r="F118" s="193" t="s">
        <v>992</v>
      </c>
      <c r="G118" s="194" t="s">
        <v>510</v>
      </c>
      <c r="H118" s="195">
        <v>7</v>
      </c>
      <c r="I118" s="196"/>
      <c r="J118" s="197">
        <f t="shared" si="0"/>
        <v>0</v>
      </c>
      <c r="K118" s="193" t="s">
        <v>940</v>
      </c>
      <c r="L118" s="39"/>
      <c r="M118" s="198" t="s">
        <v>1</v>
      </c>
      <c r="N118" s="199" t="s">
        <v>37</v>
      </c>
      <c r="O118" s="71"/>
      <c r="P118" s="200">
        <f t="shared" si="1"/>
        <v>0</v>
      </c>
      <c r="Q118" s="200">
        <v>0</v>
      </c>
      <c r="R118" s="200">
        <f t="shared" si="2"/>
        <v>0</v>
      </c>
      <c r="S118" s="200">
        <v>0</v>
      </c>
      <c r="T118" s="201">
        <f t="shared" si="3"/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202" t="s">
        <v>152</v>
      </c>
      <c r="AT118" s="202" t="s">
        <v>148</v>
      </c>
      <c r="AU118" s="202" t="s">
        <v>72</v>
      </c>
      <c r="AY118" s="17" t="s">
        <v>147</v>
      </c>
      <c r="BE118" s="203">
        <f t="shared" si="4"/>
        <v>0</v>
      </c>
      <c r="BF118" s="203">
        <f t="shared" si="5"/>
        <v>0</v>
      </c>
      <c r="BG118" s="203">
        <f t="shared" si="6"/>
        <v>0</v>
      </c>
      <c r="BH118" s="203">
        <f t="shared" si="7"/>
        <v>0</v>
      </c>
      <c r="BI118" s="203">
        <f t="shared" si="8"/>
        <v>0</v>
      </c>
      <c r="BJ118" s="17" t="s">
        <v>80</v>
      </c>
      <c r="BK118" s="203">
        <f t="shared" si="9"/>
        <v>0</v>
      </c>
      <c r="BL118" s="17" t="s">
        <v>152</v>
      </c>
      <c r="BM118" s="202" t="s">
        <v>152</v>
      </c>
    </row>
    <row r="119" spans="1:65" s="2" customFormat="1" ht="24.2" customHeight="1">
      <c r="A119" s="34"/>
      <c r="B119" s="35"/>
      <c r="C119" s="191" t="s">
        <v>161</v>
      </c>
      <c r="D119" s="191" t="s">
        <v>148</v>
      </c>
      <c r="E119" s="192" t="s">
        <v>993</v>
      </c>
      <c r="F119" s="193" t="s">
        <v>994</v>
      </c>
      <c r="G119" s="194" t="s">
        <v>510</v>
      </c>
      <c r="H119" s="195">
        <v>1</v>
      </c>
      <c r="I119" s="196"/>
      <c r="J119" s="197">
        <f t="shared" si="0"/>
        <v>0</v>
      </c>
      <c r="K119" s="193" t="s">
        <v>940</v>
      </c>
      <c r="L119" s="39"/>
      <c r="M119" s="198" t="s">
        <v>1</v>
      </c>
      <c r="N119" s="199" t="s">
        <v>37</v>
      </c>
      <c r="O119" s="71"/>
      <c r="P119" s="200">
        <f t="shared" si="1"/>
        <v>0</v>
      </c>
      <c r="Q119" s="200">
        <v>0</v>
      </c>
      <c r="R119" s="200">
        <f t="shared" si="2"/>
        <v>0</v>
      </c>
      <c r="S119" s="200">
        <v>0</v>
      </c>
      <c r="T119" s="201">
        <f t="shared" si="3"/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202" t="s">
        <v>152</v>
      </c>
      <c r="AT119" s="202" t="s">
        <v>148</v>
      </c>
      <c r="AU119" s="202" t="s">
        <v>72</v>
      </c>
      <c r="AY119" s="17" t="s">
        <v>147</v>
      </c>
      <c r="BE119" s="203">
        <f t="shared" si="4"/>
        <v>0</v>
      </c>
      <c r="BF119" s="203">
        <f t="shared" si="5"/>
        <v>0</v>
      </c>
      <c r="BG119" s="203">
        <f t="shared" si="6"/>
        <v>0</v>
      </c>
      <c r="BH119" s="203">
        <f t="shared" si="7"/>
        <v>0</v>
      </c>
      <c r="BI119" s="203">
        <f t="shared" si="8"/>
        <v>0</v>
      </c>
      <c r="BJ119" s="17" t="s">
        <v>80</v>
      </c>
      <c r="BK119" s="203">
        <f t="shared" si="9"/>
        <v>0</v>
      </c>
      <c r="BL119" s="17" t="s">
        <v>152</v>
      </c>
      <c r="BM119" s="202" t="s">
        <v>164</v>
      </c>
    </row>
    <row r="120" spans="1:65" s="2" customFormat="1" ht="33" customHeight="1">
      <c r="A120" s="34"/>
      <c r="B120" s="35"/>
      <c r="C120" s="191" t="s">
        <v>152</v>
      </c>
      <c r="D120" s="191" t="s">
        <v>148</v>
      </c>
      <c r="E120" s="192" t="s">
        <v>995</v>
      </c>
      <c r="F120" s="193" t="s">
        <v>996</v>
      </c>
      <c r="G120" s="194" t="s">
        <v>510</v>
      </c>
      <c r="H120" s="195">
        <v>7</v>
      </c>
      <c r="I120" s="196"/>
      <c r="J120" s="197">
        <f t="shared" si="0"/>
        <v>0</v>
      </c>
      <c r="K120" s="193" t="s">
        <v>940</v>
      </c>
      <c r="L120" s="39"/>
      <c r="M120" s="198" t="s">
        <v>1</v>
      </c>
      <c r="N120" s="199" t="s">
        <v>37</v>
      </c>
      <c r="O120" s="71"/>
      <c r="P120" s="200">
        <f t="shared" si="1"/>
        <v>0</v>
      </c>
      <c r="Q120" s="200">
        <v>0</v>
      </c>
      <c r="R120" s="200">
        <f t="shared" si="2"/>
        <v>0</v>
      </c>
      <c r="S120" s="200">
        <v>0</v>
      </c>
      <c r="T120" s="201">
        <f t="shared" si="3"/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202" t="s">
        <v>152</v>
      </c>
      <c r="AT120" s="202" t="s">
        <v>148</v>
      </c>
      <c r="AU120" s="202" t="s">
        <v>72</v>
      </c>
      <c r="AY120" s="17" t="s">
        <v>147</v>
      </c>
      <c r="BE120" s="203">
        <f t="shared" si="4"/>
        <v>0</v>
      </c>
      <c r="BF120" s="203">
        <f t="shared" si="5"/>
        <v>0</v>
      </c>
      <c r="BG120" s="203">
        <f t="shared" si="6"/>
        <v>0</v>
      </c>
      <c r="BH120" s="203">
        <f t="shared" si="7"/>
        <v>0</v>
      </c>
      <c r="BI120" s="203">
        <f t="shared" si="8"/>
        <v>0</v>
      </c>
      <c r="BJ120" s="17" t="s">
        <v>80</v>
      </c>
      <c r="BK120" s="203">
        <f t="shared" si="9"/>
        <v>0</v>
      </c>
      <c r="BL120" s="17" t="s">
        <v>152</v>
      </c>
      <c r="BM120" s="202" t="s">
        <v>167</v>
      </c>
    </row>
    <row r="121" spans="1:65" s="2" customFormat="1" ht="24.2" customHeight="1">
      <c r="A121" s="34"/>
      <c r="B121" s="35"/>
      <c r="C121" s="191" t="s">
        <v>173</v>
      </c>
      <c r="D121" s="191" t="s">
        <v>148</v>
      </c>
      <c r="E121" s="192" t="s">
        <v>997</v>
      </c>
      <c r="F121" s="193" t="s">
        <v>998</v>
      </c>
      <c r="G121" s="194" t="s">
        <v>510</v>
      </c>
      <c r="H121" s="195">
        <v>1</v>
      </c>
      <c r="I121" s="196"/>
      <c r="J121" s="197">
        <f t="shared" si="0"/>
        <v>0</v>
      </c>
      <c r="K121" s="193" t="s">
        <v>913</v>
      </c>
      <c r="L121" s="39"/>
      <c r="M121" s="198" t="s">
        <v>1</v>
      </c>
      <c r="N121" s="199" t="s">
        <v>37</v>
      </c>
      <c r="O121" s="71"/>
      <c r="P121" s="200">
        <f t="shared" si="1"/>
        <v>0</v>
      </c>
      <c r="Q121" s="200">
        <v>0</v>
      </c>
      <c r="R121" s="200">
        <f t="shared" si="2"/>
        <v>0</v>
      </c>
      <c r="S121" s="200">
        <v>0</v>
      </c>
      <c r="T121" s="201">
        <f t="shared" si="3"/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02" t="s">
        <v>152</v>
      </c>
      <c r="AT121" s="202" t="s">
        <v>148</v>
      </c>
      <c r="AU121" s="202" t="s">
        <v>72</v>
      </c>
      <c r="AY121" s="17" t="s">
        <v>147</v>
      </c>
      <c r="BE121" s="203">
        <f t="shared" si="4"/>
        <v>0</v>
      </c>
      <c r="BF121" s="203">
        <f t="shared" si="5"/>
        <v>0</v>
      </c>
      <c r="BG121" s="203">
        <f t="shared" si="6"/>
        <v>0</v>
      </c>
      <c r="BH121" s="203">
        <f t="shared" si="7"/>
        <v>0</v>
      </c>
      <c r="BI121" s="203">
        <f t="shared" si="8"/>
        <v>0</v>
      </c>
      <c r="BJ121" s="17" t="s">
        <v>80</v>
      </c>
      <c r="BK121" s="203">
        <f t="shared" si="9"/>
        <v>0</v>
      </c>
      <c r="BL121" s="17" t="s">
        <v>152</v>
      </c>
      <c r="BM121" s="202" t="s">
        <v>176</v>
      </c>
    </row>
    <row r="122" spans="1:65" s="2" customFormat="1" ht="24.2" customHeight="1">
      <c r="A122" s="34"/>
      <c r="B122" s="35"/>
      <c r="C122" s="191" t="s">
        <v>164</v>
      </c>
      <c r="D122" s="191" t="s">
        <v>148</v>
      </c>
      <c r="E122" s="192" t="s">
        <v>999</v>
      </c>
      <c r="F122" s="193" t="s">
        <v>1000</v>
      </c>
      <c r="G122" s="194" t="s">
        <v>510</v>
      </c>
      <c r="H122" s="195">
        <v>2</v>
      </c>
      <c r="I122" s="196"/>
      <c r="J122" s="197">
        <f t="shared" si="0"/>
        <v>0</v>
      </c>
      <c r="K122" s="193" t="s">
        <v>940</v>
      </c>
      <c r="L122" s="39"/>
      <c r="M122" s="198" t="s">
        <v>1</v>
      </c>
      <c r="N122" s="199" t="s">
        <v>37</v>
      </c>
      <c r="O122" s="71"/>
      <c r="P122" s="200">
        <f t="shared" si="1"/>
        <v>0</v>
      </c>
      <c r="Q122" s="200">
        <v>0</v>
      </c>
      <c r="R122" s="200">
        <f t="shared" si="2"/>
        <v>0</v>
      </c>
      <c r="S122" s="200">
        <v>0</v>
      </c>
      <c r="T122" s="201">
        <f t="shared" si="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02" t="s">
        <v>152</v>
      </c>
      <c r="AT122" s="202" t="s">
        <v>148</v>
      </c>
      <c r="AU122" s="202" t="s">
        <v>72</v>
      </c>
      <c r="AY122" s="17" t="s">
        <v>147</v>
      </c>
      <c r="BE122" s="203">
        <f t="shared" si="4"/>
        <v>0</v>
      </c>
      <c r="BF122" s="203">
        <f t="shared" si="5"/>
        <v>0</v>
      </c>
      <c r="BG122" s="203">
        <f t="shared" si="6"/>
        <v>0</v>
      </c>
      <c r="BH122" s="203">
        <f t="shared" si="7"/>
        <v>0</v>
      </c>
      <c r="BI122" s="203">
        <f t="shared" si="8"/>
        <v>0</v>
      </c>
      <c r="BJ122" s="17" t="s">
        <v>80</v>
      </c>
      <c r="BK122" s="203">
        <f t="shared" si="9"/>
        <v>0</v>
      </c>
      <c r="BL122" s="17" t="s">
        <v>152</v>
      </c>
      <c r="BM122" s="202" t="s">
        <v>181</v>
      </c>
    </row>
    <row r="123" spans="1:65" s="2" customFormat="1" ht="16.5" customHeight="1">
      <c r="A123" s="34"/>
      <c r="B123" s="35"/>
      <c r="C123" s="191" t="s">
        <v>183</v>
      </c>
      <c r="D123" s="191" t="s">
        <v>148</v>
      </c>
      <c r="E123" s="192" t="s">
        <v>1001</v>
      </c>
      <c r="F123" s="193" t="s">
        <v>1002</v>
      </c>
      <c r="G123" s="194" t="s">
        <v>510</v>
      </c>
      <c r="H123" s="195">
        <v>1</v>
      </c>
      <c r="I123" s="196"/>
      <c r="J123" s="197">
        <f t="shared" si="0"/>
        <v>0</v>
      </c>
      <c r="K123" s="193" t="s">
        <v>940</v>
      </c>
      <c r="L123" s="39"/>
      <c r="M123" s="198" t="s">
        <v>1</v>
      </c>
      <c r="N123" s="199" t="s">
        <v>37</v>
      </c>
      <c r="O123" s="71"/>
      <c r="P123" s="200">
        <f t="shared" si="1"/>
        <v>0</v>
      </c>
      <c r="Q123" s="200">
        <v>0</v>
      </c>
      <c r="R123" s="200">
        <f t="shared" si="2"/>
        <v>0</v>
      </c>
      <c r="S123" s="200">
        <v>0</v>
      </c>
      <c r="T123" s="201">
        <f t="shared" si="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02" t="s">
        <v>152</v>
      </c>
      <c r="AT123" s="202" t="s">
        <v>148</v>
      </c>
      <c r="AU123" s="202" t="s">
        <v>72</v>
      </c>
      <c r="AY123" s="17" t="s">
        <v>147</v>
      </c>
      <c r="BE123" s="203">
        <f t="shared" si="4"/>
        <v>0</v>
      </c>
      <c r="BF123" s="203">
        <f t="shared" si="5"/>
        <v>0</v>
      </c>
      <c r="BG123" s="203">
        <f t="shared" si="6"/>
        <v>0</v>
      </c>
      <c r="BH123" s="203">
        <f t="shared" si="7"/>
        <v>0</v>
      </c>
      <c r="BI123" s="203">
        <f t="shared" si="8"/>
        <v>0</v>
      </c>
      <c r="BJ123" s="17" t="s">
        <v>80</v>
      </c>
      <c r="BK123" s="203">
        <f t="shared" si="9"/>
        <v>0</v>
      </c>
      <c r="BL123" s="17" t="s">
        <v>152</v>
      </c>
      <c r="BM123" s="202" t="s">
        <v>186</v>
      </c>
    </row>
    <row r="124" spans="1:65" s="2" customFormat="1" ht="24.2" customHeight="1">
      <c r="A124" s="34"/>
      <c r="B124" s="35"/>
      <c r="C124" s="191" t="s">
        <v>167</v>
      </c>
      <c r="D124" s="191" t="s">
        <v>148</v>
      </c>
      <c r="E124" s="192" t="s">
        <v>1003</v>
      </c>
      <c r="F124" s="193" t="s">
        <v>1004</v>
      </c>
      <c r="G124" s="194" t="s">
        <v>510</v>
      </c>
      <c r="H124" s="195">
        <v>1</v>
      </c>
      <c r="I124" s="196"/>
      <c r="J124" s="197">
        <f t="shared" si="0"/>
        <v>0</v>
      </c>
      <c r="K124" s="193" t="s">
        <v>940</v>
      </c>
      <c r="L124" s="39"/>
      <c r="M124" s="198" t="s">
        <v>1</v>
      </c>
      <c r="N124" s="199" t="s">
        <v>37</v>
      </c>
      <c r="O124" s="71"/>
      <c r="P124" s="200">
        <f t="shared" si="1"/>
        <v>0</v>
      </c>
      <c r="Q124" s="200">
        <v>0</v>
      </c>
      <c r="R124" s="200">
        <f t="shared" si="2"/>
        <v>0</v>
      </c>
      <c r="S124" s="200">
        <v>0</v>
      </c>
      <c r="T124" s="201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02" t="s">
        <v>152</v>
      </c>
      <c r="AT124" s="202" t="s">
        <v>148</v>
      </c>
      <c r="AU124" s="202" t="s">
        <v>72</v>
      </c>
      <c r="AY124" s="17" t="s">
        <v>147</v>
      </c>
      <c r="BE124" s="203">
        <f t="shared" si="4"/>
        <v>0</v>
      </c>
      <c r="BF124" s="203">
        <f t="shared" si="5"/>
        <v>0</v>
      </c>
      <c r="BG124" s="203">
        <f t="shared" si="6"/>
        <v>0</v>
      </c>
      <c r="BH124" s="203">
        <f t="shared" si="7"/>
        <v>0</v>
      </c>
      <c r="BI124" s="203">
        <f t="shared" si="8"/>
        <v>0</v>
      </c>
      <c r="BJ124" s="17" t="s">
        <v>80</v>
      </c>
      <c r="BK124" s="203">
        <f t="shared" si="9"/>
        <v>0</v>
      </c>
      <c r="BL124" s="17" t="s">
        <v>152</v>
      </c>
      <c r="BM124" s="202" t="s">
        <v>189</v>
      </c>
    </row>
    <row r="125" spans="1:65" s="2" customFormat="1" ht="16.5" customHeight="1">
      <c r="A125" s="34"/>
      <c r="B125" s="35"/>
      <c r="C125" s="191" t="s">
        <v>518</v>
      </c>
      <c r="D125" s="191" t="s">
        <v>148</v>
      </c>
      <c r="E125" s="192" t="s">
        <v>1005</v>
      </c>
      <c r="F125" s="193" t="s">
        <v>1006</v>
      </c>
      <c r="G125" s="194" t="s">
        <v>510</v>
      </c>
      <c r="H125" s="195">
        <v>2</v>
      </c>
      <c r="I125" s="196"/>
      <c r="J125" s="197">
        <f t="shared" si="0"/>
        <v>0</v>
      </c>
      <c r="K125" s="193" t="s">
        <v>940</v>
      </c>
      <c r="L125" s="39"/>
      <c r="M125" s="198" t="s">
        <v>1</v>
      </c>
      <c r="N125" s="199" t="s">
        <v>37</v>
      </c>
      <c r="O125" s="71"/>
      <c r="P125" s="200">
        <f t="shared" si="1"/>
        <v>0</v>
      </c>
      <c r="Q125" s="200">
        <v>0</v>
      </c>
      <c r="R125" s="200">
        <f t="shared" si="2"/>
        <v>0</v>
      </c>
      <c r="S125" s="200">
        <v>0</v>
      </c>
      <c r="T125" s="201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2" t="s">
        <v>152</v>
      </c>
      <c r="AT125" s="202" t="s">
        <v>148</v>
      </c>
      <c r="AU125" s="202" t="s">
        <v>72</v>
      </c>
      <c r="AY125" s="17" t="s">
        <v>147</v>
      </c>
      <c r="BE125" s="203">
        <f t="shared" si="4"/>
        <v>0</v>
      </c>
      <c r="BF125" s="203">
        <f t="shared" si="5"/>
        <v>0</v>
      </c>
      <c r="BG125" s="203">
        <f t="shared" si="6"/>
        <v>0</v>
      </c>
      <c r="BH125" s="203">
        <f t="shared" si="7"/>
        <v>0</v>
      </c>
      <c r="BI125" s="203">
        <f t="shared" si="8"/>
        <v>0</v>
      </c>
      <c r="BJ125" s="17" t="s">
        <v>80</v>
      </c>
      <c r="BK125" s="203">
        <f t="shared" si="9"/>
        <v>0</v>
      </c>
      <c r="BL125" s="17" t="s">
        <v>152</v>
      </c>
      <c r="BM125" s="202" t="s">
        <v>194</v>
      </c>
    </row>
    <row r="126" spans="1:65" s="2" customFormat="1" ht="16.5" customHeight="1">
      <c r="A126" s="34"/>
      <c r="B126" s="35"/>
      <c r="C126" s="191" t="s">
        <v>176</v>
      </c>
      <c r="D126" s="191" t="s">
        <v>148</v>
      </c>
      <c r="E126" s="192" t="s">
        <v>1007</v>
      </c>
      <c r="F126" s="193" t="s">
        <v>1008</v>
      </c>
      <c r="G126" s="194" t="s">
        <v>510</v>
      </c>
      <c r="H126" s="195">
        <v>1</v>
      </c>
      <c r="I126" s="196"/>
      <c r="J126" s="197">
        <f t="shared" si="0"/>
        <v>0</v>
      </c>
      <c r="K126" s="193" t="s">
        <v>940</v>
      </c>
      <c r="L126" s="39"/>
      <c r="M126" s="198" t="s">
        <v>1</v>
      </c>
      <c r="N126" s="199" t="s">
        <v>37</v>
      </c>
      <c r="O126" s="71"/>
      <c r="P126" s="200">
        <f t="shared" si="1"/>
        <v>0</v>
      </c>
      <c r="Q126" s="200">
        <v>0</v>
      </c>
      <c r="R126" s="200">
        <f t="shared" si="2"/>
        <v>0</v>
      </c>
      <c r="S126" s="200">
        <v>0</v>
      </c>
      <c r="T126" s="201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152</v>
      </c>
      <c r="AT126" s="202" t="s">
        <v>148</v>
      </c>
      <c r="AU126" s="202" t="s">
        <v>72</v>
      </c>
      <c r="AY126" s="17" t="s">
        <v>147</v>
      </c>
      <c r="BE126" s="203">
        <f t="shared" si="4"/>
        <v>0</v>
      </c>
      <c r="BF126" s="203">
        <f t="shared" si="5"/>
        <v>0</v>
      </c>
      <c r="BG126" s="203">
        <f t="shared" si="6"/>
        <v>0</v>
      </c>
      <c r="BH126" s="203">
        <f t="shared" si="7"/>
        <v>0</v>
      </c>
      <c r="BI126" s="203">
        <f t="shared" si="8"/>
        <v>0</v>
      </c>
      <c r="BJ126" s="17" t="s">
        <v>80</v>
      </c>
      <c r="BK126" s="203">
        <f t="shared" si="9"/>
        <v>0</v>
      </c>
      <c r="BL126" s="17" t="s">
        <v>152</v>
      </c>
      <c r="BM126" s="202" t="s">
        <v>198</v>
      </c>
    </row>
    <row r="127" spans="1:65" s="2" customFormat="1" ht="16.5" customHeight="1">
      <c r="A127" s="34"/>
      <c r="B127" s="35"/>
      <c r="C127" s="191" t="s">
        <v>200</v>
      </c>
      <c r="D127" s="191" t="s">
        <v>148</v>
      </c>
      <c r="E127" s="192" t="s">
        <v>1009</v>
      </c>
      <c r="F127" s="193" t="s">
        <v>1010</v>
      </c>
      <c r="G127" s="194" t="s">
        <v>510</v>
      </c>
      <c r="H127" s="195">
        <v>1</v>
      </c>
      <c r="I127" s="196"/>
      <c r="J127" s="197">
        <f t="shared" si="0"/>
        <v>0</v>
      </c>
      <c r="K127" s="193" t="s">
        <v>940</v>
      </c>
      <c r="L127" s="39"/>
      <c r="M127" s="198" t="s">
        <v>1</v>
      </c>
      <c r="N127" s="199" t="s">
        <v>37</v>
      </c>
      <c r="O127" s="71"/>
      <c r="P127" s="200">
        <f t="shared" si="1"/>
        <v>0</v>
      </c>
      <c r="Q127" s="200">
        <v>0</v>
      </c>
      <c r="R127" s="200">
        <f t="shared" si="2"/>
        <v>0</v>
      </c>
      <c r="S127" s="200">
        <v>0</v>
      </c>
      <c r="T127" s="201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152</v>
      </c>
      <c r="AT127" s="202" t="s">
        <v>148</v>
      </c>
      <c r="AU127" s="202" t="s">
        <v>72</v>
      </c>
      <c r="AY127" s="17" t="s">
        <v>147</v>
      </c>
      <c r="BE127" s="203">
        <f t="shared" si="4"/>
        <v>0</v>
      </c>
      <c r="BF127" s="203">
        <f t="shared" si="5"/>
        <v>0</v>
      </c>
      <c r="BG127" s="203">
        <f t="shared" si="6"/>
        <v>0</v>
      </c>
      <c r="BH127" s="203">
        <f t="shared" si="7"/>
        <v>0</v>
      </c>
      <c r="BI127" s="203">
        <f t="shared" si="8"/>
        <v>0</v>
      </c>
      <c r="BJ127" s="17" t="s">
        <v>80</v>
      </c>
      <c r="BK127" s="203">
        <f t="shared" si="9"/>
        <v>0</v>
      </c>
      <c r="BL127" s="17" t="s">
        <v>152</v>
      </c>
      <c r="BM127" s="202" t="s">
        <v>204</v>
      </c>
    </row>
    <row r="128" spans="1:65" s="2" customFormat="1" ht="24.2" customHeight="1">
      <c r="A128" s="34"/>
      <c r="B128" s="35"/>
      <c r="C128" s="191" t="s">
        <v>181</v>
      </c>
      <c r="D128" s="191" t="s">
        <v>148</v>
      </c>
      <c r="E128" s="192" t="s">
        <v>1011</v>
      </c>
      <c r="F128" s="193" t="s">
        <v>1012</v>
      </c>
      <c r="G128" s="194" t="s">
        <v>510</v>
      </c>
      <c r="H128" s="195">
        <v>1</v>
      </c>
      <c r="I128" s="196"/>
      <c r="J128" s="197">
        <f t="shared" si="0"/>
        <v>0</v>
      </c>
      <c r="K128" s="193" t="s">
        <v>940</v>
      </c>
      <c r="L128" s="39"/>
      <c r="M128" s="198" t="s">
        <v>1</v>
      </c>
      <c r="N128" s="199" t="s">
        <v>37</v>
      </c>
      <c r="O128" s="71"/>
      <c r="P128" s="200">
        <f t="shared" si="1"/>
        <v>0</v>
      </c>
      <c r="Q128" s="200">
        <v>0</v>
      </c>
      <c r="R128" s="200">
        <f t="shared" si="2"/>
        <v>0</v>
      </c>
      <c r="S128" s="200">
        <v>0</v>
      </c>
      <c r="T128" s="201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152</v>
      </c>
      <c r="AT128" s="202" t="s">
        <v>148</v>
      </c>
      <c r="AU128" s="202" t="s">
        <v>72</v>
      </c>
      <c r="AY128" s="17" t="s">
        <v>147</v>
      </c>
      <c r="BE128" s="203">
        <f t="shared" si="4"/>
        <v>0</v>
      </c>
      <c r="BF128" s="203">
        <f t="shared" si="5"/>
        <v>0</v>
      </c>
      <c r="BG128" s="203">
        <f t="shared" si="6"/>
        <v>0</v>
      </c>
      <c r="BH128" s="203">
        <f t="shared" si="7"/>
        <v>0</v>
      </c>
      <c r="BI128" s="203">
        <f t="shared" si="8"/>
        <v>0</v>
      </c>
      <c r="BJ128" s="17" t="s">
        <v>80</v>
      </c>
      <c r="BK128" s="203">
        <f t="shared" si="9"/>
        <v>0</v>
      </c>
      <c r="BL128" s="17" t="s">
        <v>152</v>
      </c>
      <c r="BM128" s="202" t="s">
        <v>210</v>
      </c>
    </row>
    <row r="129" spans="1:65" s="2" customFormat="1" ht="16.5" customHeight="1">
      <c r="A129" s="34"/>
      <c r="B129" s="35"/>
      <c r="C129" s="191" t="s">
        <v>212</v>
      </c>
      <c r="D129" s="191" t="s">
        <v>148</v>
      </c>
      <c r="E129" s="192" t="s">
        <v>1013</v>
      </c>
      <c r="F129" s="193" t="s">
        <v>1014</v>
      </c>
      <c r="G129" s="194" t="s">
        <v>510</v>
      </c>
      <c r="H129" s="195">
        <v>1</v>
      </c>
      <c r="I129" s="196"/>
      <c r="J129" s="197">
        <f t="shared" si="0"/>
        <v>0</v>
      </c>
      <c r="K129" s="193" t="s">
        <v>940</v>
      </c>
      <c r="L129" s="39"/>
      <c r="M129" s="198" t="s">
        <v>1</v>
      </c>
      <c r="N129" s="199" t="s">
        <v>37</v>
      </c>
      <c r="O129" s="71"/>
      <c r="P129" s="200">
        <f t="shared" si="1"/>
        <v>0</v>
      </c>
      <c r="Q129" s="200">
        <v>0</v>
      </c>
      <c r="R129" s="200">
        <f t="shared" si="2"/>
        <v>0</v>
      </c>
      <c r="S129" s="200">
        <v>0</v>
      </c>
      <c r="T129" s="201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152</v>
      </c>
      <c r="AT129" s="202" t="s">
        <v>148</v>
      </c>
      <c r="AU129" s="202" t="s">
        <v>72</v>
      </c>
      <c r="AY129" s="17" t="s">
        <v>147</v>
      </c>
      <c r="BE129" s="203">
        <f t="shared" si="4"/>
        <v>0</v>
      </c>
      <c r="BF129" s="203">
        <f t="shared" si="5"/>
        <v>0</v>
      </c>
      <c r="BG129" s="203">
        <f t="shared" si="6"/>
        <v>0</v>
      </c>
      <c r="BH129" s="203">
        <f t="shared" si="7"/>
        <v>0</v>
      </c>
      <c r="BI129" s="203">
        <f t="shared" si="8"/>
        <v>0</v>
      </c>
      <c r="BJ129" s="17" t="s">
        <v>80</v>
      </c>
      <c r="BK129" s="203">
        <f t="shared" si="9"/>
        <v>0</v>
      </c>
      <c r="BL129" s="17" t="s">
        <v>152</v>
      </c>
      <c r="BM129" s="202" t="s">
        <v>215</v>
      </c>
    </row>
    <row r="130" spans="1:65" s="2" customFormat="1" ht="16.5" customHeight="1">
      <c r="A130" s="34"/>
      <c r="B130" s="35"/>
      <c r="C130" s="191" t="s">
        <v>186</v>
      </c>
      <c r="D130" s="191" t="s">
        <v>148</v>
      </c>
      <c r="E130" s="192" t="s">
        <v>1015</v>
      </c>
      <c r="F130" s="193" t="s">
        <v>1016</v>
      </c>
      <c r="G130" s="194" t="s">
        <v>510</v>
      </c>
      <c r="H130" s="195">
        <v>1</v>
      </c>
      <c r="I130" s="196"/>
      <c r="J130" s="197">
        <f t="shared" si="0"/>
        <v>0</v>
      </c>
      <c r="K130" s="193" t="s">
        <v>940</v>
      </c>
      <c r="L130" s="39"/>
      <c r="M130" s="198" t="s">
        <v>1</v>
      </c>
      <c r="N130" s="199" t="s">
        <v>37</v>
      </c>
      <c r="O130" s="71"/>
      <c r="P130" s="200">
        <f t="shared" si="1"/>
        <v>0</v>
      </c>
      <c r="Q130" s="200">
        <v>0</v>
      </c>
      <c r="R130" s="200">
        <f t="shared" si="2"/>
        <v>0</v>
      </c>
      <c r="S130" s="200">
        <v>0</v>
      </c>
      <c r="T130" s="201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152</v>
      </c>
      <c r="AT130" s="202" t="s">
        <v>148</v>
      </c>
      <c r="AU130" s="202" t="s">
        <v>72</v>
      </c>
      <c r="AY130" s="17" t="s">
        <v>147</v>
      </c>
      <c r="BE130" s="203">
        <f t="shared" si="4"/>
        <v>0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7" t="s">
        <v>80</v>
      </c>
      <c r="BK130" s="203">
        <f t="shared" si="9"/>
        <v>0</v>
      </c>
      <c r="BL130" s="17" t="s">
        <v>152</v>
      </c>
      <c r="BM130" s="202" t="s">
        <v>220</v>
      </c>
    </row>
    <row r="131" spans="1:65" s="2" customFormat="1" ht="16.5" customHeight="1">
      <c r="A131" s="34"/>
      <c r="B131" s="35"/>
      <c r="C131" s="191" t="s">
        <v>8</v>
      </c>
      <c r="D131" s="191" t="s">
        <v>148</v>
      </c>
      <c r="E131" s="192" t="s">
        <v>1017</v>
      </c>
      <c r="F131" s="193" t="s">
        <v>1018</v>
      </c>
      <c r="G131" s="194" t="s">
        <v>510</v>
      </c>
      <c r="H131" s="195">
        <v>1</v>
      </c>
      <c r="I131" s="196"/>
      <c r="J131" s="197">
        <f t="shared" si="0"/>
        <v>0</v>
      </c>
      <c r="K131" s="193" t="s">
        <v>940</v>
      </c>
      <c r="L131" s="39"/>
      <c r="M131" s="198" t="s">
        <v>1</v>
      </c>
      <c r="N131" s="199" t="s">
        <v>37</v>
      </c>
      <c r="O131" s="71"/>
      <c r="P131" s="200">
        <f t="shared" si="1"/>
        <v>0</v>
      </c>
      <c r="Q131" s="200">
        <v>0</v>
      </c>
      <c r="R131" s="200">
        <f t="shared" si="2"/>
        <v>0</v>
      </c>
      <c r="S131" s="200">
        <v>0</v>
      </c>
      <c r="T131" s="201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152</v>
      </c>
      <c r="AT131" s="202" t="s">
        <v>148</v>
      </c>
      <c r="AU131" s="202" t="s">
        <v>72</v>
      </c>
      <c r="AY131" s="17" t="s">
        <v>147</v>
      </c>
      <c r="BE131" s="203">
        <f t="shared" si="4"/>
        <v>0</v>
      </c>
      <c r="BF131" s="203">
        <f t="shared" si="5"/>
        <v>0</v>
      </c>
      <c r="BG131" s="203">
        <f t="shared" si="6"/>
        <v>0</v>
      </c>
      <c r="BH131" s="203">
        <f t="shared" si="7"/>
        <v>0</v>
      </c>
      <c r="BI131" s="203">
        <f t="shared" si="8"/>
        <v>0</v>
      </c>
      <c r="BJ131" s="17" t="s">
        <v>80</v>
      </c>
      <c r="BK131" s="203">
        <f t="shared" si="9"/>
        <v>0</v>
      </c>
      <c r="BL131" s="17" t="s">
        <v>152</v>
      </c>
      <c r="BM131" s="202" t="s">
        <v>224</v>
      </c>
    </row>
    <row r="132" spans="1:65" s="2" customFormat="1" ht="16.5" customHeight="1">
      <c r="A132" s="34"/>
      <c r="B132" s="35"/>
      <c r="C132" s="191" t="s">
        <v>189</v>
      </c>
      <c r="D132" s="191" t="s">
        <v>148</v>
      </c>
      <c r="E132" s="192" t="s">
        <v>1019</v>
      </c>
      <c r="F132" s="193" t="s">
        <v>1020</v>
      </c>
      <c r="G132" s="194" t="s">
        <v>510</v>
      </c>
      <c r="H132" s="195">
        <v>1</v>
      </c>
      <c r="I132" s="196"/>
      <c r="J132" s="197">
        <f t="shared" si="0"/>
        <v>0</v>
      </c>
      <c r="K132" s="193" t="s">
        <v>940</v>
      </c>
      <c r="L132" s="39"/>
      <c r="M132" s="198" t="s">
        <v>1</v>
      </c>
      <c r="N132" s="199" t="s">
        <v>37</v>
      </c>
      <c r="O132" s="71"/>
      <c r="P132" s="200">
        <f t="shared" si="1"/>
        <v>0</v>
      </c>
      <c r="Q132" s="200">
        <v>0</v>
      </c>
      <c r="R132" s="200">
        <f t="shared" si="2"/>
        <v>0</v>
      </c>
      <c r="S132" s="200">
        <v>0</v>
      </c>
      <c r="T132" s="201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152</v>
      </c>
      <c r="AT132" s="202" t="s">
        <v>148</v>
      </c>
      <c r="AU132" s="202" t="s">
        <v>72</v>
      </c>
      <c r="AY132" s="17" t="s">
        <v>147</v>
      </c>
      <c r="BE132" s="203">
        <f t="shared" si="4"/>
        <v>0</v>
      </c>
      <c r="BF132" s="203">
        <f t="shared" si="5"/>
        <v>0</v>
      </c>
      <c r="BG132" s="203">
        <f t="shared" si="6"/>
        <v>0</v>
      </c>
      <c r="BH132" s="203">
        <f t="shared" si="7"/>
        <v>0</v>
      </c>
      <c r="BI132" s="203">
        <f t="shared" si="8"/>
        <v>0</v>
      </c>
      <c r="BJ132" s="17" t="s">
        <v>80</v>
      </c>
      <c r="BK132" s="203">
        <f t="shared" si="9"/>
        <v>0</v>
      </c>
      <c r="BL132" s="17" t="s">
        <v>152</v>
      </c>
      <c r="BM132" s="202" t="s">
        <v>228</v>
      </c>
    </row>
    <row r="133" spans="1:65" s="2" customFormat="1" ht="21.75" customHeight="1">
      <c r="A133" s="34"/>
      <c r="B133" s="35"/>
      <c r="C133" s="191" t="s">
        <v>229</v>
      </c>
      <c r="D133" s="191" t="s">
        <v>148</v>
      </c>
      <c r="E133" s="192" t="s">
        <v>1021</v>
      </c>
      <c r="F133" s="193" t="s">
        <v>1022</v>
      </c>
      <c r="G133" s="194" t="s">
        <v>510</v>
      </c>
      <c r="H133" s="195">
        <v>1</v>
      </c>
      <c r="I133" s="196"/>
      <c r="J133" s="197">
        <f t="shared" si="0"/>
        <v>0</v>
      </c>
      <c r="K133" s="193" t="s">
        <v>940</v>
      </c>
      <c r="L133" s="39"/>
      <c r="M133" s="198" t="s">
        <v>1</v>
      </c>
      <c r="N133" s="199" t="s">
        <v>37</v>
      </c>
      <c r="O133" s="71"/>
      <c r="P133" s="200">
        <f t="shared" si="1"/>
        <v>0</v>
      </c>
      <c r="Q133" s="200">
        <v>0</v>
      </c>
      <c r="R133" s="200">
        <f t="shared" si="2"/>
        <v>0</v>
      </c>
      <c r="S133" s="200">
        <v>0</v>
      </c>
      <c r="T133" s="201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152</v>
      </c>
      <c r="AT133" s="202" t="s">
        <v>148</v>
      </c>
      <c r="AU133" s="202" t="s">
        <v>72</v>
      </c>
      <c r="AY133" s="17" t="s">
        <v>147</v>
      </c>
      <c r="BE133" s="203">
        <f t="shared" si="4"/>
        <v>0</v>
      </c>
      <c r="BF133" s="203">
        <f t="shared" si="5"/>
        <v>0</v>
      </c>
      <c r="BG133" s="203">
        <f t="shared" si="6"/>
        <v>0</v>
      </c>
      <c r="BH133" s="203">
        <f t="shared" si="7"/>
        <v>0</v>
      </c>
      <c r="BI133" s="203">
        <f t="shared" si="8"/>
        <v>0</v>
      </c>
      <c r="BJ133" s="17" t="s">
        <v>80</v>
      </c>
      <c r="BK133" s="203">
        <f t="shared" si="9"/>
        <v>0</v>
      </c>
      <c r="BL133" s="17" t="s">
        <v>152</v>
      </c>
      <c r="BM133" s="202" t="s">
        <v>232</v>
      </c>
    </row>
    <row r="134" spans="1:65" s="2" customFormat="1" ht="21.75" customHeight="1">
      <c r="A134" s="34"/>
      <c r="B134" s="35"/>
      <c r="C134" s="191" t="s">
        <v>194</v>
      </c>
      <c r="D134" s="191" t="s">
        <v>148</v>
      </c>
      <c r="E134" s="192" t="s">
        <v>1023</v>
      </c>
      <c r="F134" s="193" t="s">
        <v>1024</v>
      </c>
      <c r="G134" s="194" t="s">
        <v>510</v>
      </c>
      <c r="H134" s="195">
        <v>1</v>
      </c>
      <c r="I134" s="196"/>
      <c r="J134" s="197">
        <f t="shared" si="0"/>
        <v>0</v>
      </c>
      <c r="K134" s="193" t="s">
        <v>940</v>
      </c>
      <c r="L134" s="39"/>
      <c r="M134" s="198" t="s">
        <v>1</v>
      </c>
      <c r="N134" s="199" t="s">
        <v>37</v>
      </c>
      <c r="O134" s="71"/>
      <c r="P134" s="200">
        <f t="shared" si="1"/>
        <v>0</v>
      </c>
      <c r="Q134" s="200">
        <v>0</v>
      </c>
      <c r="R134" s="200">
        <f t="shared" si="2"/>
        <v>0</v>
      </c>
      <c r="S134" s="200">
        <v>0</v>
      </c>
      <c r="T134" s="201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152</v>
      </c>
      <c r="AT134" s="202" t="s">
        <v>148</v>
      </c>
      <c r="AU134" s="202" t="s">
        <v>72</v>
      </c>
      <c r="AY134" s="17" t="s">
        <v>147</v>
      </c>
      <c r="BE134" s="203">
        <f t="shared" si="4"/>
        <v>0</v>
      </c>
      <c r="BF134" s="203">
        <f t="shared" si="5"/>
        <v>0</v>
      </c>
      <c r="BG134" s="203">
        <f t="shared" si="6"/>
        <v>0</v>
      </c>
      <c r="BH134" s="203">
        <f t="shared" si="7"/>
        <v>0</v>
      </c>
      <c r="BI134" s="203">
        <f t="shared" si="8"/>
        <v>0</v>
      </c>
      <c r="BJ134" s="17" t="s">
        <v>80</v>
      </c>
      <c r="BK134" s="203">
        <f t="shared" si="9"/>
        <v>0</v>
      </c>
      <c r="BL134" s="17" t="s">
        <v>152</v>
      </c>
      <c r="BM134" s="202" t="s">
        <v>236</v>
      </c>
    </row>
    <row r="135" spans="1:65" s="2" customFormat="1" ht="24.2" customHeight="1">
      <c r="A135" s="34"/>
      <c r="B135" s="35"/>
      <c r="C135" s="191" t="s">
        <v>238</v>
      </c>
      <c r="D135" s="191" t="s">
        <v>148</v>
      </c>
      <c r="E135" s="192" t="s">
        <v>1025</v>
      </c>
      <c r="F135" s="193" t="s">
        <v>1026</v>
      </c>
      <c r="G135" s="194" t="s">
        <v>510</v>
      </c>
      <c r="H135" s="195">
        <v>1</v>
      </c>
      <c r="I135" s="196"/>
      <c r="J135" s="197">
        <f t="shared" si="0"/>
        <v>0</v>
      </c>
      <c r="K135" s="193" t="s">
        <v>940</v>
      </c>
      <c r="L135" s="39"/>
      <c r="M135" s="198" t="s">
        <v>1</v>
      </c>
      <c r="N135" s="199" t="s">
        <v>37</v>
      </c>
      <c r="O135" s="71"/>
      <c r="P135" s="200">
        <f t="shared" si="1"/>
        <v>0</v>
      </c>
      <c r="Q135" s="200">
        <v>0</v>
      </c>
      <c r="R135" s="200">
        <f t="shared" si="2"/>
        <v>0</v>
      </c>
      <c r="S135" s="200">
        <v>0</v>
      </c>
      <c r="T135" s="201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152</v>
      </c>
      <c r="AT135" s="202" t="s">
        <v>148</v>
      </c>
      <c r="AU135" s="202" t="s">
        <v>72</v>
      </c>
      <c r="AY135" s="17" t="s">
        <v>147</v>
      </c>
      <c r="BE135" s="203">
        <f t="shared" si="4"/>
        <v>0</v>
      </c>
      <c r="BF135" s="203">
        <f t="shared" si="5"/>
        <v>0</v>
      </c>
      <c r="BG135" s="203">
        <f t="shared" si="6"/>
        <v>0</v>
      </c>
      <c r="BH135" s="203">
        <f t="shared" si="7"/>
        <v>0</v>
      </c>
      <c r="BI135" s="203">
        <f t="shared" si="8"/>
        <v>0</v>
      </c>
      <c r="BJ135" s="17" t="s">
        <v>80</v>
      </c>
      <c r="BK135" s="203">
        <f t="shared" si="9"/>
        <v>0</v>
      </c>
      <c r="BL135" s="17" t="s">
        <v>152</v>
      </c>
      <c r="BM135" s="202" t="s">
        <v>241</v>
      </c>
    </row>
    <row r="136" spans="1:65" s="2" customFormat="1" ht="16.5" customHeight="1">
      <c r="A136" s="34"/>
      <c r="B136" s="35"/>
      <c r="C136" s="191" t="s">
        <v>198</v>
      </c>
      <c r="D136" s="191" t="s">
        <v>148</v>
      </c>
      <c r="E136" s="192" t="s">
        <v>1027</v>
      </c>
      <c r="F136" s="193" t="s">
        <v>1028</v>
      </c>
      <c r="G136" s="194" t="s">
        <v>510</v>
      </c>
      <c r="H136" s="195">
        <v>4</v>
      </c>
      <c r="I136" s="196"/>
      <c r="J136" s="197">
        <f t="shared" si="0"/>
        <v>0</v>
      </c>
      <c r="K136" s="193" t="s">
        <v>940</v>
      </c>
      <c r="L136" s="39"/>
      <c r="M136" s="198" t="s">
        <v>1</v>
      </c>
      <c r="N136" s="199" t="s">
        <v>37</v>
      </c>
      <c r="O136" s="71"/>
      <c r="P136" s="200">
        <f t="shared" si="1"/>
        <v>0</v>
      </c>
      <c r="Q136" s="200">
        <v>0</v>
      </c>
      <c r="R136" s="200">
        <f t="shared" si="2"/>
        <v>0</v>
      </c>
      <c r="S136" s="200">
        <v>0</v>
      </c>
      <c r="T136" s="201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152</v>
      </c>
      <c r="AT136" s="202" t="s">
        <v>148</v>
      </c>
      <c r="AU136" s="202" t="s">
        <v>72</v>
      </c>
      <c r="AY136" s="17" t="s">
        <v>147</v>
      </c>
      <c r="BE136" s="203">
        <f t="shared" si="4"/>
        <v>0</v>
      </c>
      <c r="BF136" s="203">
        <f t="shared" si="5"/>
        <v>0</v>
      </c>
      <c r="BG136" s="203">
        <f t="shared" si="6"/>
        <v>0</v>
      </c>
      <c r="BH136" s="203">
        <f t="shared" si="7"/>
        <v>0</v>
      </c>
      <c r="BI136" s="203">
        <f t="shared" si="8"/>
        <v>0</v>
      </c>
      <c r="BJ136" s="17" t="s">
        <v>80</v>
      </c>
      <c r="BK136" s="203">
        <f t="shared" si="9"/>
        <v>0</v>
      </c>
      <c r="BL136" s="17" t="s">
        <v>152</v>
      </c>
      <c r="BM136" s="202" t="s">
        <v>245</v>
      </c>
    </row>
    <row r="137" spans="1:65" s="2" customFormat="1" ht="16.5" customHeight="1">
      <c r="A137" s="34"/>
      <c r="B137" s="35"/>
      <c r="C137" s="191" t="s">
        <v>7</v>
      </c>
      <c r="D137" s="191" t="s">
        <v>148</v>
      </c>
      <c r="E137" s="192" t="s">
        <v>1029</v>
      </c>
      <c r="F137" s="193" t="s">
        <v>1030</v>
      </c>
      <c r="G137" s="194" t="s">
        <v>510</v>
      </c>
      <c r="H137" s="195">
        <v>6</v>
      </c>
      <c r="I137" s="196"/>
      <c r="J137" s="197">
        <f t="shared" si="0"/>
        <v>0</v>
      </c>
      <c r="K137" s="193" t="s">
        <v>940</v>
      </c>
      <c r="L137" s="39"/>
      <c r="M137" s="198" t="s">
        <v>1</v>
      </c>
      <c r="N137" s="199" t="s">
        <v>37</v>
      </c>
      <c r="O137" s="71"/>
      <c r="P137" s="200">
        <f t="shared" si="1"/>
        <v>0</v>
      </c>
      <c r="Q137" s="200">
        <v>0</v>
      </c>
      <c r="R137" s="200">
        <f t="shared" si="2"/>
        <v>0</v>
      </c>
      <c r="S137" s="200">
        <v>0</v>
      </c>
      <c r="T137" s="201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152</v>
      </c>
      <c r="AT137" s="202" t="s">
        <v>148</v>
      </c>
      <c r="AU137" s="202" t="s">
        <v>72</v>
      </c>
      <c r="AY137" s="17" t="s">
        <v>147</v>
      </c>
      <c r="BE137" s="203">
        <f t="shared" si="4"/>
        <v>0</v>
      </c>
      <c r="BF137" s="203">
        <f t="shared" si="5"/>
        <v>0</v>
      </c>
      <c r="BG137" s="203">
        <f t="shared" si="6"/>
        <v>0</v>
      </c>
      <c r="BH137" s="203">
        <f t="shared" si="7"/>
        <v>0</v>
      </c>
      <c r="BI137" s="203">
        <f t="shared" si="8"/>
        <v>0</v>
      </c>
      <c r="BJ137" s="17" t="s">
        <v>80</v>
      </c>
      <c r="BK137" s="203">
        <f t="shared" si="9"/>
        <v>0</v>
      </c>
      <c r="BL137" s="17" t="s">
        <v>152</v>
      </c>
      <c r="BM137" s="202" t="s">
        <v>248</v>
      </c>
    </row>
    <row r="138" spans="1:65" s="2" customFormat="1" ht="16.5" customHeight="1">
      <c r="A138" s="34"/>
      <c r="B138" s="35"/>
      <c r="C138" s="191" t="s">
        <v>204</v>
      </c>
      <c r="D138" s="191" t="s">
        <v>148</v>
      </c>
      <c r="E138" s="192" t="s">
        <v>1031</v>
      </c>
      <c r="F138" s="193" t="s">
        <v>1032</v>
      </c>
      <c r="G138" s="194" t="s">
        <v>510</v>
      </c>
      <c r="H138" s="195">
        <v>7</v>
      </c>
      <c r="I138" s="196"/>
      <c r="J138" s="197">
        <f t="shared" si="0"/>
        <v>0</v>
      </c>
      <c r="K138" s="193" t="s">
        <v>940</v>
      </c>
      <c r="L138" s="39"/>
      <c r="M138" s="198" t="s">
        <v>1</v>
      </c>
      <c r="N138" s="199" t="s">
        <v>37</v>
      </c>
      <c r="O138" s="71"/>
      <c r="P138" s="200">
        <f t="shared" si="1"/>
        <v>0</v>
      </c>
      <c r="Q138" s="200">
        <v>0</v>
      </c>
      <c r="R138" s="200">
        <f t="shared" si="2"/>
        <v>0</v>
      </c>
      <c r="S138" s="200">
        <v>0</v>
      </c>
      <c r="T138" s="201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152</v>
      </c>
      <c r="AT138" s="202" t="s">
        <v>148</v>
      </c>
      <c r="AU138" s="202" t="s">
        <v>72</v>
      </c>
      <c r="AY138" s="17" t="s">
        <v>147</v>
      </c>
      <c r="BE138" s="203">
        <f t="shared" si="4"/>
        <v>0</v>
      </c>
      <c r="BF138" s="203">
        <f t="shared" si="5"/>
        <v>0</v>
      </c>
      <c r="BG138" s="203">
        <f t="shared" si="6"/>
        <v>0</v>
      </c>
      <c r="BH138" s="203">
        <f t="shared" si="7"/>
        <v>0</v>
      </c>
      <c r="BI138" s="203">
        <f t="shared" si="8"/>
        <v>0</v>
      </c>
      <c r="BJ138" s="17" t="s">
        <v>80</v>
      </c>
      <c r="BK138" s="203">
        <f t="shared" si="9"/>
        <v>0</v>
      </c>
      <c r="BL138" s="17" t="s">
        <v>152</v>
      </c>
      <c r="BM138" s="202" t="s">
        <v>251</v>
      </c>
    </row>
    <row r="139" spans="1:65" s="2" customFormat="1" ht="21.75" customHeight="1">
      <c r="A139" s="34"/>
      <c r="B139" s="35"/>
      <c r="C139" s="191" t="s">
        <v>253</v>
      </c>
      <c r="D139" s="191" t="s">
        <v>148</v>
      </c>
      <c r="E139" s="192" t="s">
        <v>1033</v>
      </c>
      <c r="F139" s="193" t="s">
        <v>1034</v>
      </c>
      <c r="G139" s="194" t="s">
        <v>510</v>
      </c>
      <c r="H139" s="195">
        <v>7</v>
      </c>
      <c r="I139" s="196"/>
      <c r="J139" s="197">
        <f t="shared" si="0"/>
        <v>0</v>
      </c>
      <c r="K139" s="193" t="s">
        <v>940</v>
      </c>
      <c r="L139" s="39"/>
      <c r="M139" s="198" t="s">
        <v>1</v>
      </c>
      <c r="N139" s="199" t="s">
        <v>37</v>
      </c>
      <c r="O139" s="71"/>
      <c r="P139" s="200">
        <f t="shared" si="1"/>
        <v>0</v>
      </c>
      <c r="Q139" s="200">
        <v>0</v>
      </c>
      <c r="R139" s="200">
        <f t="shared" si="2"/>
        <v>0</v>
      </c>
      <c r="S139" s="200">
        <v>0</v>
      </c>
      <c r="T139" s="201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152</v>
      </c>
      <c r="AT139" s="202" t="s">
        <v>148</v>
      </c>
      <c r="AU139" s="202" t="s">
        <v>72</v>
      </c>
      <c r="AY139" s="17" t="s">
        <v>147</v>
      </c>
      <c r="BE139" s="203">
        <f t="shared" si="4"/>
        <v>0</v>
      </c>
      <c r="BF139" s="203">
        <f t="shared" si="5"/>
        <v>0</v>
      </c>
      <c r="BG139" s="203">
        <f t="shared" si="6"/>
        <v>0</v>
      </c>
      <c r="BH139" s="203">
        <f t="shared" si="7"/>
        <v>0</v>
      </c>
      <c r="BI139" s="203">
        <f t="shared" si="8"/>
        <v>0</v>
      </c>
      <c r="BJ139" s="17" t="s">
        <v>80</v>
      </c>
      <c r="BK139" s="203">
        <f t="shared" si="9"/>
        <v>0</v>
      </c>
      <c r="BL139" s="17" t="s">
        <v>152</v>
      </c>
      <c r="BM139" s="202" t="s">
        <v>256</v>
      </c>
    </row>
    <row r="140" spans="1:65" s="2" customFormat="1" ht="24.2" customHeight="1">
      <c r="A140" s="34"/>
      <c r="B140" s="35"/>
      <c r="C140" s="191" t="s">
        <v>210</v>
      </c>
      <c r="D140" s="191" t="s">
        <v>148</v>
      </c>
      <c r="E140" s="192" t="s">
        <v>1035</v>
      </c>
      <c r="F140" s="193" t="s">
        <v>1036</v>
      </c>
      <c r="G140" s="194" t="s">
        <v>510</v>
      </c>
      <c r="H140" s="195">
        <v>4</v>
      </c>
      <c r="I140" s="196"/>
      <c r="J140" s="197">
        <f t="shared" si="0"/>
        <v>0</v>
      </c>
      <c r="K140" s="193" t="s">
        <v>940</v>
      </c>
      <c r="L140" s="39"/>
      <c r="M140" s="198" t="s">
        <v>1</v>
      </c>
      <c r="N140" s="199" t="s">
        <v>37</v>
      </c>
      <c r="O140" s="71"/>
      <c r="P140" s="200">
        <f t="shared" si="1"/>
        <v>0</v>
      </c>
      <c r="Q140" s="200">
        <v>0</v>
      </c>
      <c r="R140" s="200">
        <f t="shared" si="2"/>
        <v>0</v>
      </c>
      <c r="S140" s="200">
        <v>0</v>
      </c>
      <c r="T140" s="201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152</v>
      </c>
      <c r="AT140" s="202" t="s">
        <v>148</v>
      </c>
      <c r="AU140" s="202" t="s">
        <v>72</v>
      </c>
      <c r="AY140" s="17" t="s">
        <v>147</v>
      </c>
      <c r="BE140" s="203">
        <f t="shared" si="4"/>
        <v>0</v>
      </c>
      <c r="BF140" s="203">
        <f t="shared" si="5"/>
        <v>0</v>
      </c>
      <c r="BG140" s="203">
        <f t="shared" si="6"/>
        <v>0</v>
      </c>
      <c r="BH140" s="203">
        <f t="shared" si="7"/>
        <v>0</v>
      </c>
      <c r="BI140" s="203">
        <f t="shared" si="8"/>
        <v>0</v>
      </c>
      <c r="BJ140" s="17" t="s">
        <v>80</v>
      </c>
      <c r="BK140" s="203">
        <f t="shared" si="9"/>
        <v>0</v>
      </c>
      <c r="BL140" s="17" t="s">
        <v>152</v>
      </c>
      <c r="BM140" s="202" t="s">
        <v>260</v>
      </c>
    </row>
    <row r="141" spans="1:65" s="2" customFormat="1" ht="24.2" customHeight="1">
      <c r="A141" s="34"/>
      <c r="B141" s="35"/>
      <c r="C141" s="191" t="s">
        <v>261</v>
      </c>
      <c r="D141" s="191" t="s">
        <v>148</v>
      </c>
      <c r="E141" s="192" t="s">
        <v>1037</v>
      </c>
      <c r="F141" s="193" t="s">
        <v>1038</v>
      </c>
      <c r="G141" s="194" t="s">
        <v>1039</v>
      </c>
      <c r="H141" s="195">
        <v>1</v>
      </c>
      <c r="I141" s="196"/>
      <c r="J141" s="197">
        <f t="shared" si="0"/>
        <v>0</v>
      </c>
      <c r="K141" s="193" t="s">
        <v>940</v>
      </c>
      <c r="L141" s="39"/>
      <c r="M141" s="198" t="s">
        <v>1</v>
      </c>
      <c r="N141" s="199" t="s">
        <v>37</v>
      </c>
      <c r="O141" s="71"/>
      <c r="P141" s="200">
        <f t="shared" si="1"/>
        <v>0</v>
      </c>
      <c r="Q141" s="200">
        <v>0</v>
      </c>
      <c r="R141" s="200">
        <f t="shared" si="2"/>
        <v>0</v>
      </c>
      <c r="S141" s="200">
        <v>0</v>
      </c>
      <c r="T141" s="201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152</v>
      </c>
      <c r="AT141" s="202" t="s">
        <v>148</v>
      </c>
      <c r="AU141" s="202" t="s">
        <v>72</v>
      </c>
      <c r="AY141" s="17" t="s">
        <v>147</v>
      </c>
      <c r="BE141" s="203">
        <f t="shared" si="4"/>
        <v>0</v>
      </c>
      <c r="BF141" s="203">
        <f t="shared" si="5"/>
        <v>0</v>
      </c>
      <c r="BG141" s="203">
        <f t="shared" si="6"/>
        <v>0</v>
      </c>
      <c r="BH141" s="203">
        <f t="shared" si="7"/>
        <v>0</v>
      </c>
      <c r="BI141" s="203">
        <f t="shared" si="8"/>
        <v>0</v>
      </c>
      <c r="BJ141" s="17" t="s">
        <v>80</v>
      </c>
      <c r="BK141" s="203">
        <f t="shared" si="9"/>
        <v>0</v>
      </c>
      <c r="BL141" s="17" t="s">
        <v>152</v>
      </c>
      <c r="BM141" s="202" t="s">
        <v>264</v>
      </c>
    </row>
    <row r="142" spans="1:65" s="2" customFormat="1" ht="33" customHeight="1">
      <c r="A142" s="34"/>
      <c r="B142" s="35"/>
      <c r="C142" s="191" t="s">
        <v>215</v>
      </c>
      <c r="D142" s="191" t="s">
        <v>148</v>
      </c>
      <c r="E142" s="192" t="s">
        <v>1040</v>
      </c>
      <c r="F142" s="193" t="s">
        <v>1041</v>
      </c>
      <c r="G142" s="194" t="s">
        <v>496</v>
      </c>
      <c r="H142" s="195">
        <v>8</v>
      </c>
      <c r="I142" s="196"/>
      <c r="J142" s="197">
        <f t="shared" si="0"/>
        <v>0</v>
      </c>
      <c r="K142" s="193" t="s">
        <v>940</v>
      </c>
      <c r="L142" s="39"/>
      <c r="M142" s="198" t="s">
        <v>1</v>
      </c>
      <c r="N142" s="199" t="s">
        <v>37</v>
      </c>
      <c r="O142" s="71"/>
      <c r="P142" s="200">
        <f t="shared" si="1"/>
        <v>0</v>
      </c>
      <c r="Q142" s="200">
        <v>0</v>
      </c>
      <c r="R142" s="200">
        <f t="shared" si="2"/>
        <v>0</v>
      </c>
      <c r="S142" s="200">
        <v>0</v>
      </c>
      <c r="T142" s="201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152</v>
      </c>
      <c r="AT142" s="202" t="s">
        <v>148</v>
      </c>
      <c r="AU142" s="202" t="s">
        <v>72</v>
      </c>
      <c r="AY142" s="17" t="s">
        <v>147</v>
      </c>
      <c r="BE142" s="203">
        <f t="shared" si="4"/>
        <v>0</v>
      </c>
      <c r="BF142" s="203">
        <f t="shared" si="5"/>
        <v>0</v>
      </c>
      <c r="BG142" s="203">
        <f t="shared" si="6"/>
        <v>0</v>
      </c>
      <c r="BH142" s="203">
        <f t="shared" si="7"/>
        <v>0</v>
      </c>
      <c r="BI142" s="203">
        <f t="shared" si="8"/>
        <v>0</v>
      </c>
      <c r="BJ142" s="17" t="s">
        <v>80</v>
      </c>
      <c r="BK142" s="203">
        <f t="shared" si="9"/>
        <v>0</v>
      </c>
      <c r="BL142" s="17" t="s">
        <v>152</v>
      </c>
      <c r="BM142" s="202" t="s">
        <v>268</v>
      </c>
    </row>
    <row r="143" spans="1:65" s="2" customFormat="1" ht="21.75" customHeight="1">
      <c r="A143" s="34"/>
      <c r="B143" s="35"/>
      <c r="C143" s="191" t="s">
        <v>269</v>
      </c>
      <c r="D143" s="191" t="s">
        <v>148</v>
      </c>
      <c r="E143" s="192" t="s">
        <v>1042</v>
      </c>
      <c r="F143" s="193" t="s">
        <v>1043</v>
      </c>
      <c r="G143" s="194" t="s">
        <v>510</v>
      </c>
      <c r="H143" s="195">
        <v>7</v>
      </c>
      <c r="I143" s="196"/>
      <c r="J143" s="197">
        <f t="shared" si="0"/>
        <v>0</v>
      </c>
      <c r="K143" s="193" t="s">
        <v>940</v>
      </c>
      <c r="L143" s="39"/>
      <c r="M143" s="198" t="s">
        <v>1</v>
      </c>
      <c r="N143" s="199" t="s">
        <v>37</v>
      </c>
      <c r="O143" s="71"/>
      <c r="P143" s="200">
        <f t="shared" si="1"/>
        <v>0</v>
      </c>
      <c r="Q143" s="200">
        <v>0</v>
      </c>
      <c r="R143" s="200">
        <f t="shared" si="2"/>
        <v>0</v>
      </c>
      <c r="S143" s="200">
        <v>0</v>
      </c>
      <c r="T143" s="201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152</v>
      </c>
      <c r="AT143" s="202" t="s">
        <v>148</v>
      </c>
      <c r="AU143" s="202" t="s">
        <v>72</v>
      </c>
      <c r="AY143" s="17" t="s">
        <v>147</v>
      </c>
      <c r="BE143" s="203">
        <f t="shared" si="4"/>
        <v>0</v>
      </c>
      <c r="BF143" s="203">
        <f t="shared" si="5"/>
        <v>0</v>
      </c>
      <c r="BG143" s="203">
        <f t="shared" si="6"/>
        <v>0</v>
      </c>
      <c r="BH143" s="203">
        <f t="shared" si="7"/>
        <v>0</v>
      </c>
      <c r="BI143" s="203">
        <f t="shared" si="8"/>
        <v>0</v>
      </c>
      <c r="BJ143" s="17" t="s">
        <v>80</v>
      </c>
      <c r="BK143" s="203">
        <f t="shared" si="9"/>
        <v>0</v>
      </c>
      <c r="BL143" s="17" t="s">
        <v>152</v>
      </c>
      <c r="BM143" s="202" t="s">
        <v>272</v>
      </c>
    </row>
    <row r="144" spans="1:65" s="2" customFormat="1" ht="24.2" customHeight="1">
      <c r="A144" s="34"/>
      <c r="B144" s="35"/>
      <c r="C144" s="191" t="s">
        <v>220</v>
      </c>
      <c r="D144" s="191" t="s">
        <v>148</v>
      </c>
      <c r="E144" s="192" t="s">
        <v>1044</v>
      </c>
      <c r="F144" s="193" t="s">
        <v>1045</v>
      </c>
      <c r="G144" s="194" t="s">
        <v>496</v>
      </c>
      <c r="H144" s="195">
        <v>8</v>
      </c>
      <c r="I144" s="196"/>
      <c r="J144" s="197">
        <f t="shared" si="0"/>
        <v>0</v>
      </c>
      <c r="K144" s="193" t="s">
        <v>940</v>
      </c>
      <c r="L144" s="39"/>
      <c r="M144" s="198" t="s">
        <v>1</v>
      </c>
      <c r="N144" s="199" t="s">
        <v>37</v>
      </c>
      <c r="O144" s="71"/>
      <c r="P144" s="200">
        <f t="shared" si="1"/>
        <v>0</v>
      </c>
      <c r="Q144" s="200">
        <v>0</v>
      </c>
      <c r="R144" s="200">
        <f t="shared" si="2"/>
        <v>0</v>
      </c>
      <c r="S144" s="200">
        <v>0</v>
      </c>
      <c r="T144" s="201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152</v>
      </c>
      <c r="AT144" s="202" t="s">
        <v>148</v>
      </c>
      <c r="AU144" s="202" t="s">
        <v>72</v>
      </c>
      <c r="AY144" s="17" t="s">
        <v>147</v>
      </c>
      <c r="BE144" s="203">
        <f t="shared" si="4"/>
        <v>0</v>
      </c>
      <c r="BF144" s="203">
        <f t="shared" si="5"/>
        <v>0</v>
      </c>
      <c r="BG144" s="203">
        <f t="shared" si="6"/>
        <v>0</v>
      </c>
      <c r="BH144" s="203">
        <f t="shared" si="7"/>
        <v>0</v>
      </c>
      <c r="BI144" s="203">
        <f t="shared" si="8"/>
        <v>0</v>
      </c>
      <c r="BJ144" s="17" t="s">
        <v>80</v>
      </c>
      <c r="BK144" s="203">
        <f t="shared" si="9"/>
        <v>0</v>
      </c>
      <c r="BL144" s="17" t="s">
        <v>152</v>
      </c>
      <c r="BM144" s="202" t="s">
        <v>276</v>
      </c>
    </row>
    <row r="145" spans="1:65" s="2" customFormat="1" ht="16.5" customHeight="1">
      <c r="A145" s="34"/>
      <c r="B145" s="35"/>
      <c r="C145" s="191" t="s">
        <v>278</v>
      </c>
      <c r="D145" s="191" t="s">
        <v>148</v>
      </c>
      <c r="E145" s="192" t="s">
        <v>1046</v>
      </c>
      <c r="F145" s="193" t="s">
        <v>1047</v>
      </c>
      <c r="G145" s="194" t="s">
        <v>510</v>
      </c>
      <c r="H145" s="195">
        <v>1</v>
      </c>
      <c r="I145" s="196"/>
      <c r="J145" s="197">
        <f t="shared" si="0"/>
        <v>0</v>
      </c>
      <c r="K145" s="193" t="s">
        <v>940</v>
      </c>
      <c r="L145" s="39"/>
      <c r="M145" s="198" t="s">
        <v>1</v>
      </c>
      <c r="N145" s="199" t="s">
        <v>37</v>
      </c>
      <c r="O145" s="71"/>
      <c r="P145" s="200">
        <f t="shared" si="1"/>
        <v>0</v>
      </c>
      <c r="Q145" s="200">
        <v>0</v>
      </c>
      <c r="R145" s="200">
        <f t="shared" si="2"/>
        <v>0</v>
      </c>
      <c r="S145" s="200">
        <v>0</v>
      </c>
      <c r="T145" s="201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152</v>
      </c>
      <c r="AT145" s="202" t="s">
        <v>148</v>
      </c>
      <c r="AU145" s="202" t="s">
        <v>72</v>
      </c>
      <c r="AY145" s="17" t="s">
        <v>147</v>
      </c>
      <c r="BE145" s="203">
        <f t="shared" si="4"/>
        <v>0</v>
      </c>
      <c r="BF145" s="203">
        <f t="shared" si="5"/>
        <v>0</v>
      </c>
      <c r="BG145" s="203">
        <f t="shared" si="6"/>
        <v>0</v>
      </c>
      <c r="BH145" s="203">
        <f t="shared" si="7"/>
        <v>0</v>
      </c>
      <c r="BI145" s="203">
        <f t="shared" si="8"/>
        <v>0</v>
      </c>
      <c r="BJ145" s="17" t="s">
        <v>80</v>
      </c>
      <c r="BK145" s="203">
        <f t="shared" si="9"/>
        <v>0</v>
      </c>
      <c r="BL145" s="17" t="s">
        <v>152</v>
      </c>
      <c r="BM145" s="202" t="s">
        <v>281</v>
      </c>
    </row>
    <row r="146" spans="1:65" s="2" customFormat="1" ht="16.5" customHeight="1">
      <c r="A146" s="34"/>
      <c r="B146" s="35"/>
      <c r="C146" s="191" t="s">
        <v>224</v>
      </c>
      <c r="D146" s="191" t="s">
        <v>148</v>
      </c>
      <c r="E146" s="192" t="s">
        <v>1048</v>
      </c>
      <c r="F146" s="193" t="s">
        <v>1049</v>
      </c>
      <c r="G146" s="194" t="s">
        <v>510</v>
      </c>
      <c r="H146" s="195">
        <v>1</v>
      </c>
      <c r="I146" s="196"/>
      <c r="J146" s="197">
        <f t="shared" si="0"/>
        <v>0</v>
      </c>
      <c r="K146" s="193" t="s">
        <v>940</v>
      </c>
      <c r="L146" s="39"/>
      <c r="M146" s="198" t="s">
        <v>1</v>
      </c>
      <c r="N146" s="199" t="s">
        <v>37</v>
      </c>
      <c r="O146" s="71"/>
      <c r="P146" s="200">
        <f t="shared" si="1"/>
        <v>0</v>
      </c>
      <c r="Q146" s="200">
        <v>0</v>
      </c>
      <c r="R146" s="200">
        <f t="shared" si="2"/>
        <v>0</v>
      </c>
      <c r="S146" s="200">
        <v>0</v>
      </c>
      <c r="T146" s="201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152</v>
      </c>
      <c r="AT146" s="202" t="s">
        <v>148</v>
      </c>
      <c r="AU146" s="202" t="s">
        <v>72</v>
      </c>
      <c r="AY146" s="17" t="s">
        <v>147</v>
      </c>
      <c r="BE146" s="203">
        <f t="shared" si="4"/>
        <v>0</v>
      </c>
      <c r="BF146" s="203">
        <f t="shared" si="5"/>
        <v>0</v>
      </c>
      <c r="BG146" s="203">
        <f t="shared" si="6"/>
        <v>0</v>
      </c>
      <c r="BH146" s="203">
        <f t="shared" si="7"/>
        <v>0</v>
      </c>
      <c r="BI146" s="203">
        <f t="shared" si="8"/>
        <v>0</v>
      </c>
      <c r="BJ146" s="17" t="s">
        <v>80</v>
      </c>
      <c r="BK146" s="203">
        <f t="shared" si="9"/>
        <v>0</v>
      </c>
      <c r="BL146" s="17" t="s">
        <v>152</v>
      </c>
      <c r="BM146" s="202" t="s">
        <v>285</v>
      </c>
    </row>
    <row r="147" spans="1:65" s="2" customFormat="1" ht="16.5" customHeight="1">
      <c r="A147" s="34"/>
      <c r="B147" s="35"/>
      <c r="C147" s="191" t="s">
        <v>287</v>
      </c>
      <c r="D147" s="191" t="s">
        <v>148</v>
      </c>
      <c r="E147" s="192" t="s">
        <v>1050</v>
      </c>
      <c r="F147" s="193" t="s">
        <v>1051</v>
      </c>
      <c r="G147" s="194" t="s">
        <v>510</v>
      </c>
      <c r="H147" s="195">
        <v>1</v>
      </c>
      <c r="I147" s="196"/>
      <c r="J147" s="197">
        <f t="shared" si="0"/>
        <v>0</v>
      </c>
      <c r="K147" s="193" t="s">
        <v>940</v>
      </c>
      <c r="L147" s="39"/>
      <c r="M147" s="198" t="s">
        <v>1</v>
      </c>
      <c r="N147" s="199" t="s">
        <v>37</v>
      </c>
      <c r="O147" s="71"/>
      <c r="P147" s="200">
        <f t="shared" si="1"/>
        <v>0</v>
      </c>
      <c r="Q147" s="200">
        <v>0</v>
      </c>
      <c r="R147" s="200">
        <f t="shared" si="2"/>
        <v>0</v>
      </c>
      <c r="S147" s="200">
        <v>0</v>
      </c>
      <c r="T147" s="201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152</v>
      </c>
      <c r="AT147" s="202" t="s">
        <v>148</v>
      </c>
      <c r="AU147" s="202" t="s">
        <v>72</v>
      </c>
      <c r="AY147" s="17" t="s">
        <v>147</v>
      </c>
      <c r="BE147" s="203">
        <f t="shared" si="4"/>
        <v>0</v>
      </c>
      <c r="BF147" s="203">
        <f t="shared" si="5"/>
        <v>0</v>
      </c>
      <c r="BG147" s="203">
        <f t="shared" si="6"/>
        <v>0</v>
      </c>
      <c r="BH147" s="203">
        <f t="shared" si="7"/>
        <v>0</v>
      </c>
      <c r="BI147" s="203">
        <f t="shared" si="8"/>
        <v>0</v>
      </c>
      <c r="BJ147" s="17" t="s">
        <v>80</v>
      </c>
      <c r="BK147" s="203">
        <f t="shared" si="9"/>
        <v>0</v>
      </c>
      <c r="BL147" s="17" t="s">
        <v>152</v>
      </c>
      <c r="BM147" s="202" t="s">
        <v>290</v>
      </c>
    </row>
    <row r="148" spans="1:65" s="2" customFormat="1" ht="24.2" customHeight="1">
      <c r="A148" s="34"/>
      <c r="B148" s="35"/>
      <c r="C148" s="191" t="s">
        <v>228</v>
      </c>
      <c r="D148" s="191" t="s">
        <v>148</v>
      </c>
      <c r="E148" s="192" t="s">
        <v>955</v>
      </c>
      <c r="F148" s="193" t="s">
        <v>956</v>
      </c>
      <c r="G148" s="194" t="s">
        <v>957</v>
      </c>
      <c r="H148" s="195">
        <v>1.2</v>
      </c>
      <c r="I148" s="196"/>
      <c r="J148" s="197">
        <f t="shared" si="0"/>
        <v>0</v>
      </c>
      <c r="K148" s="193" t="s">
        <v>940</v>
      </c>
      <c r="L148" s="39"/>
      <c r="M148" s="198" t="s">
        <v>1</v>
      </c>
      <c r="N148" s="199" t="s">
        <v>37</v>
      </c>
      <c r="O148" s="71"/>
      <c r="P148" s="200">
        <f t="shared" si="1"/>
        <v>0</v>
      </c>
      <c r="Q148" s="200">
        <v>0</v>
      </c>
      <c r="R148" s="200">
        <f t="shared" si="2"/>
        <v>0</v>
      </c>
      <c r="S148" s="200">
        <v>0</v>
      </c>
      <c r="T148" s="201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152</v>
      </c>
      <c r="AT148" s="202" t="s">
        <v>148</v>
      </c>
      <c r="AU148" s="202" t="s">
        <v>72</v>
      </c>
      <c r="AY148" s="17" t="s">
        <v>147</v>
      </c>
      <c r="BE148" s="203">
        <f t="shared" si="4"/>
        <v>0</v>
      </c>
      <c r="BF148" s="203">
        <f t="shared" si="5"/>
        <v>0</v>
      </c>
      <c r="BG148" s="203">
        <f t="shared" si="6"/>
        <v>0</v>
      </c>
      <c r="BH148" s="203">
        <f t="shared" si="7"/>
        <v>0</v>
      </c>
      <c r="BI148" s="203">
        <f t="shared" si="8"/>
        <v>0</v>
      </c>
      <c r="BJ148" s="17" t="s">
        <v>80</v>
      </c>
      <c r="BK148" s="203">
        <f t="shared" si="9"/>
        <v>0</v>
      </c>
      <c r="BL148" s="17" t="s">
        <v>152</v>
      </c>
      <c r="BM148" s="202" t="s">
        <v>294</v>
      </c>
    </row>
    <row r="149" spans="1:65" s="2" customFormat="1" ht="24.2" customHeight="1">
      <c r="A149" s="34"/>
      <c r="B149" s="35"/>
      <c r="C149" s="191" t="s">
        <v>296</v>
      </c>
      <c r="D149" s="191" t="s">
        <v>148</v>
      </c>
      <c r="E149" s="192" t="s">
        <v>958</v>
      </c>
      <c r="F149" s="193" t="s">
        <v>959</v>
      </c>
      <c r="G149" s="194" t="s">
        <v>957</v>
      </c>
      <c r="H149" s="195">
        <v>1.2</v>
      </c>
      <c r="I149" s="196"/>
      <c r="J149" s="197">
        <f aca="true" t="shared" si="10" ref="J149:J180">ROUND(I149*H149,2)</f>
        <v>0</v>
      </c>
      <c r="K149" s="193" t="s">
        <v>940</v>
      </c>
      <c r="L149" s="39"/>
      <c r="M149" s="198" t="s">
        <v>1</v>
      </c>
      <c r="N149" s="199" t="s">
        <v>37</v>
      </c>
      <c r="O149" s="71"/>
      <c r="P149" s="200">
        <f aca="true" t="shared" si="11" ref="P149:P180">O149*H149</f>
        <v>0</v>
      </c>
      <c r="Q149" s="200">
        <v>0</v>
      </c>
      <c r="R149" s="200">
        <f aca="true" t="shared" si="12" ref="R149:R180">Q149*H149</f>
        <v>0</v>
      </c>
      <c r="S149" s="200">
        <v>0</v>
      </c>
      <c r="T149" s="201">
        <f aca="true" t="shared" si="13" ref="T149:T180"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152</v>
      </c>
      <c r="AT149" s="202" t="s">
        <v>148</v>
      </c>
      <c r="AU149" s="202" t="s">
        <v>72</v>
      </c>
      <c r="AY149" s="17" t="s">
        <v>147</v>
      </c>
      <c r="BE149" s="203">
        <f aca="true" t="shared" si="14" ref="BE149:BE180">IF(N149="základní",J149,0)</f>
        <v>0</v>
      </c>
      <c r="BF149" s="203">
        <f aca="true" t="shared" si="15" ref="BF149:BF180">IF(N149="snížená",J149,0)</f>
        <v>0</v>
      </c>
      <c r="BG149" s="203">
        <f aca="true" t="shared" si="16" ref="BG149:BG180">IF(N149="zákl. přenesená",J149,0)</f>
        <v>0</v>
      </c>
      <c r="BH149" s="203">
        <f aca="true" t="shared" si="17" ref="BH149:BH180">IF(N149="sníž. přenesená",J149,0)</f>
        <v>0</v>
      </c>
      <c r="BI149" s="203">
        <f aca="true" t="shared" si="18" ref="BI149:BI180">IF(N149="nulová",J149,0)</f>
        <v>0</v>
      </c>
      <c r="BJ149" s="17" t="s">
        <v>80</v>
      </c>
      <c r="BK149" s="203">
        <f aca="true" t="shared" si="19" ref="BK149:BK180">ROUND(I149*H149,2)</f>
        <v>0</v>
      </c>
      <c r="BL149" s="17" t="s">
        <v>152</v>
      </c>
      <c r="BM149" s="202" t="s">
        <v>297</v>
      </c>
    </row>
    <row r="150" spans="1:65" s="2" customFormat="1" ht="24.2" customHeight="1">
      <c r="A150" s="34"/>
      <c r="B150" s="35"/>
      <c r="C150" s="191" t="s">
        <v>232</v>
      </c>
      <c r="D150" s="191" t="s">
        <v>148</v>
      </c>
      <c r="E150" s="192" t="s">
        <v>1052</v>
      </c>
      <c r="F150" s="193" t="s">
        <v>1053</v>
      </c>
      <c r="G150" s="194" t="s">
        <v>1054</v>
      </c>
      <c r="H150" s="195">
        <v>3.6</v>
      </c>
      <c r="I150" s="196"/>
      <c r="J150" s="197">
        <f t="shared" si="10"/>
        <v>0</v>
      </c>
      <c r="K150" s="193" t="s">
        <v>940</v>
      </c>
      <c r="L150" s="39"/>
      <c r="M150" s="198" t="s">
        <v>1</v>
      </c>
      <c r="N150" s="199" t="s">
        <v>37</v>
      </c>
      <c r="O150" s="71"/>
      <c r="P150" s="200">
        <f t="shared" si="11"/>
        <v>0</v>
      </c>
      <c r="Q150" s="200">
        <v>0</v>
      </c>
      <c r="R150" s="200">
        <f t="shared" si="12"/>
        <v>0</v>
      </c>
      <c r="S150" s="200">
        <v>0</v>
      </c>
      <c r="T150" s="201">
        <f t="shared" si="1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152</v>
      </c>
      <c r="AT150" s="202" t="s">
        <v>148</v>
      </c>
      <c r="AU150" s="202" t="s">
        <v>72</v>
      </c>
      <c r="AY150" s="17" t="s">
        <v>147</v>
      </c>
      <c r="BE150" s="203">
        <f t="shared" si="14"/>
        <v>0</v>
      </c>
      <c r="BF150" s="203">
        <f t="shared" si="15"/>
        <v>0</v>
      </c>
      <c r="BG150" s="203">
        <f t="shared" si="16"/>
        <v>0</v>
      </c>
      <c r="BH150" s="203">
        <f t="shared" si="17"/>
        <v>0</v>
      </c>
      <c r="BI150" s="203">
        <f t="shared" si="18"/>
        <v>0</v>
      </c>
      <c r="BJ150" s="17" t="s">
        <v>80</v>
      </c>
      <c r="BK150" s="203">
        <f t="shared" si="19"/>
        <v>0</v>
      </c>
      <c r="BL150" s="17" t="s">
        <v>152</v>
      </c>
      <c r="BM150" s="202" t="s">
        <v>301</v>
      </c>
    </row>
    <row r="151" spans="1:65" s="2" customFormat="1" ht="16.5" customHeight="1">
      <c r="A151" s="34"/>
      <c r="B151" s="35"/>
      <c r="C151" s="191" t="s">
        <v>303</v>
      </c>
      <c r="D151" s="191" t="s">
        <v>148</v>
      </c>
      <c r="E151" s="192" t="s">
        <v>1055</v>
      </c>
      <c r="F151" s="193" t="s">
        <v>1056</v>
      </c>
      <c r="G151" s="194" t="s">
        <v>207</v>
      </c>
      <c r="H151" s="195">
        <v>300</v>
      </c>
      <c r="I151" s="196"/>
      <c r="J151" s="197">
        <f t="shared" si="10"/>
        <v>0</v>
      </c>
      <c r="K151" s="193" t="s">
        <v>940</v>
      </c>
      <c r="L151" s="39"/>
      <c r="M151" s="198" t="s">
        <v>1</v>
      </c>
      <c r="N151" s="199" t="s">
        <v>37</v>
      </c>
      <c r="O151" s="71"/>
      <c r="P151" s="200">
        <f t="shared" si="11"/>
        <v>0</v>
      </c>
      <c r="Q151" s="200">
        <v>0</v>
      </c>
      <c r="R151" s="200">
        <f t="shared" si="12"/>
        <v>0</v>
      </c>
      <c r="S151" s="200">
        <v>0</v>
      </c>
      <c r="T151" s="201">
        <f t="shared" si="1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152</v>
      </c>
      <c r="AT151" s="202" t="s">
        <v>148</v>
      </c>
      <c r="AU151" s="202" t="s">
        <v>72</v>
      </c>
      <c r="AY151" s="17" t="s">
        <v>147</v>
      </c>
      <c r="BE151" s="203">
        <f t="shared" si="14"/>
        <v>0</v>
      </c>
      <c r="BF151" s="203">
        <f t="shared" si="15"/>
        <v>0</v>
      </c>
      <c r="BG151" s="203">
        <f t="shared" si="16"/>
        <v>0</v>
      </c>
      <c r="BH151" s="203">
        <f t="shared" si="17"/>
        <v>0</v>
      </c>
      <c r="BI151" s="203">
        <f t="shared" si="18"/>
        <v>0</v>
      </c>
      <c r="BJ151" s="17" t="s">
        <v>80</v>
      </c>
      <c r="BK151" s="203">
        <f t="shared" si="19"/>
        <v>0</v>
      </c>
      <c r="BL151" s="17" t="s">
        <v>152</v>
      </c>
      <c r="BM151" s="202" t="s">
        <v>306</v>
      </c>
    </row>
    <row r="152" spans="1:65" s="2" customFormat="1" ht="24.2" customHeight="1">
      <c r="A152" s="34"/>
      <c r="B152" s="35"/>
      <c r="C152" s="191" t="s">
        <v>236</v>
      </c>
      <c r="D152" s="191" t="s">
        <v>148</v>
      </c>
      <c r="E152" s="192" t="s">
        <v>1057</v>
      </c>
      <c r="F152" s="193" t="s">
        <v>1058</v>
      </c>
      <c r="G152" s="194" t="s">
        <v>510</v>
      </c>
      <c r="H152" s="195">
        <v>1</v>
      </c>
      <c r="I152" s="196"/>
      <c r="J152" s="197">
        <f t="shared" si="10"/>
        <v>0</v>
      </c>
      <c r="K152" s="193" t="s">
        <v>940</v>
      </c>
      <c r="L152" s="39"/>
      <c r="M152" s="198" t="s">
        <v>1</v>
      </c>
      <c r="N152" s="199" t="s">
        <v>37</v>
      </c>
      <c r="O152" s="71"/>
      <c r="P152" s="200">
        <f t="shared" si="11"/>
        <v>0</v>
      </c>
      <c r="Q152" s="200">
        <v>0</v>
      </c>
      <c r="R152" s="200">
        <f t="shared" si="12"/>
        <v>0</v>
      </c>
      <c r="S152" s="200">
        <v>0</v>
      </c>
      <c r="T152" s="201">
        <f t="shared" si="1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152</v>
      </c>
      <c r="AT152" s="202" t="s">
        <v>148</v>
      </c>
      <c r="AU152" s="202" t="s">
        <v>72</v>
      </c>
      <c r="AY152" s="17" t="s">
        <v>147</v>
      </c>
      <c r="BE152" s="203">
        <f t="shared" si="14"/>
        <v>0</v>
      </c>
      <c r="BF152" s="203">
        <f t="shared" si="15"/>
        <v>0</v>
      </c>
      <c r="BG152" s="203">
        <f t="shared" si="16"/>
        <v>0</v>
      </c>
      <c r="BH152" s="203">
        <f t="shared" si="17"/>
        <v>0</v>
      </c>
      <c r="BI152" s="203">
        <f t="shared" si="18"/>
        <v>0</v>
      </c>
      <c r="BJ152" s="17" t="s">
        <v>80</v>
      </c>
      <c r="BK152" s="203">
        <f t="shared" si="19"/>
        <v>0</v>
      </c>
      <c r="BL152" s="17" t="s">
        <v>152</v>
      </c>
      <c r="BM152" s="202" t="s">
        <v>311</v>
      </c>
    </row>
    <row r="153" spans="1:65" s="2" customFormat="1" ht="16.5" customHeight="1">
      <c r="A153" s="34"/>
      <c r="B153" s="35"/>
      <c r="C153" s="191" t="s">
        <v>312</v>
      </c>
      <c r="D153" s="191" t="s">
        <v>148</v>
      </c>
      <c r="E153" s="192" t="s">
        <v>1059</v>
      </c>
      <c r="F153" s="193" t="s">
        <v>1060</v>
      </c>
      <c r="G153" s="194" t="s">
        <v>510</v>
      </c>
      <c r="H153" s="195">
        <v>1</v>
      </c>
      <c r="I153" s="196"/>
      <c r="J153" s="197">
        <f t="shared" si="10"/>
        <v>0</v>
      </c>
      <c r="K153" s="193" t="s">
        <v>940</v>
      </c>
      <c r="L153" s="39"/>
      <c r="M153" s="198" t="s">
        <v>1</v>
      </c>
      <c r="N153" s="199" t="s">
        <v>37</v>
      </c>
      <c r="O153" s="71"/>
      <c r="P153" s="200">
        <f t="shared" si="11"/>
        <v>0</v>
      </c>
      <c r="Q153" s="200">
        <v>0</v>
      </c>
      <c r="R153" s="200">
        <f t="shared" si="12"/>
        <v>0</v>
      </c>
      <c r="S153" s="200">
        <v>0</v>
      </c>
      <c r="T153" s="201">
        <f t="shared" si="1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152</v>
      </c>
      <c r="AT153" s="202" t="s">
        <v>148</v>
      </c>
      <c r="AU153" s="202" t="s">
        <v>72</v>
      </c>
      <c r="AY153" s="17" t="s">
        <v>147</v>
      </c>
      <c r="BE153" s="203">
        <f t="shared" si="14"/>
        <v>0</v>
      </c>
      <c r="BF153" s="203">
        <f t="shared" si="15"/>
        <v>0</v>
      </c>
      <c r="BG153" s="203">
        <f t="shared" si="16"/>
        <v>0</v>
      </c>
      <c r="BH153" s="203">
        <f t="shared" si="17"/>
        <v>0</v>
      </c>
      <c r="BI153" s="203">
        <f t="shared" si="18"/>
        <v>0</v>
      </c>
      <c r="BJ153" s="17" t="s">
        <v>80</v>
      </c>
      <c r="BK153" s="203">
        <f t="shared" si="19"/>
        <v>0</v>
      </c>
      <c r="BL153" s="17" t="s">
        <v>152</v>
      </c>
      <c r="BM153" s="202" t="s">
        <v>190</v>
      </c>
    </row>
    <row r="154" spans="1:65" s="2" customFormat="1" ht="24.2" customHeight="1">
      <c r="A154" s="34"/>
      <c r="B154" s="35"/>
      <c r="C154" s="191" t="s">
        <v>241</v>
      </c>
      <c r="D154" s="191" t="s">
        <v>148</v>
      </c>
      <c r="E154" s="192" t="s">
        <v>1061</v>
      </c>
      <c r="F154" s="193" t="s">
        <v>1062</v>
      </c>
      <c r="G154" s="194" t="s">
        <v>510</v>
      </c>
      <c r="H154" s="195">
        <v>1</v>
      </c>
      <c r="I154" s="196"/>
      <c r="J154" s="197">
        <f t="shared" si="10"/>
        <v>0</v>
      </c>
      <c r="K154" s="193" t="s">
        <v>940</v>
      </c>
      <c r="L154" s="39"/>
      <c r="M154" s="198" t="s">
        <v>1</v>
      </c>
      <c r="N154" s="199" t="s">
        <v>37</v>
      </c>
      <c r="O154" s="71"/>
      <c r="P154" s="200">
        <f t="shared" si="11"/>
        <v>0</v>
      </c>
      <c r="Q154" s="200">
        <v>0</v>
      </c>
      <c r="R154" s="200">
        <f t="shared" si="12"/>
        <v>0</v>
      </c>
      <c r="S154" s="200">
        <v>0</v>
      </c>
      <c r="T154" s="201">
        <f t="shared" si="1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152</v>
      </c>
      <c r="AT154" s="202" t="s">
        <v>148</v>
      </c>
      <c r="AU154" s="202" t="s">
        <v>72</v>
      </c>
      <c r="AY154" s="17" t="s">
        <v>147</v>
      </c>
      <c r="BE154" s="203">
        <f t="shared" si="14"/>
        <v>0</v>
      </c>
      <c r="BF154" s="203">
        <f t="shared" si="15"/>
        <v>0</v>
      </c>
      <c r="BG154" s="203">
        <f t="shared" si="16"/>
        <v>0</v>
      </c>
      <c r="BH154" s="203">
        <f t="shared" si="17"/>
        <v>0</v>
      </c>
      <c r="BI154" s="203">
        <f t="shared" si="18"/>
        <v>0</v>
      </c>
      <c r="BJ154" s="17" t="s">
        <v>80</v>
      </c>
      <c r="BK154" s="203">
        <f t="shared" si="19"/>
        <v>0</v>
      </c>
      <c r="BL154" s="17" t="s">
        <v>152</v>
      </c>
      <c r="BM154" s="202" t="s">
        <v>317</v>
      </c>
    </row>
    <row r="155" spans="1:65" s="2" customFormat="1" ht="21.75" customHeight="1">
      <c r="A155" s="34"/>
      <c r="B155" s="35"/>
      <c r="C155" s="191" t="s">
        <v>318</v>
      </c>
      <c r="D155" s="191" t="s">
        <v>148</v>
      </c>
      <c r="E155" s="192" t="s">
        <v>1063</v>
      </c>
      <c r="F155" s="193" t="s">
        <v>1064</v>
      </c>
      <c r="G155" s="194" t="s">
        <v>510</v>
      </c>
      <c r="H155" s="195">
        <v>1</v>
      </c>
      <c r="I155" s="196"/>
      <c r="J155" s="197">
        <f t="shared" si="10"/>
        <v>0</v>
      </c>
      <c r="K155" s="193" t="s">
        <v>940</v>
      </c>
      <c r="L155" s="39"/>
      <c r="M155" s="198" t="s">
        <v>1</v>
      </c>
      <c r="N155" s="199" t="s">
        <v>37</v>
      </c>
      <c r="O155" s="71"/>
      <c r="P155" s="200">
        <f t="shared" si="11"/>
        <v>0</v>
      </c>
      <c r="Q155" s="200">
        <v>0</v>
      </c>
      <c r="R155" s="200">
        <f t="shared" si="12"/>
        <v>0</v>
      </c>
      <c r="S155" s="200">
        <v>0</v>
      </c>
      <c r="T155" s="201">
        <f t="shared" si="1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152</v>
      </c>
      <c r="AT155" s="202" t="s">
        <v>148</v>
      </c>
      <c r="AU155" s="202" t="s">
        <v>72</v>
      </c>
      <c r="AY155" s="17" t="s">
        <v>147</v>
      </c>
      <c r="BE155" s="203">
        <f t="shared" si="14"/>
        <v>0</v>
      </c>
      <c r="BF155" s="203">
        <f t="shared" si="15"/>
        <v>0</v>
      </c>
      <c r="BG155" s="203">
        <f t="shared" si="16"/>
        <v>0</v>
      </c>
      <c r="BH155" s="203">
        <f t="shared" si="17"/>
        <v>0</v>
      </c>
      <c r="BI155" s="203">
        <f t="shared" si="18"/>
        <v>0</v>
      </c>
      <c r="BJ155" s="17" t="s">
        <v>80</v>
      </c>
      <c r="BK155" s="203">
        <f t="shared" si="19"/>
        <v>0</v>
      </c>
      <c r="BL155" s="17" t="s">
        <v>152</v>
      </c>
      <c r="BM155" s="202" t="s">
        <v>321</v>
      </c>
    </row>
    <row r="156" spans="1:65" s="2" customFormat="1" ht="24.2" customHeight="1">
      <c r="A156" s="34"/>
      <c r="B156" s="35"/>
      <c r="C156" s="191" t="s">
        <v>245</v>
      </c>
      <c r="D156" s="191" t="s">
        <v>148</v>
      </c>
      <c r="E156" s="192" t="s">
        <v>1065</v>
      </c>
      <c r="F156" s="193" t="s">
        <v>1066</v>
      </c>
      <c r="G156" s="194" t="s">
        <v>510</v>
      </c>
      <c r="H156" s="195">
        <v>2</v>
      </c>
      <c r="I156" s="196"/>
      <c r="J156" s="197">
        <f t="shared" si="10"/>
        <v>0</v>
      </c>
      <c r="K156" s="193" t="s">
        <v>940</v>
      </c>
      <c r="L156" s="39"/>
      <c r="M156" s="198" t="s">
        <v>1</v>
      </c>
      <c r="N156" s="199" t="s">
        <v>37</v>
      </c>
      <c r="O156" s="71"/>
      <c r="P156" s="200">
        <f t="shared" si="11"/>
        <v>0</v>
      </c>
      <c r="Q156" s="200">
        <v>0</v>
      </c>
      <c r="R156" s="200">
        <f t="shared" si="12"/>
        <v>0</v>
      </c>
      <c r="S156" s="200">
        <v>0</v>
      </c>
      <c r="T156" s="201">
        <f t="shared" si="1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152</v>
      </c>
      <c r="AT156" s="202" t="s">
        <v>148</v>
      </c>
      <c r="AU156" s="202" t="s">
        <v>72</v>
      </c>
      <c r="AY156" s="17" t="s">
        <v>147</v>
      </c>
      <c r="BE156" s="203">
        <f t="shared" si="14"/>
        <v>0</v>
      </c>
      <c r="BF156" s="203">
        <f t="shared" si="15"/>
        <v>0</v>
      </c>
      <c r="BG156" s="203">
        <f t="shared" si="16"/>
        <v>0</v>
      </c>
      <c r="BH156" s="203">
        <f t="shared" si="17"/>
        <v>0</v>
      </c>
      <c r="BI156" s="203">
        <f t="shared" si="18"/>
        <v>0</v>
      </c>
      <c r="BJ156" s="17" t="s">
        <v>80</v>
      </c>
      <c r="BK156" s="203">
        <f t="shared" si="19"/>
        <v>0</v>
      </c>
      <c r="BL156" s="17" t="s">
        <v>152</v>
      </c>
      <c r="BM156" s="202" t="s">
        <v>324</v>
      </c>
    </row>
    <row r="157" spans="1:65" s="2" customFormat="1" ht="24.2" customHeight="1">
      <c r="A157" s="34"/>
      <c r="B157" s="35"/>
      <c r="C157" s="191" t="s">
        <v>325</v>
      </c>
      <c r="D157" s="191" t="s">
        <v>148</v>
      </c>
      <c r="E157" s="192" t="s">
        <v>1067</v>
      </c>
      <c r="F157" s="193" t="s">
        <v>1068</v>
      </c>
      <c r="G157" s="194" t="s">
        <v>510</v>
      </c>
      <c r="H157" s="195">
        <v>2</v>
      </c>
      <c r="I157" s="196"/>
      <c r="J157" s="197">
        <f t="shared" si="10"/>
        <v>0</v>
      </c>
      <c r="K157" s="193" t="s">
        <v>940</v>
      </c>
      <c r="L157" s="39"/>
      <c r="M157" s="198" t="s">
        <v>1</v>
      </c>
      <c r="N157" s="199" t="s">
        <v>37</v>
      </c>
      <c r="O157" s="71"/>
      <c r="P157" s="200">
        <f t="shared" si="11"/>
        <v>0</v>
      </c>
      <c r="Q157" s="200">
        <v>0</v>
      </c>
      <c r="R157" s="200">
        <f t="shared" si="12"/>
        <v>0</v>
      </c>
      <c r="S157" s="200">
        <v>0</v>
      </c>
      <c r="T157" s="201">
        <f t="shared" si="1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152</v>
      </c>
      <c r="AT157" s="202" t="s">
        <v>148</v>
      </c>
      <c r="AU157" s="202" t="s">
        <v>72</v>
      </c>
      <c r="AY157" s="17" t="s">
        <v>147</v>
      </c>
      <c r="BE157" s="203">
        <f t="shared" si="14"/>
        <v>0</v>
      </c>
      <c r="BF157" s="203">
        <f t="shared" si="15"/>
        <v>0</v>
      </c>
      <c r="BG157" s="203">
        <f t="shared" si="16"/>
        <v>0</v>
      </c>
      <c r="BH157" s="203">
        <f t="shared" si="17"/>
        <v>0</v>
      </c>
      <c r="BI157" s="203">
        <f t="shared" si="18"/>
        <v>0</v>
      </c>
      <c r="BJ157" s="17" t="s">
        <v>80</v>
      </c>
      <c r="BK157" s="203">
        <f t="shared" si="19"/>
        <v>0</v>
      </c>
      <c r="BL157" s="17" t="s">
        <v>152</v>
      </c>
      <c r="BM157" s="202" t="s">
        <v>328</v>
      </c>
    </row>
    <row r="158" spans="1:65" s="2" customFormat="1" ht="21.75" customHeight="1">
      <c r="A158" s="34"/>
      <c r="B158" s="35"/>
      <c r="C158" s="191" t="s">
        <v>248</v>
      </c>
      <c r="D158" s="191" t="s">
        <v>148</v>
      </c>
      <c r="E158" s="192" t="s">
        <v>1069</v>
      </c>
      <c r="F158" s="193" t="s">
        <v>1070</v>
      </c>
      <c r="G158" s="194" t="s">
        <v>510</v>
      </c>
      <c r="H158" s="195">
        <v>2</v>
      </c>
      <c r="I158" s="196"/>
      <c r="J158" s="197">
        <f t="shared" si="10"/>
        <v>0</v>
      </c>
      <c r="K158" s="193" t="s">
        <v>940</v>
      </c>
      <c r="L158" s="39"/>
      <c r="M158" s="198" t="s">
        <v>1</v>
      </c>
      <c r="N158" s="199" t="s">
        <v>37</v>
      </c>
      <c r="O158" s="71"/>
      <c r="P158" s="200">
        <f t="shared" si="11"/>
        <v>0</v>
      </c>
      <c r="Q158" s="200">
        <v>0</v>
      </c>
      <c r="R158" s="200">
        <f t="shared" si="12"/>
        <v>0</v>
      </c>
      <c r="S158" s="200">
        <v>0</v>
      </c>
      <c r="T158" s="201">
        <f t="shared" si="1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152</v>
      </c>
      <c r="AT158" s="202" t="s">
        <v>148</v>
      </c>
      <c r="AU158" s="202" t="s">
        <v>72</v>
      </c>
      <c r="AY158" s="17" t="s">
        <v>147</v>
      </c>
      <c r="BE158" s="203">
        <f t="shared" si="14"/>
        <v>0</v>
      </c>
      <c r="BF158" s="203">
        <f t="shared" si="15"/>
        <v>0</v>
      </c>
      <c r="BG158" s="203">
        <f t="shared" si="16"/>
        <v>0</v>
      </c>
      <c r="BH158" s="203">
        <f t="shared" si="17"/>
        <v>0</v>
      </c>
      <c r="BI158" s="203">
        <f t="shared" si="18"/>
        <v>0</v>
      </c>
      <c r="BJ158" s="17" t="s">
        <v>80</v>
      </c>
      <c r="BK158" s="203">
        <f t="shared" si="19"/>
        <v>0</v>
      </c>
      <c r="BL158" s="17" t="s">
        <v>152</v>
      </c>
      <c r="BM158" s="202" t="s">
        <v>333</v>
      </c>
    </row>
    <row r="159" spans="1:65" s="2" customFormat="1" ht="24.2" customHeight="1">
      <c r="A159" s="34"/>
      <c r="B159" s="35"/>
      <c r="C159" s="191" t="s">
        <v>335</v>
      </c>
      <c r="D159" s="191" t="s">
        <v>148</v>
      </c>
      <c r="E159" s="192" t="s">
        <v>1071</v>
      </c>
      <c r="F159" s="193" t="s">
        <v>1072</v>
      </c>
      <c r="G159" s="194" t="s">
        <v>1073</v>
      </c>
      <c r="H159" s="195">
        <v>12</v>
      </c>
      <c r="I159" s="196"/>
      <c r="J159" s="197">
        <f t="shared" si="10"/>
        <v>0</v>
      </c>
      <c r="K159" s="193" t="s">
        <v>940</v>
      </c>
      <c r="L159" s="39"/>
      <c r="M159" s="198" t="s">
        <v>1</v>
      </c>
      <c r="N159" s="199" t="s">
        <v>37</v>
      </c>
      <c r="O159" s="71"/>
      <c r="P159" s="200">
        <f t="shared" si="11"/>
        <v>0</v>
      </c>
      <c r="Q159" s="200">
        <v>0</v>
      </c>
      <c r="R159" s="200">
        <f t="shared" si="12"/>
        <v>0</v>
      </c>
      <c r="S159" s="200">
        <v>0</v>
      </c>
      <c r="T159" s="201">
        <f t="shared" si="1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152</v>
      </c>
      <c r="AT159" s="202" t="s">
        <v>148</v>
      </c>
      <c r="AU159" s="202" t="s">
        <v>72</v>
      </c>
      <c r="AY159" s="17" t="s">
        <v>147</v>
      </c>
      <c r="BE159" s="203">
        <f t="shared" si="14"/>
        <v>0</v>
      </c>
      <c r="BF159" s="203">
        <f t="shared" si="15"/>
        <v>0</v>
      </c>
      <c r="BG159" s="203">
        <f t="shared" si="16"/>
        <v>0</v>
      </c>
      <c r="BH159" s="203">
        <f t="shared" si="17"/>
        <v>0</v>
      </c>
      <c r="BI159" s="203">
        <f t="shared" si="18"/>
        <v>0</v>
      </c>
      <c r="BJ159" s="17" t="s">
        <v>80</v>
      </c>
      <c r="BK159" s="203">
        <f t="shared" si="19"/>
        <v>0</v>
      </c>
      <c r="BL159" s="17" t="s">
        <v>152</v>
      </c>
      <c r="BM159" s="202" t="s">
        <v>338</v>
      </c>
    </row>
    <row r="160" spans="1:65" s="2" customFormat="1" ht="24.2" customHeight="1">
      <c r="A160" s="34"/>
      <c r="B160" s="35"/>
      <c r="C160" s="191" t="s">
        <v>251</v>
      </c>
      <c r="D160" s="191" t="s">
        <v>148</v>
      </c>
      <c r="E160" s="192" t="s">
        <v>960</v>
      </c>
      <c r="F160" s="193" t="s">
        <v>961</v>
      </c>
      <c r="G160" s="194" t="s">
        <v>207</v>
      </c>
      <c r="H160" s="195">
        <v>10</v>
      </c>
      <c r="I160" s="196"/>
      <c r="J160" s="197">
        <f t="shared" si="10"/>
        <v>0</v>
      </c>
      <c r="K160" s="193" t="s">
        <v>940</v>
      </c>
      <c r="L160" s="39"/>
      <c r="M160" s="198" t="s">
        <v>1</v>
      </c>
      <c r="N160" s="199" t="s">
        <v>37</v>
      </c>
      <c r="O160" s="71"/>
      <c r="P160" s="200">
        <f t="shared" si="11"/>
        <v>0</v>
      </c>
      <c r="Q160" s="200">
        <v>0</v>
      </c>
      <c r="R160" s="200">
        <f t="shared" si="12"/>
        <v>0</v>
      </c>
      <c r="S160" s="200">
        <v>0</v>
      </c>
      <c r="T160" s="201">
        <f t="shared" si="1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152</v>
      </c>
      <c r="AT160" s="202" t="s">
        <v>148</v>
      </c>
      <c r="AU160" s="202" t="s">
        <v>72</v>
      </c>
      <c r="AY160" s="17" t="s">
        <v>147</v>
      </c>
      <c r="BE160" s="203">
        <f t="shared" si="14"/>
        <v>0</v>
      </c>
      <c r="BF160" s="203">
        <f t="shared" si="15"/>
        <v>0</v>
      </c>
      <c r="BG160" s="203">
        <f t="shared" si="16"/>
        <v>0</v>
      </c>
      <c r="BH160" s="203">
        <f t="shared" si="17"/>
        <v>0</v>
      </c>
      <c r="BI160" s="203">
        <f t="shared" si="18"/>
        <v>0</v>
      </c>
      <c r="BJ160" s="17" t="s">
        <v>80</v>
      </c>
      <c r="BK160" s="203">
        <f t="shared" si="19"/>
        <v>0</v>
      </c>
      <c r="BL160" s="17" t="s">
        <v>152</v>
      </c>
      <c r="BM160" s="202" t="s">
        <v>342</v>
      </c>
    </row>
    <row r="161" spans="1:65" s="2" customFormat="1" ht="33" customHeight="1">
      <c r="A161" s="34"/>
      <c r="B161" s="35"/>
      <c r="C161" s="191" t="s">
        <v>343</v>
      </c>
      <c r="D161" s="191" t="s">
        <v>148</v>
      </c>
      <c r="E161" s="192" t="s">
        <v>962</v>
      </c>
      <c r="F161" s="193" t="s">
        <v>963</v>
      </c>
      <c r="G161" s="194" t="s">
        <v>510</v>
      </c>
      <c r="H161" s="195">
        <v>2</v>
      </c>
      <c r="I161" s="196"/>
      <c r="J161" s="197">
        <f t="shared" si="10"/>
        <v>0</v>
      </c>
      <c r="K161" s="193" t="s">
        <v>940</v>
      </c>
      <c r="L161" s="39"/>
      <c r="M161" s="198" t="s">
        <v>1</v>
      </c>
      <c r="N161" s="199" t="s">
        <v>37</v>
      </c>
      <c r="O161" s="71"/>
      <c r="P161" s="200">
        <f t="shared" si="11"/>
        <v>0</v>
      </c>
      <c r="Q161" s="200">
        <v>0</v>
      </c>
      <c r="R161" s="200">
        <f t="shared" si="12"/>
        <v>0</v>
      </c>
      <c r="S161" s="200">
        <v>0</v>
      </c>
      <c r="T161" s="201">
        <f t="shared" si="1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2" t="s">
        <v>152</v>
      </c>
      <c r="AT161" s="202" t="s">
        <v>148</v>
      </c>
      <c r="AU161" s="202" t="s">
        <v>72</v>
      </c>
      <c r="AY161" s="17" t="s">
        <v>147</v>
      </c>
      <c r="BE161" s="203">
        <f t="shared" si="14"/>
        <v>0</v>
      </c>
      <c r="BF161" s="203">
        <f t="shared" si="15"/>
        <v>0</v>
      </c>
      <c r="BG161" s="203">
        <f t="shared" si="16"/>
        <v>0</v>
      </c>
      <c r="BH161" s="203">
        <f t="shared" si="17"/>
        <v>0</v>
      </c>
      <c r="BI161" s="203">
        <f t="shared" si="18"/>
        <v>0</v>
      </c>
      <c r="BJ161" s="17" t="s">
        <v>80</v>
      </c>
      <c r="BK161" s="203">
        <f t="shared" si="19"/>
        <v>0</v>
      </c>
      <c r="BL161" s="17" t="s">
        <v>152</v>
      </c>
      <c r="BM161" s="202" t="s">
        <v>346</v>
      </c>
    </row>
    <row r="162" spans="1:65" s="2" customFormat="1" ht="37.9" customHeight="1">
      <c r="A162" s="34"/>
      <c r="B162" s="35"/>
      <c r="C162" s="191" t="s">
        <v>256</v>
      </c>
      <c r="D162" s="191" t="s">
        <v>148</v>
      </c>
      <c r="E162" s="192" t="s">
        <v>1074</v>
      </c>
      <c r="F162" s="193" t="s">
        <v>1075</v>
      </c>
      <c r="G162" s="194" t="s">
        <v>510</v>
      </c>
      <c r="H162" s="195">
        <v>1</v>
      </c>
      <c r="I162" s="196"/>
      <c r="J162" s="197">
        <f t="shared" si="10"/>
        <v>0</v>
      </c>
      <c r="K162" s="193" t="s">
        <v>940</v>
      </c>
      <c r="L162" s="39"/>
      <c r="M162" s="198" t="s">
        <v>1</v>
      </c>
      <c r="N162" s="199" t="s">
        <v>37</v>
      </c>
      <c r="O162" s="71"/>
      <c r="P162" s="200">
        <f t="shared" si="11"/>
        <v>0</v>
      </c>
      <c r="Q162" s="200">
        <v>0</v>
      </c>
      <c r="R162" s="200">
        <f t="shared" si="12"/>
        <v>0</v>
      </c>
      <c r="S162" s="200">
        <v>0</v>
      </c>
      <c r="T162" s="201">
        <f t="shared" si="1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152</v>
      </c>
      <c r="AT162" s="202" t="s">
        <v>148</v>
      </c>
      <c r="AU162" s="202" t="s">
        <v>72</v>
      </c>
      <c r="AY162" s="17" t="s">
        <v>147</v>
      </c>
      <c r="BE162" s="203">
        <f t="shared" si="14"/>
        <v>0</v>
      </c>
      <c r="BF162" s="203">
        <f t="shared" si="15"/>
        <v>0</v>
      </c>
      <c r="BG162" s="203">
        <f t="shared" si="16"/>
        <v>0</v>
      </c>
      <c r="BH162" s="203">
        <f t="shared" si="17"/>
        <v>0</v>
      </c>
      <c r="BI162" s="203">
        <f t="shared" si="18"/>
        <v>0</v>
      </c>
      <c r="BJ162" s="17" t="s">
        <v>80</v>
      </c>
      <c r="BK162" s="203">
        <f t="shared" si="19"/>
        <v>0</v>
      </c>
      <c r="BL162" s="17" t="s">
        <v>152</v>
      </c>
      <c r="BM162" s="202" t="s">
        <v>351</v>
      </c>
    </row>
    <row r="163" spans="1:65" s="2" customFormat="1" ht="37.9" customHeight="1">
      <c r="A163" s="34"/>
      <c r="B163" s="35"/>
      <c r="C163" s="191" t="s">
        <v>353</v>
      </c>
      <c r="D163" s="191" t="s">
        <v>148</v>
      </c>
      <c r="E163" s="192" t="s">
        <v>1076</v>
      </c>
      <c r="F163" s="193" t="s">
        <v>1077</v>
      </c>
      <c r="G163" s="194" t="s">
        <v>207</v>
      </c>
      <c r="H163" s="195">
        <v>170</v>
      </c>
      <c r="I163" s="196"/>
      <c r="J163" s="197">
        <f t="shared" si="10"/>
        <v>0</v>
      </c>
      <c r="K163" s="193" t="s">
        <v>940</v>
      </c>
      <c r="L163" s="39"/>
      <c r="M163" s="198" t="s">
        <v>1</v>
      </c>
      <c r="N163" s="199" t="s">
        <v>37</v>
      </c>
      <c r="O163" s="71"/>
      <c r="P163" s="200">
        <f t="shared" si="11"/>
        <v>0</v>
      </c>
      <c r="Q163" s="200">
        <v>0</v>
      </c>
      <c r="R163" s="200">
        <f t="shared" si="12"/>
        <v>0</v>
      </c>
      <c r="S163" s="200">
        <v>0</v>
      </c>
      <c r="T163" s="201">
        <f t="shared" si="1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2" t="s">
        <v>152</v>
      </c>
      <c r="AT163" s="202" t="s">
        <v>148</v>
      </c>
      <c r="AU163" s="202" t="s">
        <v>72</v>
      </c>
      <c r="AY163" s="17" t="s">
        <v>147</v>
      </c>
      <c r="BE163" s="203">
        <f t="shared" si="14"/>
        <v>0</v>
      </c>
      <c r="BF163" s="203">
        <f t="shared" si="15"/>
        <v>0</v>
      </c>
      <c r="BG163" s="203">
        <f t="shared" si="16"/>
        <v>0</v>
      </c>
      <c r="BH163" s="203">
        <f t="shared" si="17"/>
        <v>0</v>
      </c>
      <c r="BI163" s="203">
        <f t="shared" si="18"/>
        <v>0</v>
      </c>
      <c r="BJ163" s="17" t="s">
        <v>80</v>
      </c>
      <c r="BK163" s="203">
        <f t="shared" si="19"/>
        <v>0</v>
      </c>
      <c r="BL163" s="17" t="s">
        <v>152</v>
      </c>
      <c r="BM163" s="202" t="s">
        <v>356</v>
      </c>
    </row>
    <row r="164" spans="1:65" s="2" customFormat="1" ht="24.2" customHeight="1">
      <c r="A164" s="34"/>
      <c r="B164" s="35"/>
      <c r="C164" s="191" t="s">
        <v>260</v>
      </c>
      <c r="D164" s="191" t="s">
        <v>148</v>
      </c>
      <c r="E164" s="192" t="s">
        <v>1078</v>
      </c>
      <c r="F164" s="193" t="s">
        <v>1079</v>
      </c>
      <c r="G164" s="194" t="s">
        <v>510</v>
      </c>
      <c r="H164" s="195">
        <v>50</v>
      </c>
      <c r="I164" s="196"/>
      <c r="J164" s="197">
        <f t="shared" si="10"/>
        <v>0</v>
      </c>
      <c r="K164" s="193" t="s">
        <v>940</v>
      </c>
      <c r="L164" s="39"/>
      <c r="M164" s="198" t="s">
        <v>1</v>
      </c>
      <c r="N164" s="199" t="s">
        <v>37</v>
      </c>
      <c r="O164" s="71"/>
      <c r="P164" s="200">
        <f t="shared" si="11"/>
        <v>0</v>
      </c>
      <c r="Q164" s="200">
        <v>0</v>
      </c>
      <c r="R164" s="200">
        <f t="shared" si="12"/>
        <v>0</v>
      </c>
      <c r="S164" s="200">
        <v>0</v>
      </c>
      <c r="T164" s="201">
        <f t="shared" si="1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152</v>
      </c>
      <c r="AT164" s="202" t="s">
        <v>148</v>
      </c>
      <c r="AU164" s="202" t="s">
        <v>72</v>
      </c>
      <c r="AY164" s="17" t="s">
        <v>147</v>
      </c>
      <c r="BE164" s="203">
        <f t="shared" si="14"/>
        <v>0</v>
      </c>
      <c r="BF164" s="203">
        <f t="shared" si="15"/>
        <v>0</v>
      </c>
      <c r="BG164" s="203">
        <f t="shared" si="16"/>
        <v>0</v>
      </c>
      <c r="BH164" s="203">
        <f t="shared" si="17"/>
        <v>0</v>
      </c>
      <c r="BI164" s="203">
        <f t="shared" si="18"/>
        <v>0</v>
      </c>
      <c r="BJ164" s="17" t="s">
        <v>80</v>
      </c>
      <c r="BK164" s="203">
        <f t="shared" si="19"/>
        <v>0</v>
      </c>
      <c r="BL164" s="17" t="s">
        <v>152</v>
      </c>
      <c r="BM164" s="202" t="s">
        <v>359</v>
      </c>
    </row>
    <row r="165" spans="1:65" s="2" customFormat="1" ht="44.25" customHeight="1">
      <c r="A165" s="34"/>
      <c r="B165" s="35"/>
      <c r="C165" s="191" t="s">
        <v>361</v>
      </c>
      <c r="D165" s="191" t="s">
        <v>148</v>
      </c>
      <c r="E165" s="192" t="s">
        <v>1080</v>
      </c>
      <c r="F165" s="193" t="s">
        <v>1081</v>
      </c>
      <c r="G165" s="194" t="s">
        <v>207</v>
      </c>
      <c r="H165" s="195">
        <v>2</v>
      </c>
      <c r="I165" s="196"/>
      <c r="J165" s="197">
        <f t="shared" si="10"/>
        <v>0</v>
      </c>
      <c r="K165" s="193" t="s">
        <v>940</v>
      </c>
      <c r="L165" s="39"/>
      <c r="M165" s="198" t="s">
        <v>1</v>
      </c>
      <c r="N165" s="199" t="s">
        <v>37</v>
      </c>
      <c r="O165" s="71"/>
      <c r="P165" s="200">
        <f t="shared" si="11"/>
        <v>0</v>
      </c>
      <c r="Q165" s="200">
        <v>0</v>
      </c>
      <c r="R165" s="200">
        <f t="shared" si="12"/>
        <v>0</v>
      </c>
      <c r="S165" s="200">
        <v>0</v>
      </c>
      <c r="T165" s="201">
        <f t="shared" si="1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2" t="s">
        <v>152</v>
      </c>
      <c r="AT165" s="202" t="s">
        <v>148</v>
      </c>
      <c r="AU165" s="202" t="s">
        <v>72</v>
      </c>
      <c r="AY165" s="17" t="s">
        <v>147</v>
      </c>
      <c r="BE165" s="203">
        <f t="shared" si="14"/>
        <v>0</v>
      </c>
      <c r="BF165" s="203">
        <f t="shared" si="15"/>
        <v>0</v>
      </c>
      <c r="BG165" s="203">
        <f t="shared" si="16"/>
        <v>0</v>
      </c>
      <c r="BH165" s="203">
        <f t="shared" si="17"/>
        <v>0</v>
      </c>
      <c r="BI165" s="203">
        <f t="shared" si="18"/>
        <v>0</v>
      </c>
      <c r="BJ165" s="17" t="s">
        <v>80</v>
      </c>
      <c r="BK165" s="203">
        <f t="shared" si="19"/>
        <v>0</v>
      </c>
      <c r="BL165" s="17" t="s">
        <v>152</v>
      </c>
      <c r="BM165" s="202" t="s">
        <v>364</v>
      </c>
    </row>
    <row r="166" spans="1:65" s="2" customFormat="1" ht="16.5" customHeight="1">
      <c r="A166" s="34"/>
      <c r="B166" s="35"/>
      <c r="C166" s="191" t="s">
        <v>264</v>
      </c>
      <c r="D166" s="191" t="s">
        <v>148</v>
      </c>
      <c r="E166" s="192" t="s">
        <v>1082</v>
      </c>
      <c r="F166" s="193" t="s">
        <v>1083</v>
      </c>
      <c r="G166" s="194" t="s">
        <v>207</v>
      </c>
      <c r="H166" s="195">
        <v>120</v>
      </c>
      <c r="I166" s="196"/>
      <c r="J166" s="197">
        <f t="shared" si="10"/>
        <v>0</v>
      </c>
      <c r="K166" s="193" t="s">
        <v>940</v>
      </c>
      <c r="L166" s="39"/>
      <c r="M166" s="198" t="s">
        <v>1</v>
      </c>
      <c r="N166" s="199" t="s">
        <v>37</v>
      </c>
      <c r="O166" s="71"/>
      <c r="P166" s="200">
        <f t="shared" si="11"/>
        <v>0</v>
      </c>
      <c r="Q166" s="200">
        <v>0</v>
      </c>
      <c r="R166" s="200">
        <f t="shared" si="12"/>
        <v>0</v>
      </c>
      <c r="S166" s="200">
        <v>0</v>
      </c>
      <c r="T166" s="201">
        <f t="shared" si="1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152</v>
      </c>
      <c r="AT166" s="202" t="s">
        <v>148</v>
      </c>
      <c r="AU166" s="202" t="s">
        <v>72</v>
      </c>
      <c r="AY166" s="17" t="s">
        <v>147</v>
      </c>
      <c r="BE166" s="203">
        <f t="shared" si="14"/>
        <v>0</v>
      </c>
      <c r="BF166" s="203">
        <f t="shared" si="15"/>
        <v>0</v>
      </c>
      <c r="BG166" s="203">
        <f t="shared" si="16"/>
        <v>0</v>
      </c>
      <c r="BH166" s="203">
        <f t="shared" si="17"/>
        <v>0</v>
      </c>
      <c r="BI166" s="203">
        <f t="shared" si="18"/>
        <v>0</v>
      </c>
      <c r="BJ166" s="17" t="s">
        <v>80</v>
      </c>
      <c r="BK166" s="203">
        <f t="shared" si="19"/>
        <v>0</v>
      </c>
      <c r="BL166" s="17" t="s">
        <v>152</v>
      </c>
      <c r="BM166" s="202" t="s">
        <v>369</v>
      </c>
    </row>
    <row r="167" spans="1:65" s="2" customFormat="1" ht="16.5" customHeight="1">
      <c r="A167" s="34"/>
      <c r="B167" s="35"/>
      <c r="C167" s="191" t="s">
        <v>372</v>
      </c>
      <c r="D167" s="191" t="s">
        <v>148</v>
      </c>
      <c r="E167" s="192" t="s">
        <v>1084</v>
      </c>
      <c r="F167" s="193" t="s">
        <v>1085</v>
      </c>
      <c r="G167" s="194" t="s">
        <v>207</v>
      </c>
      <c r="H167" s="195">
        <v>120</v>
      </c>
      <c r="I167" s="196"/>
      <c r="J167" s="197">
        <f t="shared" si="10"/>
        <v>0</v>
      </c>
      <c r="K167" s="193" t="s">
        <v>940</v>
      </c>
      <c r="L167" s="39"/>
      <c r="M167" s="198" t="s">
        <v>1</v>
      </c>
      <c r="N167" s="199" t="s">
        <v>37</v>
      </c>
      <c r="O167" s="71"/>
      <c r="P167" s="200">
        <f t="shared" si="11"/>
        <v>0</v>
      </c>
      <c r="Q167" s="200">
        <v>0</v>
      </c>
      <c r="R167" s="200">
        <f t="shared" si="12"/>
        <v>0</v>
      </c>
      <c r="S167" s="200">
        <v>0</v>
      </c>
      <c r="T167" s="201">
        <f t="shared" si="1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2" t="s">
        <v>152</v>
      </c>
      <c r="AT167" s="202" t="s">
        <v>148</v>
      </c>
      <c r="AU167" s="202" t="s">
        <v>72</v>
      </c>
      <c r="AY167" s="17" t="s">
        <v>147</v>
      </c>
      <c r="BE167" s="203">
        <f t="shared" si="14"/>
        <v>0</v>
      </c>
      <c r="BF167" s="203">
        <f t="shared" si="15"/>
        <v>0</v>
      </c>
      <c r="BG167" s="203">
        <f t="shared" si="16"/>
        <v>0</v>
      </c>
      <c r="BH167" s="203">
        <f t="shared" si="17"/>
        <v>0</v>
      </c>
      <c r="BI167" s="203">
        <f t="shared" si="18"/>
        <v>0</v>
      </c>
      <c r="BJ167" s="17" t="s">
        <v>80</v>
      </c>
      <c r="BK167" s="203">
        <f t="shared" si="19"/>
        <v>0</v>
      </c>
      <c r="BL167" s="17" t="s">
        <v>152</v>
      </c>
      <c r="BM167" s="202" t="s">
        <v>375</v>
      </c>
    </row>
    <row r="168" spans="1:65" s="2" customFormat="1" ht="21.75" customHeight="1">
      <c r="A168" s="34"/>
      <c r="B168" s="35"/>
      <c r="C168" s="191" t="s">
        <v>268</v>
      </c>
      <c r="D168" s="191" t="s">
        <v>148</v>
      </c>
      <c r="E168" s="192" t="s">
        <v>1086</v>
      </c>
      <c r="F168" s="193" t="s">
        <v>1087</v>
      </c>
      <c r="G168" s="194" t="s">
        <v>1088</v>
      </c>
      <c r="H168" s="195">
        <v>1</v>
      </c>
      <c r="I168" s="196"/>
      <c r="J168" s="197">
        <f t="shared" si="10"/>
        <v>0</v>
      </c>
      <c r="K168" s="193" t="s">
        <v>940</v>
      </c>
      <c r="L168" s="39"/>
      <c r="M168" s="198" t="s">
        <v>1</v>
      </c>
      <c r="N168" s="199" t="s">
        <v>37</v>
      </c>
      <c r="O168" s="71"/>
      <c r="P168" s="200">
        <f t="shared" si="11"/>
        <v>0</v>
      </c>
      <c r="Q168" s="200">
        <v>0</v>
      </c>
      <c r="R168" s="200">
        <f t="shared" si="12"/>
        <v>0</v>
      </c>
      <c r="S168" s="200">
        <v>0</v>
      </c>
      <c r="T168" s="201">
        <f t="shared" si="1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152</v>
      </c>
      <c r="AT168" s="202" t="s">
        <v>148</v>
      </c>
      <c r="AU168" s="202" t="s">
        <v>72</v>
      </c>
      <c r="AY168" s="17" t="s">
        <v>147</v>
      </c>
      <c r="BE168" s="203">
        <f t="shared" si="14"/>
        <v>0</v>
      </c>
      <c r="BF168" s="203">
        <f t="shared" si="15"/>
        <v>0</v>
      </c>
      <c r="BG168" s="203">
        <f t="shared" si="16"/>
        <v>0</v>
      </c>
      <c r="BH168" s="203">
        <f t="shared" si="17"/>
        <v>0</v>
      </c>
      <c r="BI168" s="203">
        <f t="shared" si="18"/>
        <v>0</v>
      </c>
      <c r="BJ168" s="17" t="s">
        <v>80</v>
      </c>
      <c r="BK168" s="203">
        <f t="shared" si="19"/>
        <v>0</v>
      </c>
      <c r="BL168" s="17" t="s">
        <v>152</v>
      </c>
      <c r="BM168" s="202" t="s">
        <v>382</v>
      </c>
    </row>
    <row r="169" spans="1:65" s="2" customFormat="1" ht="16.5" customHeight="1">
      <c r="A169" s="34"/>
      <c r="B169" s="35"/>
      <c r="C169" s="191" t="s">
        <v>384</v>
      </c>
      <c r="D169" s="191" t="s">
        <v>148</v>
      </c>
      <c r="E169" s="192" t="s">
        <v>1089</v>
      </c>
      <c r="F169" s="193" t="s">
        <v>1090</v>
      </c>
      <c r="G169" s="194" t="s">
        <v>207</v>
      </c>
      <c r="H169" s="195">
        <v>120</v>
      </c>
      <c r="I169" s="196"/>
      <c r="J169" s="197">
        <f t="shared" si="10"/>
        <v>0</v>
      </c>
      <c r="K169" s="193" t="s">
        <v>940</v>
      </c>
      <c r="L169" s="39"/>
      <c r="M169" s="198" t="s">
        <v>1</v>
      </c>
      <c r="N169" s="199" t="s">
        <v>37</v>
      </c>
      <c r="O169" s="71"/>
      <c r="P169" s="200">
        <f t="shared" si="11"/>
        <v>0</v>
      </c>
      <c r="Q169" s="200">
        <v>0</v>
      </c>
      <c r="R169" s="200">
        <f t="shared" si="12"/>
        <v>0</v>
      </c>
      <c r="S169" s="200">
        <v>0</v>
      </c>
      <c r="T169" s="201">
        <f t="shared" si="1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2" t="s">
        <v>152</v>
      </c>
      <c r="AT169" s="202" t="s">
        <v>148</v>
      </c>
      <c r="AU169" s="202" t="s">
        <v>72</v>
      </c>
      <c r="AY169" s="17" t="s">
        <v>147</v>
      </c>
      <c r="BE169" s="203">
        <f t="shared" si="14"/>
        <v>0</v>
      </c>
      <c r="BF169" s="203">
        <f t="shared" si="15"/>
        <v>0</v>
      </c>
      <c r="BG169" s="203">
        <f t="shared" si="16"/>
        <v>0</v>
      </c>
      <c r="BH169" s="203">
        <f t="shared" si="17"/>
        <v>0</v>
      </c>
      <c r="BI169" s="203">
        <f t="shared" si="18"/>
        <v>0</v>
      </c>
      <c r="BJ169" s="17" t="s">
        <v>80</v>
      </c>
      <c r="BK169" s="203">
        <f t="shared" si="19"/>
        <v>0</v>
      </c>
      <c r="BL169" s="17" t="s">
        <v>152</v>
      </c>
      <c r="BM169" s="202" t="s">
        <v>387</v>
      </c>
    </row>
    <row r="170" spans="1:65" s="2" customFormat="1" ht="21.75" customHeight="1">
      <c r="A170" s="34"/>
      <c r="B170" s="35"/>
      <c r="C170" s="191" t="s">
        <v>272</v>
      </c>
      <c r="D170" s="191" t="s">
        <v>148</v>
      </c>
      <c r="E170" s="192" t="s">
        <v>1091</v>
      </c>
      <c r="F170" s="193" t="s">
        <v>1092</v>
      </c>
      <c r="G170" s="194" t="s">
        <v>510</v>
      </c>
      <c r="H170" s="195">
        <v>2</v>
      </c>
      <c r="I170" s="196"/>
      <c r="J170" s="197">
        <f t="shared" si="10"/>
        <v>0</v>
      </c>
      <c r="K170" s="193" t="s">
        <v>940</v>
      </c>
      <c r="L170" s="39"/>
      <c r="M170" s="198" t="s">
        <v>1</v>
      </c>
      <c r="N170" s="199" t="s">
        <v>37</v>
      </c>
      <c r="O170" s="71"/>
      <c r="P170" s="200">
        <f t="shared" si="11"/>
        <v>0</v>
      </c>
      <c r="Q170" s="200">
        <v>0</v>
      </c>
      <c r="R170" s="200">
        <f t="shared" si="12"/>
        <v>0</v>
      </c>
      <c r="S170" s="200">
        <v>0</v>
      </c>
      <c r="T170" s="201">
        <f t="shared" si="1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2" t="s">
        <v>152</v>
      </c>
      <c r="AT170" s="202" t="s">
        <v>148</v>
      </c>
      <c r="AU170" s="202" t="s">
        <v>72</v>
      </c>
      <c r="AY170" s="17" t="s">
        <v>147</v>
      </c>
      <c r="BE170" s="203">
        <f t="shared" si="14"/>
        <v>0</v>
      </c>
      <c r="BF170" s="203">
        <f t="shared" si="15"/>
        <v>0</v>
      </c>
      <c r="BG170" s="203">
        <f t="shared" si="16"/>
        <v>0</v>
      </c>
      <c r="BH170" s="203">
        <f t="shared" si="17"/>
        <v>0</v>
      </c>
      <c r="BI170" s="203">
        <f t="shared" si="18"/>
        <v>0</v>
      </c>
      <c r="BJ170" s="17" t="s">
        <v>80</v>
      </c>
      <c r="BK170" s="203">
        <f t="shared" si="19"/>
        <v>0</v>
      </c>
      <c r="BL170" s="17" t="s">
        <v>152</v>
      </c>
      <c r="BM170" s="202" t="s">
        <v>391</v>
      </c>
    </row>
    <row r="171" spans="1:65" s="2" customFormat="1" ht="16.5" customHeight="1">
      <c r="A171" s="34"/>
      <c r="B171" s="35"/>
      <c r="C171" s="191" t="s">
        <v>398</v>
      </c>
      <c r="D171" s="191" t="s">
        <v>148</v>
      </c>
      <c r="E171" s="192" t="s">
        <v>1093</v>
      </c>
      <c r="F171" s="193" t="s">
        <v>1094</v>
      </c>
      <c r="G171" s="194" t="s">
        <v>510</v>
      </c>
      <c r="H171" s="195">
        <v>2</v>
      </c>
      <c r="I171" s="196"/>
      <c r="J171" s="197">
        <f t="shared" si="10"/>
        <v>0</v>
      </c>
      <c r="K171" s="193" t="s">
        <v>940</v>
      </c>
      <c r="L171" s="39"/>
      <c r="M171" s="198" t="s">
        <v>1</v>
      </c>
      <c r="N171" s="199" t="s">
        <v>37</v>
      </c>
      <c r="O171" s="71"/>
      <c r="P171" s="200">
        <f t="shared" si="11"/>
        <v>0</v>
      </c>
      <c r="Q171" s="200">
        <v>0</v>
      </c>
      <c r="R171" s="200">
        <f t="shared" si="12"/>
        <v>0</v>
      </c>
      <c r="S171" s="200">
        <v>0</v>
      </c>
      <c r="T171" s="201">
        <f t="shared" si="1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2" t="s">
        <v>152</v>
      </c>
      <c r="AT171" s="202" t="s">
        <v>148</v>
      </c>
      <c r="AU171" s="202" t="s">
        <v>72</v>
      </c>
      <c r="AY171" s="17" t="s">
        <v>147</v>
      </c>
      <c r="BE171" s="203">
        <f t="shared" si="14"/>
        <v>0</v>
      </c>
      <c r="BF171" s="203">
        <f t="shared" si="15"/>
        <v>0</v>
      </c>
      <c r="BG171" s="203">
        <f t="shared" si="16"/>
        <v>0</v>
      </c>
      <c r="BH171" s="203">
        <f t="shared" si="17"/>
        <v>0</v>
      </c>
      <c r="BI171" s="203">
        <f t="shared" si="18"/>
        <v>0</v>
      </c>
      <c r="BJ171" s="17" t="s">
        <v>80</v>
      </c>
      <c r="BK171" s="203">
        <f t="shared" si="19"/>
        <v>0</v>
      </c>
      <c r="BL171" s="17" t="s">
        <v>152</v>
      </c>
      <c r="BM171" s="202" t="s">
        <v>401</v>
      </c>
    </row>
    <row r="172" spans="1:65" s="2" customFormat="1" ht="24.2" customHeight="1">
      <c r="A172" s="34"/>
      <c r="B172" s="35"/>
      <c r="C172" s="191" t="s">
        <v>276</v>
      </c>
      <c r="D172" s="191" t="s">
        <v>148</v>
      </c>
      <c r="E172" s="192" t="s">
        <v>1095</v>
      </c>
      <c r="F172" s="193" t="s">
        <v>1096</v>
      </c>
      <c r="G172" s="194" t="s">
        <v>510</v>
      </c>
      <c r="H172" s="195">
        <v>2</v>
      </c>
      <c r="I172" s="196"/>
      <c r="J172" s="197">
        <f t="shared" si="10"/>
        <v>0</v>
      </c>
      <c r="K172" s="193" t="s">
        <v>940</v>
      </c>
      <c r="L172" s="39"/>
      <c r="M172" s="198" t="s">
        <v>1</v>
      </c>
      <c r="N172" s="199" t="s">
        <v>37</v>
      </c>
      <c r="O172" s="71"/>
      <c r="P172" s="200">
        <f t="shared" si="11"/>
        <v>0</v>
      </c>
      <c r="Q172" s="200">
        <v>0</v>
      </c>
      <c r="R172" s="200">
        <f t="shared" si="12"/>
        <v>0</v>
      </c>
      <c r="S172" s="200">
        <v>0</v>
      </c>
      <c r="T172" s="201">
        <f t="shared" si="1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152</v>
      </c>
      <c r="AT172" s="202" t="s">
        <v>148</v>
      </c>
      <c r="AU172" s="202" t="s">
        <v>72</v>
      </c>
      <c r="AY172" s="17" t="s">
        <v>147</v>
      </c>
      <c r="BE172" s="203">
        <f t="shared" si="14"/>
        <v>0</v>
      </c>
      <c r="BF172" s="203">
        <f t="shared" si="15"/>
        <v>0</v>
      </c>
      <c r="BG172" s="203">
        <f t="shared" si="16"/>
        <v>0</v>
      </c>
      <c r="BH172" s="203">
        <f t="shared" si="17"/>
        <v>0</v>
      </c>
      <c r="BI172" s="203">
        <f t="shared" si="18"/>
        <v>0</v>
      </c>
      <c r="BJ172" s="17" t="s">
        <v>80</v>
      </c>
      <c r="BK172" s="203">
        <f t="shared" si="19"/>
        <v>0</v>
      </c>
      <c r="BL172" s="17" t="s">
        <v>152</v>
      </c>
      <c r="BM172" s="202" t="s">
        <v>405</v>
      </c>
    </row>
    <row r="173" spans="1:65" s="2" customFormat="1" ht="24.2" customHeight="1">
      <c r="A173" s="34"/>
      <c r="B173" s="35"/>
      <c r="C173" s="191" t="s">
        <v>407</v>
      </c>
      <c r="D173" s="191" t="s">
        <v>148</v>
      </c>
      <c r="E173" s="192" t="s">
        <v>1097</v>
      </c>
      <c r="F173" s="193" t="s">
        <v>1098</v>
      </c>
      <c r="G173" s="194" t="s">
        <v>503</v>
      </c>
      <c r="H173" s="195">
        <v>25</v>
      </c>
      <c r="I173" s="196"/>
      <c r="J173" s="197">
        <f t="shared" si="10"/>
        <v>0</v>
      </c>
      <c r="K173" s="193" t="s">
        <v>940</v>
      </c>
      <c r="L173" s="39"/>
      <c r="M173" s="198" t="s">
        <v>1</v>
      </c>
      <c r="N173" s="199" t="s">
        <v>37</v>
      </c>
      <c r="O173" s="71"/>
      <c r="P173" s="200">
        <f t="shared" si="11"/>
        <v>0</v>
      </c>
      <c r="Q173" s="200">
        <v>0</v>
      </c>
      <c r="R173" s="200">
        <f t="shared" si="12"/>
        <v>0</v>
      </c>
      <c r="S173" s="200">
        <v>0</v>
      </c>
      <c r="T173" s="201">
        <f t="shared" si="1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2" t="s">
        <v>152</v>
      </c>
      <c r="AT173" s="202" t="s">
        <v>148</v>
      </c>
      <c r="AU173" s="202" t="s">
        <v>72</v>
      </c>
      <c r="AY173" s="17" t="s">
        <v>147</v>
      </c>
      <c r="BE173" s="203">
        <f t="shared" si="14"/>
        <v>0</v>
      </c>
      <c r="BF173" s="203">
        <f t="shared" si="15"/>
        <v>0</v>
      </c>
      <c r="BG173" s="203">
        <f t="shared" si="16"/>
        <v>0</v>
      </c>
      <c r="BH173" s="203">
        <f t="shared" si="17"/>
        <v>0</v>
      </c>
      <c r="BI173" s="203">
        <f t="shared" si="18"/>
        <v>0</v>
      </c>
      <c r="BJ173" s="17" t="s">
        <v>80</v>
      </c>
      <c r="BK173" s="203">
        <f t="shared" si="19"/>
        <v>0</v>
      </c>
      <c r="BL173" s="17" t="s">
        <v>152</v>
      </c>
      <c r="BM173" s="202" t="s">
        <v>410</v>
      </c>
    </row>
    <row r="174" spans="1:65" s="2" customFormat="1" ht="24.2" customHeight="1">
      <c r="A174" s="34"/>
      <c r="B174" s="35"/>
      <c r="C174" s="191" t="s">
        <v>281</v>
      </c>
      <c r="D174" s="191" t="s">
        <v>148</v>
      </c>
      <c r="E174" s="192" t="s">
        <v>1099</v>
      </c>
      <c r="F174" s="193" t="s">
        <v>1100</v>
      </c>
      <c r="G174" s="194" t="s">
        <v>524</v>
      </c>
      <c r="H174" s="195">
        <v>50</v>
      </c>
      <c r="I174" s="196"/>
      <c r="J174" s="197">
        <f t="shared" si="10"/>
        <v>0</v>
      </c>
      <c r="K174" s="193" t="s">
        <v>940</v>
      </c>
      <c r="L174" s="39"/>
      <c r="M174" s="198" t="s">
        <v>1</v>
      </c>
      <c r="N174" s="199" t="s">
        <v>37</v>
      </c>
      <c r="O174" s="71"/>
      <c r="P174" s="200">
        <f t="shared" si="11"/>
        <v>0</v>
      </c>
      <c r="Q174" s="200">
        <v>0</v>
      </c>
      <c r="R174" s="200">
        <f t="shared" si="12"/>
        <v>0</v>
      </c>
      <c r="S174" s="200">
        <v>0</v>
      </c>
      <c r="T174" s="201">
        <f t="shared" si="1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2" t="s">
        <v>152</v>
      </c>
      <c r="AT174" s="202" t="s">
        <v>148</v>
      </c>
      <c r="AU174" s="202" t="s">
        <v>72</v>
      </c>
      <c r="AY174" s="17" t="s">
        <v>147</v>
      </c>
      <c r="BE174" s="203">
        <f t="shared" si="14"/>
        <v>0</v>
      </c>
      <c r="BF174" s="203">
        <f t="shared" si="15"/>
        <v>0</v>
      </c>
      <c r="BG174" s="203">
        <f t="shared" si="16"/>
        <v>0</v>
      </c>
      <c r="BH174" s="203">
        <f t="shared" si="17"/>
        <v>0</v>
      </c>
      <c r="BI174" s="203">
        <f t="shared" si="18"/>
        <v>0</v>
      </c>
      <c r="BJ174" s="17" t="s">
        <v>80</v>
      </c>
      <c r="BK174" s="203">
        <f t="shared" si="19"/>
        <v>0</v>
      </c>
      <c r="BL174" s="17" t="s">
        <v>152</v>
      </c>
      <c r="BM174" s="202" t="s">
        <v>413</v>
      </c>
    </row>
    <row r="175" spans="1:65" s="2" customFormat="1" ht="24.2" customHeight="1">
      <c r="A175" s="34"/>
      <c r="B175" s="35"/>
      <c r="C175" s="191" t="s">
        <v>416</v>
      </c>
      <c r="D175" s="191" t="s">
        <v>148</v>
      </c>
      <c r="E175" s="192" t="s">
        <v>1101</v>
      </c>
      <c r="F175" s="193" t="s">
        <v>1102</v>
      </c>
      <c r="G175" s="194" t="s">
        <v>151</v>
      </c>
      <c r="H175" s="195">
        <v>45</v>
      </c>
      <c r="I175" s="196"/>
      <c r="J175" s="197">
        <f t="shared" si="10"/>
        <v>0</v>
      </c>
      <c r="K175" s="193" t="s">
        <v>940</v>
      </c>
      <c r="L175" s="39"/>
      <c r="M175" s="198" t="s">
        <v>1</v>
      </c>
      <c r="N175" s="199" t="s">
        <v>37</v>
      </c>
      <c r="O175" s="71"/>
      <c r="P175" s="200">
        <f t="shared" si="11"/>
        <v>0</v>
      </c>
      <c r="Q175" s="200">
        <v>0</v>
      </c>
      <c r="R175" s="200">
        <f t="shared" si="12"/>
        <v>0</v>
      </c>
      <c r="S175" s="200">
        <v>0</v>
      </c>
      <c r="T175" s="201">
        <f t="shared" si="1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2" t="s">
        <v>152</v>
      </c>
      <c r="AT175" s="202" t="s">
        <v>148</v>
      </c>
      <c r="AU175" s="202" t="s">
        <v>72</v>
      </c>
      <c r="AY175" s="17" t="s">
        <v>147</v>
      </c>
      <c r="BE175" s="203">
        <f t="shared" si="14"/>
        <v>0</v>
      </c>
      <c r="BF175" s="203">
        <f t="shared" si="15"/>
        <v>0</v>
      </c>
      <c r="BG175" s="203">
        <f t="shared" si="16"/>
        <v>0</v>
      </c>
      <c r="BH175" s="203">
        <f t="shared" si="17"/>
        <v>0</v>
      </c>
      <c r="BI175" s="203">
        <f t="shared" si="18"/>
        <v>0</v>
      </c>
      <c r="BJ175" s="17" t="s">
        <v>80</v>
      </c>
      <c r="BK175" s="203">
        <f t="shared" si="19"/>
        <v>0</v>
      </c>
      <c r="BL175" s="17" t="s">
        <v>152</v>
      </c>
      <c r="BM175" s="202" t="s">
        <v>419</v>
      </c>
    </row>
    <row r="176" spans="1:65" s="2" customFormat="1" ht="16.5" customHeight="1">
      <c r="A176" s="34"/>
      <c r="B176" s="35"/>
      <c r="C176" s="191" t="s">
        <v>285</v>
      </c>
      <c r="D176" s="191" t="s">
        <v>148</v>
      </c>
      <c r="E176" s="192" t="s">
        <v>1103</v>
      </c>
      <c r="F176" s="193" t="s">
        <v>1104</v>
      </c>
      <c r="G176" s="194" t="s">
        <v>151</v>
      </c>
      <c r="H176" s="195">
        <v>45</v>
      </c>
      <c r="I176" s="196"/>
      <c r="J176" s="197">
        <f t="shared" si="10"/>
        <v>0</v>
      </c>
      <c r="K176" s="193" t="s">
        <v>940</v>
      </c>
      <c r="L176" s="39"/>
      <c r="M176" s="198" t="s">
        <v>1</v>
      </c>
      <c r="N176" s="199" t="s">
        <v>37</v>
      </c>
      <c r="O176" s="71"/>
      <c r="P176" s="200">
        <f t="shared" si="11"/>
        <v>0</v>
      </c>
      <c r="Q176" s="200">
        <v>0</v>
      </c>
      <c r="R176" s="200">
        <f t="shared" si="12"/>
        <v>0</v>
      </c>
      <c r="S176" s="200">
        <v>0</v>
      </c>
      <c r="T176" s="201">
        <f t="shared" si="1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2" t="s">
        <v>152</v>
      </c>
      <c r="AT176" s="202" t="s">
        <v>148</v>
      </c>
      <c r="AU176" s="202" t="s">
        <v>72</v>
      </c>
      <c r="AY176" s="17" t="s">
        <v>147</v>
      </c>
      <c r="BE176" s="203">
        <f t="shared" si="14"/>
        <v>0</v>
      </c>
      <c r="BF176" s="203">
        <f t="shared" si="15"/>
        <v>0</v>
      </c>
      <c r="BG176" s="203">
        <f t="shared" si="16"/>
        <v>0</v>
      </c>
      <c r="BH176" s="203">
        <f t="shared" si="17"/>
        <v>0</v>
      </c>
      <c r="BI176" s="203">
        <f t="shared" si="18"/>
        <v>0</v>
      </c>
      <c r="BJ176" s="17" t="s">
        <v>80</v>
      </c>
      <c r="BK176" s="203">
        <f t="shared" si="19"/>
        <v>0</v>
      </c>
      <c r="BL176" s="17" t="s">
        <v>152</v>
      </c>
      <c r="BM176" s="202" t="s">
        <v>422</v>
      </c>
    </row>
    <row r="177" spans="1:65" s="2" customFormat="1" ht="24.2" customHeight="1">
      <c r="A177" s="34"/>
      <c r="B177" s="35"/>
      <c r="C177" s="191" t="s">
        <v>424</v>
      </c>
      <c r="D177" s="191" t="s">
        <v>148</v>
      </c>
      <c r="E177" s="192" t="s">
        <v>1105</v>
      </c>
      <c r="F177" s="193" t="s">
        <v>1106</v>
      </c>
      <c r="G177" s="194" t="s">
        <v>207</v>
      </c>
      <c r="H177" s="195">
        <v>100</v>
      </c>
      <c r="I177" s="196"/>
      <c r="J177" s="197">
        <f t="shared" si="10"/>
        <v>0</v>
      </c>
      <c r="K177" s="193" t="s">
        <v>940</v>
      </c>
      <c r="L177" s="39"/>
      <c r="M177" s="198" t="s">
        <v>1</v>
      </c>
      <c r="N177" s="199" t="s">
        <v>37</v>
      </c>
      <c r="O177" s="71"/>
      <c r="P177" s="200">
        <f t="shared" si="11"/>
        <v>0</v>
      </c>
      <c r="Q177" s="200">
        <v>0</v>
      </c>
      <c r="R177" s="200">
        <f t="shared" si="12"/>
        <v>0</v>
      </c>
      <c r="S177" s="200">
        <v>0</v>
      </c>
      <c r="T177" s="201">
        <f t="shared" si="1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2" t="s">
        <v>152</v>
      </c>
      <c r="AT177" s="202" t="s">
        <v>148</v>
      </c>
      <c r="AU177" s="202" t="s">
        <v>72</v>
      </c>
      <c r="AY177" s="17" t="s">
        <v>147</v>
      </c>
      <c r="BE177" s="203">
        <f t="shared" si="14"/>
        <v>0</v>
      </c>
      <c r="BF177" s="203">
        <f t="shared" si="15"/>
        <v>0</v>
      </c>
      <c r="BG177" s="203">
        <f t="shared" si="16"/>
        <v>0</v>
      </c>
      <c r="BH177" s="203">
        <f t="shared" si="17"/>
        <v>0</v>
      </c>
      <c r="BI177" s="203">
        <f t="shared" si="18"/>
        <v>0</v>
      </c>
      <c r="BJ177" s="17" t="s">
        <v>80</v>
      </c>
      <c r="BK177" s="203">
        <f t="shared" si="19"/>
        <v>0</v>
      </c>
      <c r="BL177" s="17" t="s">
        <v>152</v>
      </c>
      <c r="BM177" s="202" t="s">
        <v>427</v>
      </c>
    </row>
    <row r="178" spans="1:65" s="2" customFormat="1" ht="16.5" customHeight="1">
      <c r="A178" s="34"/>
      <c r="B178" s="35"/>
      <c r="C178" s="191" t="s">
        <v>290</v>
      </c>
      <c r="D178" s="191" t="s">
        <v>148</v>
      </c>
      <c r="E178" s="192" t="s">
        <v>1107</v>
      </c>
      <c r="F178" s="193" t="s">
        <v>1108</v>
      </c>
      <c r="G178" s="194" t="s">
        <v>207</v>
      </c>
      <c r="H178" s="195">
        <v>100</v>
      </c>
      <c r="I178" s="196"/>
      <c r="J178" s="197">
        <f t="shared" si="10"/>
        <v>0</v>
      </c>
      <c r="K178" s="193" t="s">
        <v>940</v>
      </c>
      <c r="L178" s="39"/>
      <c r="M178" s="198" t="s">
        <v>1</v>
      </c>
      <c r="N178" s="199" t="s">
        <v>37</v>
      </c>
      <c r="O178" s="71"/>
      <c r="P178" s="200">
        <f t="shared" si="11"/>
        <v>0</v>
      </c>
      <c r="Q178" s="200">
        <v>0</v>
      </c>
      <c r="R178" s="200">
        <f t="shared" si="12"/>
        <v>0</v>
      </c>
      <c r="S178" s="200">
        <v>0</v>
      </c>
      <c r="T178" s="201">
        <f t="shared" si="1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2" t="s">
        <v>152</v>
      </c>
      <c r="AT178" s="202" t="s">
        <v>148</v>
      </c>
      <c r="AU178" s="202" t="s">
        <v>72</v>
      </c>
      <c r="AY178" s="17" t="s">
        <v>147</v>
      </c>
      <c r="BE178" s="203">
        <f t="shared" si="14"/>
        <v>0</v>
      </c>
      <c r="BF178" s="203">
        <f t="shared" si="15"/>
        <v>0</v>
      </c>
      <c r="BG178" s="203">
        <f t="shared" si="16"/>
        <v>0</v>
      </c>
      <c r="BH178" s="203">
        <f t="shared" si="17"/>
        <v>0</v>
      </c>
      <c r="BI178" s="203">
        <f t="shared" si="18"/>
        <v>0</v>
      </c>
      <c r="BJ178" s="17" t="s">
        <v>80</v>
      </c>
      <c r="BK178" s="203">
        <f t="shared" si="19"/>
        <v>0</v>
      </c>
      <c r="BL178" s="17" t="s">
        <v>152</v>
      </c>
      <c r="BM178" s="202" t="s">
        <v>430</v>
      </c>
    </row>
    <row r="179" spans="1:65" s="2" customFormat="1" ht="24.2" customHeight="1">
      <c r="A179" s="34"/>
      <c r="B179" s="35"/>
      <c r="C179" s="191" t="s">
        <v>432</v>
      </c>
      <c r="D179" s="191" t="s">
        <v>148</v>
      </c>
      <c r="E179" s="192" t="s">
        <v>1109</v>
      </c>
      <c r="F179" s="193" t="s">
        <v>1110</v>
      </c>
      <c r="G179" s="194" t="s">
        <v>510</v>
      </c>
      <c r="H179" s="195">
        <v>2</v>
      </c>
      <c r="I179" s="196"/>
      <c r="J179" s="197">
        <f t="shared" si="10"/>
        <v>0</v>
      </c>
      <c r="K179" s="193" t="s">
        <v>940</v>
      </c>
      <c r="L179" s="39"/>
      <c r="M179" s="198" t="s">
        <v>1</v>
      </c>
      <c r="N179" s="199" t="s">
        <v>37</v>
      </c>
      <c r="O179" s="71"/>
      <c r="P179" s="200">
        <f t="shared" si="11"/>
        <v>0</v>
      </c>
      <c r="Q179" s="200">
        <v>0</v>
      </c>
      <c r="R179" s="200">
        <f t="shared" si="12"/>
        <v>0</v>
      </c>
      <c r="S179" s="200">
        <v>0</v>
      </c>
      <c r="T179" s="201">
        <f t="shared" si="1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2" t="s">
        <v>152</v>
      </c>
      <c r="AT179" s="202" t="s">
        <v>148</v>
      </c>
      <c r="AU179" s="202" t="s">
        <v>72</v>
      </c>
      <c r="AY179" s="17" t="s">
        <v>147</v>
      </c>
      <c r="BE179" s="203">
        <f t="shared" si="14"/>
        <v>0</v>
      </c>
      <c r="BF179" s="203">
        <f t="shared" si="15"/>
        <v>0</v>
      </c>
      <c r="BG179" s="203">
        <f t="shared" si="16"/>
        <v>0</v>
      </c>
      <c r="BH179" s="203">
        <f t="shared" si="17"/>
        <v>0</v>
      </c>
      <c r="BI179" s="203">
        <f t="shared" si="18"/>
        <v>0</v>
      </c>
      <c r="BJ179" s="17" t="s">
        <v>80</v>
      </c>
      <c r="BK179" s="203">
        <f t="shared" si="19"/>
        <v>0</v>
      </c>
      <c r="BL179" s="17" t="s">
        <v>152</v>
      </c>
      <c r="BM179" s="202" t="s">
        <v>435</v>
      </c>
    </row>
    <row r="180" spans="1:65" s="2" customFormat="1" ht="24.2" customHeight="1">
      <c r="A180" s="34"/>
      <c r="B180" s="35"/>
      <c r="C180" s="191" t="s">
        <v>294</v>
      </c>
      <c r="D180" s="191" t="s">
        <v>148</v>
      </c>
      <c r="E180" s="192" t="s">
        <v>1111</v>
      </c>
      <c r="F180" s="193" t="s">
        <v>1112</v>
      </c>
      <c r="G180" s="194" t="s">
        <v>207</v>
      </c>
      <c r="H180" s="195">
        <v>10</v>
      </c>
      <c r="I180" s="196"/>
      <c r="J180" s="197">
        <f t="shared" si="10"/>
        <v>0</v>
      </c>
      <c r="K180" s="193" t="s">
        <v>940</v>
      </c>
      <c r="L180" s="39"/>
      <c r="M180" s="198" t="s">
        <v>1</v>
      </c>
      <c r="N180" s="199" t="s">
        <v>37</v>
      </c>
      <c r="O180" s="71"/>
      <c r="P180" s="200">
        <f t="shared" si="11"/>
        <v>0</v>
      </c>
      <c r="Q180" s="200">
        <v>0</v>
      </c>
      <c r="R180" s="200">
        <f t="shared" si="12"/>
        <v>0</v>
      </c>
      <c r="S180" s="200">
        <v>0</v>
      </c>
      <c r="T180" s="201">
        <f t="shared" si="1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2" t="s">
        <v>152</v>
      </c>
      <c r="AT180" s="202" t="s">
        <v>148</v>
      </c>
      <c r="AU180" s="202" t="s">
        <v>72</v>
      </c>
      <c r="AY180" s="17" t="s">
        <v>147</v>
      </c>
      <c r="BE180" s="203">
        <f t="shared" si="14"/>
        <v>0</v>
      </c>
      <c r="BF180" s="203">
        <f t="shared" si="15"/>
        <v>0</v>
      </c>
      <c r="BG180" s="203">
        <f t="shared" si="16"/>
        <v>0</v>
      </c>
      <c r="BH180" s="203">
        <f t="shared" si="17"/>
        <v>0</v>
      </c>
      <c r="BI180" s="203">
        <f t="shared" si="18"/>
        <v>0</v>
      </c>
      <c r="BJ180" s="17" t="s">
        <v>80</v>
      </c>
      <c r="BK180" s="203">
        <f t="shared" si="19"/>
        <v>0</v>
      </c>
      <c r="BL180" s="17" t="s">
        <v>152</v>
      </c>
      <c r="BM180" s="202" t="s">
        <v>438</v>
      </c>
    </row>
    <row r="181" spans="1:65" s="2" customFormat="1" ht="21.75" customHeight="1">
      <c r="A181" s="34"/>
      <c r="B181" s="35"/>
      <c r="C181" s="191" t="s">
        <v>441</v>
      </c>
      <c r="D181" s="191" t="s">
        <v>148</v>
      </c>
      <c r="E181" s="192" t="s">
        <v>1113</v>
      </c>
      <c r="F181" s="193" t="s">
        <v>1114</v>
      </c>
      <c r="G181" s="194" t="s">
        <v>510</v>
      </c>
      <c r="H181" s="195">
        <v>2</v>
      </c>
      <c r="I181" s="196"/>
      <c r="J181" s="197">
        <f aca="true" t="shared" si="20" ref="J181:J212">ROUND(I181*H181,2)</f>
        <v>0</v>
      </c>
      <c r="K181" s="193" t="s">
        <v>940</v>
      </c>
      <c r="L181" s="39"/>
      <c r="M181" s="198" t="s">
        <v>1</v>
      </c>
      <c r="N181" s="199" t="s">
        <v>37</v>
      </c>
      <c r="O181" s="71"/>
      <c r="P181" s="200">
        <f aca="true" t="shared" si="21" ref="P181:P212">O181*H181</f>
        <v>0</v>
      </c>
      <c r="Q181" s="200">
        <v>0</v>
      </c>
      <c r="R181" s="200">
        <f aca="true" t="shared" si="22" ref="R181:R212">Q181*H181</f>
        <v>0</v>
      </c>
      <c r="S181" s="200">
        <v>0</v>
      </c>
      <c r="T181" s="201">
        <f aca="true" t="shared" si="23" ref="T181:T212"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2" t="s">
        <v>152</v>
      </c>
      <c r="AT181" s="202" t="s">
        <v>148</v>
      </c>
      <c r="AU181" s="202" t="s">
        <v>72</v>
      </c>
      <c r="AY181" s="17" t="s">
        <v>147</v>
      </c>
      <c r="BE181" s="203">
        <f aca="true" t="shared" si="24" ref="BE181:BE188">IF(N181="základní",J181,0)</f>
        <v>0</v>
      </c>
      <c r="BF181" s="203">
        <f aca="true" t="shared" si="25" ref="BF181:BF188">IF(N181="snížená",J181,0)</f>
        <v>0</v>
      </c>
      <c r="BG181" s="203">
        <f aca="true" t="shared" si="26" ref="BG181:BG188">IF(N181="zákl. přenesená",J181,0)</f>
        <v>0</v>
      </c>
      <c r="BH181" s="203">
        <f aca="true" t="shared" si="27" ref="BH181:BH188">IF(N181="sníž. přenesená",J181,0)</f>
        <v>0</v>
      </c>
      <c r="BI181" s="203">
        <f aca="true" t="shared" si="28" ref="BI181:BI188">IF(N181="nulová",J181,0)</f>
        <v>0</v>
      </c>
      <c r="BJ181" s="17" t="s">
        <v>80</v>
      </c>
      <c r="BK181" s="203">
        <f aca="true" t="shared" si="29" ref="BK181:BK188">ROUND(I181*H181,2)</f>
        <v>0</v>
      </c>
      <c r="BL181" s="17" t="s">
        <v>152</v>
      </c>
      <c r="BM181" s="202" t="s">
        <v>444</v>
      </c>
    </row>
    <row r="182" spans="1:65" s="2" customFormat="1" ht="33" customHeight="1">
      <c r="A182" s="34"/>
      <c r="B182" s="35"/>
      <c r="C182" s="191" t="s">
        <v>297</v>
      </c>
      <c r="D182" s="191" t="s">
        <v>148</v>
      </c>
      <c r="E182" s="192" t="s">
        <v>978</v>
      </c>
      <c r="F182" s="193" t="s">
        <v>979</v>
      </c>
      <c r="G182" s="194" t="s">
        <v>510</v>
      </c>
      <c r="H182" s="195">
        <v>4</v>
      </c>
      <c r="I182" s="196"/>
      <c r="J182" s="197">
        <f t="shared" si="20"/>
        <v>0</v>
      </c>
      <c r="K182" s="193" t="s">
        <v>913</v>
      </c>
      <c r="L182" s="39"/>
      <c r="M182" s="198" t="s">
        <v>1</v>
      </c>
      <c r="N182" s="199" t="s">
        <v>37</v>
      </c>
      <c r="O182" s="71"/>
      <c r="P182" s="200">
        <f t="shared" si="21"/>
        <v>0</v>
      </c>
      <c r="Q182" s="200">
        <v>0</v>
      </c>
      <c r="R182" s="200">
        <f t="shared" si="22"/>
        <v>0</v>
      </c>
      <c r="S182" s="200">
        <v>0</v>
      </c>
      <c r="T182" s="201">
        <f t="shared" si="2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2" t="s">
        <v>152</v>
      </c>
      <c r="AT182" s="202" t="s">
        <v>148</v>
      </c>
      <c r="AU182" s="202" t="s">
        <v>72</v>
      </c>
      <c r="AY182" s="17" t="s">
        <v>147</v>
      </c>
      <c r="BE182" s="203">
        <f t="shared" si="24"/>
        <v>0</v>
      </c>
      <c r="BF182" s="203">
        <f t="shared" si="25"/>
        <v>0</v>
      </c>
      <c r="BG182" s="203">
        <f t="shared" si="26"/>
        <v>0</v>
      </c>
      <c r="BH182" s="203">
        <f t="shared" si="27"/>
        <v>0</v>
      </c>
      <c r="BI182" s="203">
        <f t="shared" si="28"/>
        <v>0</v>
      </c>
      <c r="BJ182" s="17" t="s">
        <v>80</v>
      </c>
      <c r="BK182" s="203">
        <f t="shared" si="29"/>
        <v>0</v>
      </c>
      <c r="BL182" s="17" t="s">
        <v>152</v>
      </c>
      <c r="BM182" s="202" t="s">
        <v>447</v>
      </c>
    </row>
    <row r="183" spans="1:65" s="2" customFormat="1" ht="24.2" customHeight="1">
      <c r="A183" s="34"/>
      <c r="B183" s="35"/>
      <c r="C183" s="191" t="s">
        <v>448</v>
      </c>
      <c r="D183" s="191" t="s">
        <v>148</v>
      </c>
      <c r="E183" s="192" t="s">
        <v>1115</v>
      </c>
      <c r="F183" s="193" t="s">
        <v>1116</v>
      </c>
      <c r="G183" s="194" t="s">
        <v>310</v>
      </c>
      <c r="H183" s="195">
        <v>1</v>
      </c>
      <c r="I183" s="196"/>
      <c r="J183" s="197">
        <f t="shared" si="20"/>
        <v>0</v>
      </c>
      <c r="K183" s="193" t="s">
        <v>940</v>
      </c>
      <c r="L183" s="39"/>
      <c r="M183" s="198" t="s">
        <v>1</v>
      </c>
      <c r="N183" s="199" t="s">
        <v>37</v>
      </c>
      <c r="O183" s="71"/>
      <c r="P183" s="200">
        <f t="shared" si="21"/>
        <v>0</v>
      </c>
      <c r="Q183" s="200">
        <v>0</v>
      </c>
      <c r="R183" s="200">
        <f t="shared" si="22"/>
        <v>0</v>
      </c>
      <c r="S183" s="200">
        <v>0</v>
      </c>
      <c r="T183" s="201">
        <f t="shared" si="2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2" t="s">
        <v>152</v>
      </c>
      <c r="AT183" s="202" t="s">
        <v>148</v>
      </c>
      <c r="AU183" s="202" t="s">
        <v>72</v>
      </c>
      <c r="AY183" s="17" t="s">
        <v>147</v>
      </c>
      <c r="BE183" s="203">
        <f t="shared" si="24"/>
        <v>0</v>
      </c>
      <c r="BF183" s="203">
        <f t="shared" si="25"/>
        <v>0</v>
      </c>
      <c r="BG183" s="203">
        <f t="shared" si="26"/>
        <v>0</v>
      </c>
      <c r="BH183" s="203">
        <f t="shared" si="27"/>
        <v>0</v>
      </c>
      <c r="BI183" s="203">
        <f t="shared" si="28"/>
        <v>0</v>
      </c>
      <c r="BJ183" s="17" t="s">
        <v>80</v>
      </c>
      <c r="BK183" s="203">
        <f t="shared" si="29"/>
        <v>0</v>
      </c>
      <c r="BL183" s="17" t="s">
        <v>152</v>
      </c>
      <c r="BM183" s="202" t="s">
        <v>451</v>
      </c>
    </row>
    <row r="184" spans="1:65" s="2" customFormat="1" ht="33" customHeight="1">
      <c r="A184" s="34"/>
      <c r="B184" s="35"/>
      <c r="C184" s="191" t="s">
        <v>301</v>
      </c>
      <c r="D184" s="191" t="s">
        <v>148</v>
      </c>
      <c r="E184" s="192" t="s">
        <v>982</v>
      </c>
      <c r="F184" s="193" t="s">
        <v>983</v>
      </c>
      <c r="G184" s="194" t="s">
        <v>510</v>
      </c>
      <c r="H184" s="195">
        <v>1</v>
      </c>
      <c r="I184" s="196"/>
      <c r="J184" s="197">
        <f t="shared" si="20"/>
        <v>0</v>
      </c>
      <c r="K184" s="193" t="s">
        <v>940</v>
      </c>
      <c r="L184" s="39"/>
      <c r="M184" s="198" t="s">
        <v>1</v>
      </c>
      <c r="N184" s="199" t="s">
        <v>37</v>
      </c>
      <c r="O184" s="71"/>
      <c r="P184" s="200">
        <f t="shared" si="21"/>
        <v>0</v>
      </c>
      <c r="Q184" s="200">
        <v>0</v>
      </c>
      <c r="R184" s="200">
        <f t="shared" si="22"/>
        <v>0</v>
      </c>
      <c r="S184" s="200">
        <v>0</v>
      </c>
      <c r="T184" s="201">
        <f t="shared" si="2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2" t="s">
        <v>152</v>
      </c>
      <c r="AT184" s="202" t="s">
        <v>148</v>
      </c>
      <c r="AU184" s="202" t="s">
        <v>72</v>
      </c>
      <c r="AY184" s="17" t="s">
        <v>147</v>
      </c>
      <c r="BE184" s="203">
        <f t="shared" si="24"/>
        <v>0</v>
      </c>
      <c r="BF184" s="203">
        <f t="shared" si="25"/>
        <v>0</v>
      </c>
      <c r="BG184" s="203">
        <f t="shared" si="26"/>
        <v>0</v>
      </c>
      <c r="BH184" s="203">
        <f t="shared" si="27"/>
        <v>0</v>
      </c>
      <c r="BI184" s="203">
        <f t="shared" si="28"/>
        <v>0</v>
      </c>
      <c r="BJ184" s="17" t="s">
        <v>80</v>
      </c>
      <c r="BK184" s="203">
        <f t="shared" si="29"/>
        <v>0</v>
      </c>
      <c r="BL184" s="17" t="s">
        <v>152</v>
      </c>
      <c r="BM184" s="202" t="s">
        <v>454</v>
      </c>
    </row>
    <row r="185" spans="1:65" s="2" customFormat="1" ht="16.5" customHeight="1">
      <c r="A185" s="34"/>
      <c r="B185" s="35"/>
      <c r="C185" s="191" t="s">
        <v>455</v>
      </c>
      <c r="D185" s="191" t="s">
        <v>148</v>
      </c>
      <c r="E185" s="192" t="s">
        <v>1117</v>
      </c>
      <c r="F185" s="193" t="s">
        <v>1118</v>
      </c>
      <c r="G185" s="194" t="s">
        <v>822</v>
      </c>
      <c r="H185" s="195">
        <v>0.3</v>
      </c>
      <c r="I185" s="196"/>
      <c r="J185" s="197">
        <f t="shared" si="20"/>
        <v>0</v>
      </c>
      <c r="K185" s="193" t="s">
        <v>622</v>
      </c>
      <c r="L185" s="39"/>
      <c r="M185" s="198" t="s">
        <v>1</v>
      </c>
      <c r="N185" s="199" t="s">
        <v>37</v>
      </c>
      <c r="O185" s="71"/>
      <c r="P185" s="200">
        <f t="shared" si="21"/>
        <v>0</v>
      </c>
      <c r="Q185" s="200">
        <v>0</v>
      </c>
      <c r="R185" s="200">
        <f t="shared" si="22"/>
        <v>0</v>
      </c>
      <c r="S185" s="200">
        <v>0</v>
      </c>
      <c r="T185" s="201">
        <f t="shared" si="2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2" t="s">
        <v>152</v>
      </c>
      <c r="AT185" s="202" t="s">
        <v>148</v>
      </c>
      <c r="AU185" s="202" t="s">
        <v>72</v>
      </c>
      <c r="AY185" s="17" t="s">
        <v>147</v>
      </c>
      <c r="BE185" s="203">
        <f t="shared" si="24"/>
        <v>0</v>
      </c>
      <c r="BF185" s="203">
        <f t="shared" si="25"/>
        <v>0</v>
      </c>
      <c r="BG185" s="203">
        <f t="shared" si="26"/>
        <v>0</v>
      </c>
      <c r="BH185" s="203">
        <f t="shared" si="27"/>
        <v>0</v>
      </c>
      <c r="BI185" s="203">
        <f t="shared" si="28"/>
        <v>0</v>
      </c>
      <c r="BJ185" s="17" t="s">
        <v>80</v>
      </c>
      <c r="BK185" s="203">
        <f t="shared" si="29"/>
        <v>0</v>
      </c>
      <c r="BL185" s="17" t="s">
        <v>152</v>
      </c>
      <c r="BM185" s="202" t="s">
        <v>458</v>
      </c>
    </row>
    <row r="186" spans="1:65" s="2" customFormat="1" ht="21.75" customHeight="1">
      <c r="A186" s="34"/>
      <c r="B186" s="35"/>
      <c r="C186" s="191" t="s">
        <v>306</v>
      </c>
      <c r="D186" s="191" t="s">
        <v>148</v>
      </c>
      <c r="E186" s="192" t="s">
        <v>984</v>
      </c>
      <c r="F186" s="193" t="s">
        <v>985</v>
      </c>
      <c r="G186" s="194" t="s">
        <v>883</v>
      </c>
      <c r="H186" s="195">
        <v>16</v>
      </c>
      <c r="I186" s="196"/>
      <c r="J186" s="197">
        <f t="shared" si="20"/>
        <v>0</v>
      </c>
      <c r="K186" s="193" t="s">
        <v>622</v>
      </c>
      <c r="L186" s="39"/>
      <c r="M186" s="198" t="s">
        <v>1</v>
      </c>
      <c r="N186" s="199" t="s">
        <v>37</v>
      </c>
      <c r="O186" s="71"/>
      <c r="P186" s="200">
        <f t="shared" si="21"/>
        <v>0</v>
      </c>
      <c r="Q186" s="200">
        <v>0</v>
      </c>
      <c r="R186" s="200">
        <f t="shared" si="22"/>
        <v>0</v>
      </c>
      <c r="S186" s="200">
        <v>0</v>
      </c>
      <c r="T186" s="201">
        <f t="shared" si="2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2" t="s">
        <v>152</v>
      </c>
      <c r="AT186" s="202" t="s">
        <v>148</v>
      </c>
      <c r="AU186" s="202" t="s">
        <v>72</v>
      </c>
      <c r="AY186" s="17" t="s">
        <v>147</v>
      </c>
      <c r="BE186" s="203">
        <f t="shared" si="24"/>
        <v>0</v>
      </c>
      <c r="BF186" s="203">
        <f t="shared" si="25"/>
        <v>0</v>
      </c>
      <c r="BG186" s="203">
        <f t="shared" si="26"/>
        <v>0</v>
      </c>
      <c r="BH186" s="203">
        <f t="shared" si="27"/>
        <v>0</v>
      </c>
      <c r="BI186" s="203">
        <f t="shared" si="28"/>
        <v>0</v>
      </c>
      <c r="BJ186" s="17" t="s">
        <v>80</v>
      </c>
      <c r="BK186" s="203">
        <f t="shared" si="29"/>
        <v>0</v>
      </c>
      <c r="BL186" s="17" t="s">
        <v>152</v>
      </c>
      <c r="BM186" s="202" t="s">
        <v>461</v>
      </c>
    </row>
    <row r="187" spans="1:65" s="2" customFormat="1" ht="16.5" customHeight="1">
      <c r="A187" s="34"/>
      <c r="B187" s="35"/>
      <c r="C187" s="191" t="s">
        <v>462</v>
      </c>
      <c r="D187" s="191" t="s">
        <v>148</v>
      </c>
      <c r="E187" s="192" t="s">
        <v>986</v>
      </c>
      <c r="F187" s="193" t="s">
        <v>987</v>
      </c>
      <c r="G187" s="194" t="s">
        <v>883</v>
      </c>
      <c r="H187" s="195">
        <v>48</v>
      </c>
      <c r="I187" s="196"/>
      <c r="J187" s="197">
        <f t="shared" si="20"/>
        <v>0</v>
      </c>
      <c r="K187" s="193" t="s">
        <v>622</v>
      </c>
      <c r="L187" s="39"/>
      <c r="M187" s="198" t="s">
        <v>1</v>
      </c>
      <c r="N187" s="199" t="s">
        <v>37</v>
      </c>
      <c r="O187" s="71"/>
      <c r="P187" s="200">
        <f t="shared" si="21"/>
        <v>0</v>
      </c>
      <c r="Q187" s="200">
        <v>0</v>
      </c>
      <c r="R187" s="200">
        <f t="shared" si="22"/>
        <v>0</v>
      </c>
      <c r="S187" s="200">
        <v>0</v>
      </c>
      <c r="T187" s="201">
        <f t="shared" si="2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2" t="s">
        <v>152</v>
      </c>
      <c r="AT187" s="202" t="s">
        <v>148</v>
      </c>
      <c r="AU187" s="202" t="s">
        <v>72</v>
      </c>
      <c r="AY187" s="17" t="s">
        <v>147</v>
      </c>
      <c r="BE187" s="203">
        <f t="shared" si="24"/>
        <v>0</v>
      </c>
      <c r="BF187" s="203">
        <f t="shared" si="25"/>
        <v>0</v>
      </c>
      <c r="BG187" s="203">
        <f t="shared" si="26"/>
        <v>0</v>
      </c>
      <c r="BH187" s="203">
        <f t="shared" si="27"/>
        <v>0</v>
      </c>
      <c r="BI187" s="203">
        <f t="shared" si="28"/>
        <v>0</v>
      </c>
      <c r="BJ187" s="17" t="s">
        <v>80</v>
      </c>
      <c r="BK187" s="203">
        <f t="shared" si="29"/>
        <v>0</v>
      </c>
      <c r="BL187" s="17" t="s">
        <v>152</v>
      </c>
      <c r="BM187" s="202" t="s">
        <v>465</v>
      </c>
    </row>
    <row r="188" spans="1:65" s="2" customFormat="1" ht="16.5" customHeight="1">
      <c r="A188" s="34"/>
      <c r="B188" s="35"/>
      <c r="C188" s="191" t="s">
        <v>311</v>
      </c>
      <c r="D188" s="191" t="s">
        <v>148</v>
      </c>
      <c r="E188" s="192" t="s">
        <v>1119</v>
      </c>
      <c r="F188" s="193" t="s">
        <v>1120</v>
      </c>
      <c r="G188" s="194" t="s">
        <v>822</v>
      </c>
      <c r="H188" s="195">
        <v>0.3</v>
      </c>
      <c r="I188" s="196"/>
      <c r="J188" s="197">
        <f t="shared" si="20"/>
        <v>0</v>
      </c>
      <c r="K188" s="193" t="s">
        <v>622</v>
      </c>
      <c r="L188" s="39"/>
      <c r="M188" s="238" t="s">
        <v>1</v>
      </c>
      <c r="N188" s="239" t="s">
        <v>37</v>
      </c>
      <c r="O188" s="240"/>
      <c r="P188" s="241">
        <f t="shared" si="21"/>
        <v>0</v>
      </c>
      <c r="Q188" s="241">
        <v>0</v>
      </c>
      <c r="R188" s="241">
        <f t="shared" si="22"/>
        <v>0</v>
      </c>
      <c r="S188" s="241">
        <v>0</v>
      </c>
      <c r="T188" s="242">
        <f t="shared" si="2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2" t="s">
        <v>152</v>
      </c>
      <c r="AT188" s="202" t="s">
        <v>148</v>
      </c>
      <c r="AU188" s="202" t="s">
        <v>72</v>
      </c>
      <c r="AY188" s="17" t="s">
        <v>147</v>
      </c>
      <c r="BE188" s="203">
        <f t="shared" si="24"/>
        <v>0</v>
      </c>
      <c r="BF188" s="203">
        <f t="shared" si="25"/>
        <v>0</v>
      </c>
      <c r="BG188" s="203">
        <f t="shared" si="26"/>
        <v>0</v>
      </c>
      <c r="BH188" s="203">
        <f t="shared" si="27"/>
        <v>0</v>
      </c>
      <c r="BI188" s="203">
        <f t="shared" si="28"/>
        <v>0</v>
      </c>
      <c r="BJ188" s="17" t="s">
        <v>80</v>
      </c>
      <c r="BK188" s="203">
        <f t="shared" si="29"/>
        <v>0</v>
      </c>
      <c r="BL188" s="17" t="s">
        <v>152</v>
      </c>
      <c r="BM188" s="202" t="s">
        <v>470</v>
      </c>
    </row>
    <row r="189" spans="1:31" s="2" customFormat="1" ht="6.95" customHeight="1">
      <c r="A189" s="34"/>
      <c r="B189" s="54"/>
      <c r="C189" s="55"/>
      <c r="D189" s="55"/>
      <c r="E189" s="55"/>
      <c r="F189" s="55"/>
      <c r="G189" s="55"/>
      <c r="H189" s="55"/>
      <c r="I189" s="55"/>
      <c r="J189" s="55"/>
      <c r="K189" s="55"/>
      <c r="L189" s="39"/>
      <c r="M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</row>
  </sheetData>
  <sheetProtection algorithmName="SHA-512" hashValue="bGSyuVlOLmN7y0qR4xHpfXyfaNCsGqdrpN22lb7eK9RDMjHD6kQy2pN2ByvT1kxVTSZrSzJKmkKkPwE2ZzbEgg==" saltValue="qGnDxN8cEkiQ/m7/NFjHcFgq1BkUZ1AWoWc8E2r/sFjgq8sbt7G6dgzafvGUoqJGC3d5a0DOgLdFZB6XCsqBsg==" spinCount="100000" sheet="1" objects="1" scenarios="1" formatColumns="0" formatRows="0" autoFilter="0"/>
  <autoFilter ref="C115:K188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111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82</v>
      </c>
    </row>
    <row r="4" spans="2:46" s="1" customFormat="1" ht="24.95" customHeight="1">
      <c r="B4" s="20"/>
      <c r="D4" s="117" t="s">
        <v>112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03" t="str">
        <f>'Rekapitulace stavby'!K6</f>
        <v>Stání SDV OTV Studénka</v>
      </c>
      <c r="F7" s="304"/>
      <c r="G7" s="304"/>
      <c r="H7" s="304"/>
      <c r="L7" s="20"/>
    </row>
    <row r="8" spans="1:31" s="2" customFormat="1" ht="12" customHeight="1">
      <c r="A8" s="34"/>
      <c r="B8" s="39"/>
      <c r="C8" s="34"/>
      <c r="D8" s="119" t="s">
        <v>113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5" t="s">
        <v>1121</v>
      </c>
      <c r="F9" s="306"/>
      <c r="G9" s="306"/>
      <c r="H9" s="306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>
        <f>'Rekapitulace stavby'!AN8</f>
        <v>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23</v>
      </c>
      <c r="E14" s="34"/>
      <c r="F14" s="34"/>
      <c r="G14" s="34"/>
      <c r="H14" s="34"/>
      <c r="I14" s="119" t="s">
        <v>24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25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26</v>
      </c>
      <c r="E17" s="34"/>
      <c r="F17" s="34"/>
      <c r="G17" s="34"/>
      <c r="H17" s="34"/>
      <c r="I17" s="119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7" t="str">
        <f>'Rekapitulace stavby'!E14</f>
        <v>Vyplň údaj</v>
      </c>
      <c r="F18" s="308"/>
      <c r="G18" s="308"/>
      <c r="H18" s="308"/>
      <c r="I18" s="119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28</v>
      </c>
      <c r="E20" s="34"/>
      <c r="F20" s="34"/>
      <c r="G20" s="34"/>
      <c r="H20" s="34"/>
      <c r="I20" s="119" t="s">
        <v>24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25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30</v>
      </c>
      <c r="E23" s="34"/>
      <c r="F23" s="34"/>
      <c r="G23" s="34"/>
      <c r="H23" s="34"/>
      <c r="I23" s="119" t="s">
        <v>24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25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09" t="s">
        <v>1</v>
      </c>
      <c r="F27" s="309"/>
      <c r="G27" s="309"/>
      <c r="H27" s="309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32</v>
      </c>
      <c r="E30" s="34"/>
      <c r="F30" s="34"/>
      <c r="G30" s="34"/>
      <c r="H30" s="34"/>
      <c r="I30" s="34"/>
      <c r="J30" s="126">
        <f>ROUND(J122,2)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34</v>
      </c>
      <c r="G32" s="34"/>
      <c r="H32" s="34"/>
      <c r="I32" s="127" t="s">
        <v>33</v>
      </c>
      <c r="J32" s="127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36</v>
      </c>
      <c r="E33" s="119" t="s">
        <v>37</v>
      </c>
      <c r="F33" s="129">
        <f>ROUND((SUM(BE122:BE147)),2)</f>
        <v>0</v>
      </c>
      <c r="G33" s="34"/>
      <c r="H33" s="34"/>
      <c r="I33" s="130">
        <v>0.21</v>
      </c>
      <c r="J33" s="129">
        <f>ROUND(((SUM(BE122:BE147))*I33),2)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38</v>
      </c>
      <c r="F34" s="129">
        <f>ROUND((SUM(BF122:BF147)),2)</f>
        <v>0</v>
      </c>
      <c r="G34" s="34"/>
      <c r="H34" s="34"/>
      <c r="I34" s="130">
        <v>0.15</v>
      </c>
      <c r="J34" s="129">
        <f>ROUND(((SUM(BF122:BF147))*I34),2)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39</v>
      </c>
      <c r="F35" s="129">
        <f>ROUND((SUM(BG122:BG147)),2)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40</v>
      </c>
      <c r="F36" s="129">
        <f>ROUND((SUM(BH122:BH147)),2)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41</v>
      </c>
      <c r="F37" s="129">
        <f>ROUND((SUM(BI122:BI147)),2)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42</v>
      </c>
      <c r="E39" s="133"/>
      <c r="F39" s="133"/>
      <c r="G39" s="134" t="s">
        <v>43</v>
      </c>
      <c r="H39" s="135" t="s">
        <v>44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45</v>
      </c>
      <c r="E50" s="139"/>
      <c r="F50" s="139"/>
      <c r="G50" s="138" t="s">
        <v>46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">
      <c r="A61" s="34"/>
      <c r="B61" s="39"/>
      <c r="C61" s="34"/>
      <c r="D61" s="140" t="s">
        <v>47</v>
      </c>
      <c r="E61" s="141"/>
      <c r="F61" s="142" t="s">
        <v>48</v>
      </c>
      <c r="G61" s="140" t="s">
        <v>47</v>
      </c>
      <c r="H61" s="141"/>
      <c r="I61" s="141"/>
      <c r="J61" s="143" t="s">
        <v>48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">
      <c r="A65" s="34"/>
      <c r="B65" s="39"/>
      <c r="C65" s="34"/>
      <c r="D65" s="138" t="s">
        <v>49</v>
      </c>
      <c r="E65" s="144"/>
      <c r="F65" s="144"/>
      <c r="G65" s="138" t="s">
        <v>50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">
      <c r="A76" s="34"/>
      <c r="B76" s="39"/>
      <c r="C76" s="34"/>
      <c r="D76" s="140" t="s">
        <v>47</v>
      </c>
      <c r="E76" s="141"/>
      <c r="F76" s="142" t="s">
        <v>48</v>
      </c>
      <c r="G76" s="140" t="s">
        <v>47</v>
      </c>
      <c r="H76" s="141"/>
      <c r="I76" s="141"/>
      <c r="J76" s="143" t="s">
        <v>48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0" t="str">
        <f>E7</f>
        <v>Stání SDV OTV Studénka</v>
      </c>
      <c r="F85" s="311"/>
      <c r="G85" s="311"/>
      <c r="H85" s="311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3" t="str">
        <f>E9</f>
        <v>VRN - Vedlejší rozpočtové náklady</v>
      </c>
      <c r="F87" s="312"/>
      <c r="G87" s="312"/>
      <c r="H87" s="312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116</v>
      </c>
      <c r="D94" s="150"/>
      <c r="E94" s="150"/>
      <c r="F94" s="150"/>
      <c r="G94" s="150"/>
      <c r="H94" s="150"/>
      <c r="I94" s="150"/>
      <c r="J94" s="151" t="s">
        <v>117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118</v>
      </c>
      <c r="D96" s="36"/>
      <c r="E96" s="36"/>
      <c r="F96" s="36"/>
      <c r="G96" s="36"/>
      <c r="H96" s="36"/>
      <c r="I96" s="36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119</v>
      </c>
    </row>
    <row r="97" spans="2:12" s="9" customFormat="1" ht="24.95" customHeight="1">
      <c r="B97" s="153"/>
      <c r="C97" s="154"/>
      <c r="D97" s="155" t="s">
        <v>1121</v>
      </c>
      <c r="E97" s="156"/>
      <c r="F97" s="156"/>
      <c r="G97" s="156"/>
      <c r="H97" s="156"/>
      <c r="I97" s="156"/>
      <c r="J97" s="157">
        <f>J123</f>
        <v>0</v>
      </c>
      <c r="K97" s="154"/>
      <c r="L97" s="158"/>
    </row>
    <row r="98" spans="2:12" s="10" customFormat="1" ht="19.9" customHeight="1">
      <c r="B98" s="159"/>
      <c r="C98" s="104"/>
      <c r="D98" s="160" t="s">
        <v>1122</v>
      </c>
      <c r="E98" s="161"/>
      <c r="F98" s="161"/>
      <c r="G98" s="161"/>
      <c r="H98" s="161"/>
      <c r="I98" s="161"/>
      <c r="J98" s="162">
        <f>J124</f>
        <v>0</v>
      </c>
      <c r="K98" s="104"/>
      <c r="L98" s="163"/>
    </row>
    <row r="99" spans="2:12" s="10" customFormat="1" ht="19.9" customHeight="1">
      <c r="B99" s="159"/>
      <c r="C99" s="104"/>
      <c r="D99" s="160" t="s">
        <v>1123</v>
      </c>
      <c r="E99" s="161"/>
      <c r="F99" s="161"/>
      <c r="G99" s="161"/>
      <c r="H99" s="161"/>
      <c r="I99" s="161"/>
      <c r="J99" s="162">
        <f>J128</f>
        <v>0</v>
      </c>
      <c r="K99" s="104"/>
      <c r="L99" s="163"/>
    </row>
    <row r="100" spans="2:12" s="10" customFormat="1" ht="19.9" customHeight="1">
      <c r="B100" s="159"/>
      <c r="C100" s="104"/>
      <c r="D100" s="160" t="s">
        <v>1124</v>
      </c>
      <c r="E100" s="161"/>
      <c r="F100" s="161"/>
      <c r="G100" s="161"/>
      <c r="H100" s="161"/>
      <c r="I100" s="161"/>
      <c r="J100" s="162">
        <f>J130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1125</v>
      </c>
      <c r="E101" s="161"/>
      <c r="F101" s="161"/>
      <c r="G101" s="161"/>
      <c r="H101" s="161"/>
      <c r="I101" s="161"/>
      <c r="J101" s="162">
        <f>J142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1126</v>
      </c>
      <c r="E102" s="161"/>
      <c r="F102" s="161"/>
      <c r="G102" s="161"/>
      <c r="H102" s="161"/>
      <c r="I102" s="161"/>
      <c r="J102" s="162">
        <f>J144</f>
        <v>0</v>
      </c>
      <c r="K102" s="104"/>
      <c r="L102" s="163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132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10" t="str">
        <f>E7</f>
        <v>Stání SDV OTV Studénka</v>
      </c>
      <c r="F112" s="311"/>
      <c r="G112" s="311"/>
      <c r="H112" s="311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113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63" t="str">
        <f>E9</f>
        <v>VRN - Vedlejší rozpočtové náklady</v>
      </c>
      <c r="F114" s="312"/>
      <c r="G114" s="312"/>
      <c r="H114" s="312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 xml:space="preserve"> </v>
      </c>
      <c r="G116" s="36"/>
      <c r="H116" s="36"/>
      <c r="I116" s="29" t="s">
        <v>22</v>
      </c>
      <c r="J116" s="66">
        <f>IF(J12="","",J12)</f>
        <v>0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23</v>
      </c>
      <c r="D118" s="36"/>
      <c r="E118" s="36"/>
      <c r="F118" s="27" t="str">
        <f>E15</f>
        <v xml:space="preserve"> </v>
      </c>
      <c r="G118" s="36"/>
      <c r="H118" s="36"/>
      <c r="I118" s="29" t="s">
        <v>28</v>
      </c>
      <c r="J118" s="32" t="str">
        <f>E21</f>
        <v xml:space="preserve"> 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26</v>
      </c>
      <c r="D119" s="36"/>
      <c r="E119" s="36"/>
      <c r="F119" s="27" t="str">
        <f>IF(E18="","",E18)</f>
        <v>Vyplň údaj</v>
      </c>
      <c r="G119" s="36"/>
      <c r="H119" s="36"/>
      <c r="I119" s="29" t="s">
        <v>30</v>
      </c>
      <c r="J119" s="32" t="str">
        <f>E24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64"/>
      <c r="B121" s="165"/>
      <c r="C121" s="166" t="s">
        <v>133</v>
      </c>
      <c r="D121" s="167" t="s">
        <v>57</v>
      </c>
      <c r="E121" s="167" t="s">
        <v>53</v>
      </c>
      <c r="F121" s="167" t="s">
        <v>54</v>
      </c>
      <c r="G121" s="167" t="s">
        <v>134</v>
      </c>
      <c r="H121" s="167" t="s">
        <v>135</v>
      </c>
      <c r="I121" s="167" t="s">
        <v>136</v>
      </c>
      <c r="J121" s="167" t="s">
        <v>117</v>
      </c>
      <c r="K121" s="168" t="s">
        <v>137</v>
      </c>
      <c r="L121" s="169"/>
      <c r="M121" s="75" t="s">
        <v>1</v>
      </c>
      <c r="N121" s="76" t="s">
        <v>36</v>
      </c>
      <c r="O121" s="76" t="s">
        <v>138</v>
      </c>
      <c r="P121" s="76" t="s">
        <v>139</v>
      </c>
      <c r="Q121" s="76" t="s">
        <v>140</v>
      </c>
      <c r="R121" s="76" t="s">
        <v>141</v>
      </c>
      <c r="S121" s="76" t="s">
        <v>142</v>
      </c>
      <c r="T121" s="77" t="s">
        <v>143</v>
      </c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</row>
    <row r="122" spans="1:63" s="2" customFormat="1" ht="22.9" customHeight="1">
      <c r="A122" s="34"/>
      <c r="B122" s="35"/>
      <c r="C122" s="82" t="s">
        <v>144</v>
      </c>
      <c r="D122" s="36"/>
      <c r="E122" s="36"/>
      <c r="F122" s="36"/>
      <c r="G122" s="36"/>
      <c r="H122" s="36"/>
      <c r="I122" s="36"/>
      <c r="J122" s="170">
        <f>BK122</f>
        <v>0</v>
      </c>
      <c r="K122" s="36"/>
      <c r="L122" s="39"/>
      <c r="M122" s="78"/>
      <c r="N122" s="171"/>
      <c r="O122" s="79"/>
      <c r="P122" s="172">
        <f>P123</f>
        <v>0</v>
      </c>
      <c r="Q122" s="79"/>
      <c r="R122" s="172">
        <f>R123</f>
        <v>0</v>
      </c>
      <c r="S122" s="79"/>
      <c r="T122" s="173">
        <f>T123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71</v>
      </c>
      <c r="AU122" s="17" t="s">
        <v>119</v>
      </c>
      <c r="BK122" s="174">
        <f>BK123</f>
        <v>0</v>
      </c>
    </row>
    <row r="123" spans="2:63" s="12" customFormat="1" ht="25.9" customHeight="1">
      <c r="B123" s="175"/>
      <c r="C123" s="176"/>
      <c r="D123" s="177" t="s">
        <v>71</v>
      </c>
      <c r="E123" s="178" t="s">
        <v>109</v>
      </c>
      <c r="F123" s="178" t="s">
        <v>110</v>
      </c>
      <c r="G123" s="176"/>
      <c r="H123" s="176"/>
      <c r="I123" s="179"/>
      <c r="J123" s="180">
        <f>BK123</f>
        <v>0</v>
      </c>
      <c r="K123" s="176"/>
      <c r="L123" s="181"/>
      <c r="M123" s="182"/>
      <c r="N123" s="183"/>
      <c r="O123" s="183"/>
      <c r="P123" s="184">
        <f>P124+P128+P130+P142+P144</f>
        <v>0</v>
      </c>
      <c r="Q123" s="183"/>
      <c r="R123" s="184">
        <f>R124+R128+R130+R142+R144</f>
        <v>0</v>
      </c>
      <c r="S123" s="183"/>
      <c r="T123" s="185">
        <f>T124+T128+T130+T142+T144</f>
        <v>0</v>
      </c>
      <c r="AR123" s="186" t="s">
        <v>173</v>
      </c>
      <c r="AT123" s="187" t="s">
        <v>71</v>
      </c>
      <c r="AU123" s="187" t="s">
        <v>72</v>
      </c>
      <c r="AY123" s="186" t="s">
        <v>147</v>
      </c>
      <c r="BK123" s="188">
        <f>BK124+BK128+BK130+BK142+BK144</f>
        <v>0</v>
      </c>
    </row>
    <row r="124" spans="2:63" s="12" customFormat="1" ht="22.9" customHeight="1">
      <c r="B124" s="175"/>
      <c r="C124" s="176"/>
      <c r="D124" s="177" t="s">
        <v>71</v>
      </c>
      <c r="E124" s="189" t="s">
        <v>1127</v>
      </c>
      <c r="F124" s="189" t="s">
        <v>1128</v>
      </c>
      <c r="G124" s="176"/>
      <c r="H124" s="176"/>
      <c r="I124" s="179"/>
      <c r="J124" s="190">
        <f>BK124</f>
        <v>0</v>
      </c>
      <c r="K124" s="176"/>
      <c r="L124" s="181"/>
      <c r="M124" s="182"/>
      <c r="N124" s="183"/>
      <c r="O124" s="183"/>
      <c r="P124" s="184">
        <f>SUM(P125:P127)</f>
        <v>0</v>
      </c>
      <c r="Q124" s="183"/>
      <c r="R124" s="184">
        <f>SUM(R125:R127)</f>
        <v>0</v>
      </c>
      <c r="S124" s="183"/>
      <c r="T124" s="185">
        <f>SUM(T125:T127)</f>
        <v>0</v>
      </c>
      <c r="AR124" s="186" t="s">
        <v>173</v>
      </c>
      <c r="AT124" s="187" t="s">
        <v>71</v>
      </c>
      <c r="AU124" s="187" t="s">
        <v>80</v>
      </c>
      <c r="AY124" s="186" t="s">
        <v>147</v>
      </c>
      <c r="BK124" s="188">
        <f>SUM(BK125:BK127)</f>
        <v>0</v>
      </c>
    </row>
    <row r="125" spans="1:65" s="2" customFormat="1" ht="16.5" customHeight="1">
      <c r="A125" s="34"/>
      <c r="B125" s="35"/>
      <c r="C125" s="191" t="s">
        <v>80</v>
      </c>
      <c r="D125" s="191" t="s">
        <v>148</v>
      </c>
      <c r="E125" s="192" t="s">
        <v>1129</v>
      </c>
      <c r="F125" s="193" t="s">
        <v>1128</v>
      </c>
      <c r="G125" s="194" t="s">
        <v>1130</v>
      </c>
      <c r="H125" s="195">
        <v>1</v>
      </c>
      <c r="I125" s="196"/>
      <c r="J125" s="197">
        <f>ROUND(I125*H125,2)</f>
        <v>0</v>
      </c>
      <c r="K125" s="193" t="s">
        <v>159</v>
      </c>
      <c r="L125" s="39"/>
      <c r="M125" s="198" t="s">
        <v>1</v>
      </c>
      <c r="N125" s="199" t="s">
        <v>37</v>
      </c>
      <c r="O125" s="7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2" t="s">
        <v>152</v>
      </c>
      <c r="AT125" s="202" t="s">
        <v>148</v>
      </c>
      <c r="AU125" s="202" t="s">
        <v>82</v>
      </c>
      <c r="AY125" s="17" t="s">
        <v>147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7" t="s">
        <v>80</v>
      </c>
      <c r="BK125" s="203">
        <f>ROUND(I125*H125,2)</f>
        <v>0</v>
      </c>
      <c r="BL125" s="17" t="s">
        <v>152</v>
      </c>
      <c r="BM125" s="202" t="s">
        <v>82</v>
      </c>
    </row>
    <row r="126" spans="1:65" s="2" customFormat="1" ht="16.5" customHeight="1">
      <c r="A126" s="34"/>
      <c r="B126" s="35"/>
      <c r="C126" s="191" t="s">
        <v>82</v>
      </c>
      <c r="D126" s="191" t="s">
        <v>148</v>
      </c>
      <c r="E126" s="192" t="s">
        <v>1131</v>
      </c>
      <c r="F126" s="193" t="s">
        <v>1132</v>
      </c>
      <c r="G126" s="194" t="s">
        <v>1130</v>
      </c>
      <c r="H126" s="195">
        <v>1</v>
      </c>
      <c r="I126" s="196"/>
      <c r="J126" s="197">
        <f>ROUND(I126*H126,2)</f>
        <v>0</v>
      </c>
      <c r="K126" s="193" t="s">
        <v>159</v>
      </c>
      <c r="L126" s="39"/>
      <c r="M126" s="198" t="s">
        <v>1</v>
      </c>
      <c r="N126" s="199" t="s">
        <v>37</v>
      </c>
      <c r="O126" s="7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152</v>
      </c>
      <c r="AT126" s="202" t="s">
        <v>148</v>
      </c>
      <c r="AU126" s="202" t="s">
        <v>82</v>
      </c>
      <c r="AY126" s="17" t="s">
        <v>147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80</v>
      </c>
      <c r="BK126" s="203">
        <f>ROUND(I126*H126,2)</f>
        <v>0</v>
      </c>
      <c r="BL126" s="17" t="s">
        <v>152</v>
      </c>
      <c r="BM126" s="202" t="s">
        <v>152</v>
      </c>
    </row>
    <row r="127" spans="1:65" s="2" customFormat="1" ht="16.5" customHeight="1">
      <c r="A127" s="34"/>
      <c r="B127" s="35"/>
      <c r="C127" s="191" t="s">
        <v>161</v>
      </c>
      <c r="D127" s="191" t="s">
        <v>148</v>
      </c>
      <c r="E127" s="192" t="s">
        <v>1133</v>
      </c>
      <c r="F127" s="193" t="s">
        <v>1134</v>
      </c>
      <c r="G127" s="194" t="s">
        <v>1130</v>
      </c>
      <c r="H127" s="195">
        <v>2</v>
      </c>
      <c r="I127" s="196"/>
      <c r="J127" s="197">
        <f>ROUND(I127*H127,2)</f>
        <v>0</v>
      </c>
      <c r="K127" s="193" t="s">
        <v>159</v>
      </c>
      <c r="L127" s="39"/>
      <c r="M127" s="198" t="s">
        <v>1</v>
      </c>
      <c r="N127" s="199" t="s">
        <v>37</v>
      </c>
      <c r="O127" s="71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152</v>
      </c>
      <c r="AT127" s="202" t="s">
        <v>148</v>
      </c>
      <c r="AU127" s="202" t="s">
        <v>82</v>
      </c>
      <c r="AY127" s="17" t="s">
        <v>147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80</v>
      </c>
      <c r="BK127" s="203">
        <f>ROUND(I127*H127,2)</f>
        <v>0</v>
      </c>
      <c r="BL127" s="17" t="s">
        <v>152</v>
      </c>
      <c r="BM127" s="202" t="s">
        <v>164</v>
      </c>
    </row>
    <row r="128" spans="2:63" s="12" customFormat="1" ht="22.9" customHeight="1">
      <c r="B128" s="175"/>
      <c r="C128" s="176"/>
      <c r="D128" s="177" t="s">
        <v>71</v>
      </c>
      <c r="E128" s="189" t="s">
        <v>1135</v>
      </c>
      <c r="F128" s="189" t="s">
        <v>1136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P129</f>
        <v>0</v>
      </c>
      <c r="Q128" s="183"/>
      <c r="R128" s="184">
        <f>R129</f>
        <v>0</v>
      </c>
      <c r="S128" s="183"/>
      <c r="T128" s="185">
        <f>T129</f>
        <v>0</v>
      </c>
      <c r="AR128" s="186" t="s">
        <v>173</v>
      </c>
      <c r="AT128" s="187" t="s">
        <v>71</v>
      </c>
      <c r="AU128" s="187" t="s">
        <v>80</v>
      </c>
      <c r="AY128" s="186" t="s">
        <v>147</v>
      </c>
      <c r="BK128" s="188">
        <f>BK129</f>
        <v>0</v>
      </c>
    </row>
    <row r="129" spans="1:65" s="2" customFormat="1" ht="16.5" customHeight="1">
      <c r="A129" s="34"/>
      <c r="B129" s="35"/>
      <c r="C129" s="191" t="s">
        <v>152</v>
      </c>
      <c r="D129" s="191" t="s">
        <v>148</v>
      </c>
      <c r="E129" s="192" t="s">
        <v>1137</v>
      </c>
      <c r="F129" s="193" t="s">
        <v>1136</v>
      </c>
      <c r="G129" s="194" t="s">
        <v>1130</v>
      </c>
      <c r="H129" s="195">
        <v>1</v>
      </c>
      <c r="I129" s="196"/>
      <c r="J129" s="197">
        <f>ROUND(I129*H129,2)</f>
        <v>0</v>
      </c>
      <c r="K129" s="193" t="s">
        <v>159</v>
      </c>
      <c r="L129" s="39"/>
      <c r="M129" s="198" t="s">
        <v>1</v>
      </c>
      <c r="N129" s="199" t="s">
        <v>37</v>
      </c>
      <c r="O129" s="7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152</v>
      </c>
      <c r="AT129" s="202" t="s">
        <v>148</v>
      </c>
      <c r="AU129" s="202" t="s">
        <v>82</v>
      </c>
      <c r="AY129" s="17" t="s">
        <v>147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80</v>
      </c>
      <c r="BK129" s="203">
        <f>ROUND(I129*H129,2)</f>
        <v>0</v>
      </c>
      <c r="BL129" s="17" t="s">
        <v>152</v>
      </c>
      <c r="BM129" s="202" t="s">
        <v>167</v>
      </c>
    </row>
    <row r="130" spans="2:63" s="12" customFormat="1" ht="22.9" customHeight="1">
      <c r="B130" s="175"/>
      <c r="C130" s="176"/>
      <c r="D130" s="177" t="s">
        <v>71</v>
      </c>
      <c r="E130" s="189" t="s">
        <v>1138</v>
      </c>
      <c r="F130" s="189" t="s">
        <v>1139</v>
      </c>
      <c r="G130" s="176"/>
      <c r="H130" s="176"/>
      <c r="I130" s="179"/>
      <c r="J130" s="190">
        <f>BK130</f>
        <v>0</v>
      </c>
      <c r="K130" s="176"/>
      <c r="L130" s="181"/>
      <c r="M130" s="182"/>
      <c r="N130" s="183"/>
      <c r="O130" s="183"/>
      <c r="P130" s="184">
        <f>SUM(P131:P141)</f>
        <v>0</v>
      </c>
      <c r="Q130" s="183"/>
      <c r="R130" s="184">
        <f>SUM(R131:R141)</f>
        <v>0</v>
      </c>
      <c r="S130" s="183"/>
      <c r="T130" s="185">
        <f>SUM(T131:T141)</f>
        <v>0</v>
      </c>
      <c r="AR130" s="186" t="s">
        <v>173</v>
      </c>
      <c r="AT130" s="187" t="s">
        <v>71</v>
      </c>
      <c r="AU130" s="187" t="s">
        <v>80</v>
      </c>
      <c r="AY130" s="186" t="s">
        <v>147</v>
      </c>
      <c r="BK130" s="188">
        <f>SUM(BK131:BK141)</f>
        <v>0</v>
      </c>
    </row>
    <row r="131" spans="1:65" s="2" customFormat="1" ht="16.5" customHeight="1">
      <c r="A131" s="34"/>
      <c r="B131" s="35"/>
      <c r="C131" s="191" t="s">
        <v>173</v>
      </c>
      <c r="D131" s="191" t="s">
        <v>148</v>
      </c>
      <c r="E131" s="192" t="s">
        <v>1140</v>
      </c>
      <c r="F131" s="193" t="s">
        <v>1139</v>
      </c>
      <c r="G131" s="194" t="s">
        <v>1130</v>
      </c>
      <c r="H131" s="195">
        <v>1</v>
      </c>
      <c r="I131" s="196"/>
      <c r="J131" s="197">
        <f>ROUND(I131*H131,2)</f>
        <v>0</v>
      </c>
      <c r="K131" s="193" t="s">
        <v>159</v>
      </c>
      <c r="L131" s="39"/>
      <c r="M131" s="198" t="s">
        <v>1</v>
      </c>
      <c r="N131" s="199" t="s">
        <v>37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152</v>
      </c>
      <c r="AT131" s="202" t="s">
        <v>148</v>
      </c>
      <c r="AU131" s="202" t="s">
        <v>82</v>
      </c>
      <c r="AY131" s="17" t="s">
        <v>147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80</v>
      </c>
      <c r="BK131" s="203">
        <f>ROUND(I131*H131,2)</f>
        <v>0</v>
      </c>
      <c r="BL131" s="17" t="s">
        <v>152</v>
      </c>
      <c r="BM131" s="202" t="s">
        <v>176</v>
      </c>
    </row>
    <row r="132" spans="2:51" s="15" customFormat="1" ht="11.25">
      <c r="B132" s="248"/>
      <c r="C132" s="249"/>
      <c r="D132" s="206" t="s">
        <v>153</v>
      </c>
      <c r="E132" s="250" t="s">
        <v>1</v>
      </c>
      <c r="F132" s="251" t="s">
        <v>1141</v>
      </c>
      <c r="G132" s="249"/>
      <c r="H132" s="250" t="s">
        <v>1</v>
      </c>
      <c r="I132" s="252"/>
      <c r="J132" s="249"/>
      <c r="K132" s="249"/>
      <c r="L132" s="253"/>
      <c r="M132" s="254"/>
      <c r="N132" s="255"/>
      <c r="O132" s="255"/>
      <c r="P132" s="255"/>
      <c r="Q132" s="255"/>
      <c r="R132" s="255"/>
      <c r="S132" s="255"/>
      <c r="T132" s="256"/>
      <c r="AT132" s="257" t="s">
        <v>153</v>
      </c>
      <c r="AU132" s="257" t="s">
        <v>82</v>
      </c>
      <c r="AV132" s="15" t="s">
        <v>80</v>
      </c>
      <c r="AW132" s="15" t="s">
        <v>29</v>
      </c>
      <c r="AX132" s="15" t="s">
        <v>72</v>
      </c>
      <c r="AY132" s="257" t="s">
        <v>147</v>
      </c>
    </row>
    <row r="133" spans="2:51" s="15" customFormat="1" ht="11.25">
      <c r="B133" s="248"/>
      <c r="C133" s="249"/>
      <c r="D133" s="206" t="s">
        <v>153</v>
      </c>
      <c r="E133" s="250" t="s">
        <v>1</v>
      </c>
      <c r="F133" s="251" t="s">
        <v>1142</v>
      </c>
      <c r="G133" s="249"/>
      <c r="H133" s="250" t="s">
        <v>1</v>
      </c>
      <c r="I133" s="252"/>
      <c r="J133" s="249"/>
      <c r="K133" s="249"/>
      <c r="L133" s="253"/>
      <c r="M133" s="254"/>
      <c r="N133" s="255"/>
      <c r="O133" s="255"/>
      <c r="P133" s="255"/>
      <c r="Q133" s="255"/>
      <c r="R133" s="255"/>
      <c r="S133" s="255"/>
      <c r="T133" s="256"/>
      <c r="AT133" s="257" t="s">
        <v>153</v>
      </c>
      <c r="AU133" s="257" t="s">
        <v>82</v>
      </c>
      <c r="AV133" s="15" t="s">
        <v>80</v>
      </c>
      <c r="AW133" s="15" t="s">
        <v>29</v>
      </c>
      <c r="AX133" s="15" t="s">
        <v>72</v>
      </c>
      <c r="AY133" s="257" t="s">
        <v>147</v>
      </c>
    </row>
    <row r="134" spans="2:51" s="15" customFormat="1" ht="11.25">
      <c r="B134" s="248"/>
      <c r="C134" s="249"/>
      <c r="D134" s="206" t="s">
        <v>153</v>
      </c>
      <c r="E134" s="250" t="s">
        <v>1</v>
      </c>
      <c r="F134" s="251" t="s">
        <v>1143</v>
      </c>
      <c r="G134" s="249"/>
      <c r="H134" s="250" t="s">
        <v>1</v>
      </c>
      <c r="I134" s="252"/>
      <c r="J134" s="249"/>
      <c r="K134" s="249"/>
      <c r="L134" s="253"/>
      <c r="M134" s="254"/>
      <c r="N134" s="255"/>
      <c r="O134" s="255"/>
      <c r="P134" s="255"/>
      <c r="Q134" s="255"/>
      <c r="R134" s="255"/>
      <c r="S134" s="255"/>
      <c r="T134" s="256"/>
      <c r="AT134" s="257" t="s">
        <v>153</v>
      </c>
      <c r="AU134" s="257" t="s">
        <v>82</v>
      </c>
      <c r="AV134" s="15" t="s">
        <v>80</v>
      </c>
      <c r="AW134" s="15" t="s">
        <v>29</v>
      </c>
      <c r="AX134" s="15" t="s">
        <v>72</v>
      </c>
      <c r="AY134" s="257" t="s">
        <v>147</v>
      </c>
    </row>
    <row r="135" spans="2:51" s="15" customFormat="1" ht="11.25">
      <c r="B135" s="248"/>
      <c r="C135" s="249"/>
      <c r="D135" s="206" t="s">
        <v>153</v>
      </c>
      <c r="E135" s="250" t="s">
        <v>1</v>
      </c>
      <c r="F135" s="251" t="s">
        <v>1144</v>
      </c>
      <c r="G135" s="249"/>
      <c r="H135" s="250" t="s">
        <v>1</v>
      </c>
      <c r="I135" s="252"/>
      <c r="J135" s="249"/>
      <c r="K135" s="249"/>
      <c r="L135" s="253"/>
      <c r="M135" s="254"/>
      <c r="N135" s="255"/>
      <c r="O135" s="255"/>
      <c r="P135" s="255"/>
      <c r="Q135" s="255"/>
      <c r="R135" s="255"/>
      <c r="S135" s="255"/>
      <c r="T135" s="256"/>
      <c r="AT135" s="257" t="s">
        <v>153</v>
      </c>
      <c r="AU135" s="257" t="s">
        <v>82</v>
      </c>
      <c r="AV135" s="15" t="s">
        <v>80</v>
      </c>
      <c r="AW135" s="15" t="s">
        <v>29</v>
      </c>
      <c r="AX135" s="15" t="s">
        <v>72</v>
      </c>
      <c r="AY135" s="257" t="s">
        <v>147</v>
      </c>
    </row>
    <row r="136" spans="2:51" s="15" customFormat="1" ht="11.25">
      <c r="B136" s="248"/>
      <c r="C136" s="249"/>
      <c r="D136" s="206" t="s">
        <v>153</v>
      </c>
      <c r="E136" s="250" t="s">
        <v>1</v>
      </c>
      <c r="F136" s="251" t="s">
        <v>1145</v>
      </c>
      <c r="G136" s="249"/>
      <c r="H136" s="250" t="s">
        <v>1</v>
      </c>
      <c r="I136" s="252"/>
      <c r="J136" s="249"/>
      <c r="K136" s="249"/>
      <c r="L136" s="253"/>
      <c r="M136" s="254"/>
      <c r="N136" s="255"/>
      <c r="O136" s="255"/>
      <c r="P136" s="255"/>
      <c r="Q136" s="255"/>
      <c r="R136" s="255"/>
      <c r="S136" s="255"/>
      <c r="T136" s="256"/>
      <c r="AT136" s="257" t="s">
        <v>153</v>
      </c>
      <c r="AU136" s="257" t="s">
        <v>82</v>
      </c>
      <c r="AV136" s="15" t="s">
        <v>80</v>
      </c>
      <c r="AW136" s="15" t="s">
        <v>29</v>
      </c>
      <c r="AX136" s="15" t="s">
        <v>72</v>
      </c>
      <c r="AY136" s="257" t="s">
        <v>147</v>
      </c>
    </row>
    <row r="137" spans="2:51" s="13" customFormat="1" ht="11.25">
      <c r="B137" s="204"/>
      <c r="C137" s="205"/>
      <c r="D137" s="206" t="s">
        <v>153</v>
      </c>
      <c r="E137" s="207" t="s">
        <v>1</v>
      </c>
      <c r="F137" s="208" t="s">
        <v>80</v>
      </c>
      <c r="G137" s="205"/>
      <c r="H137" s="209">
        <v>1</v>
      </c>
      <c r="I137" s="210"/>
      <c r="J137" s="205"/>
      <c r="K137" s="205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153</v>
      </c>
      <c r="AU137" s="215" t="s">
        <v>82</v>
      </c>
      <c r="AV137" s="13" t="s">
        <v>82</v>
      </c>
      <c r="AW137" s="13" t="s">
        <v>29</v>
      </c>
      <c r="AX137" s="13" t="s">
        <v>72</v>
      </c>
      <c r="AY137" s="215" t="s">
        <v>147</v>
      </c>
    </row>
    <row r="138" spans="2:51" s="14" customFormat="1" ht="11.25">
      <c r="B138" s="216"/>
      <c r="C138" s="217"/>
      <c r="D138" s="206" t="s">
        <v>153</v>
      </c>
      <c r="E138" s="218" t="s">
        <v>1</v>
      </c>
      <c r="F138" s="219" t="s">
        <v>155</v>
      </c>
      <c r="G138" s="217"/>
      <c r="H138" s="220">
        <v>1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153</v>
      </c>
      <c r="AU138" s="226" t="s">
        <v>82</v>
      </c>
      <c r="AV138" s="14" t="s">
        <v>152</v>
      </c>
      <c r="AW138" s="14" t="s">
        <v>29</v>
      </c>
      <c r="AX138" s="14" t="s">
        <v>80</v>
      </c>
      <c r="AY138" s="226" t="s">
        <v>147</v>
      </c>
    </row>
    <row r="139" spans="1:65" s="2" customFormat="1" ht="16.5" customHeight="1">
      <c r="A139" s="34"/>
      <c r="B139" s="35"/>
      <c r="C139" s="191" t="s">
        <v>164</v>
      </c>
      <c r="D139" s="191" t="s">
        <v>148</v>
      </c>
      <c r="E139" s="192" t="s">
        <v>1146</v>
      </c>
      <c r="F139" s="193" t="s">
        <v>1147</v>
      </c>
      <c r="G139" s="194" t="s">
        <v>1148</v>
      </c>
      <c r="H139" s="195">
        <v>1</v>
      </c>
      <c r="I139" s="196"/>
      <c r="J139" s="197">
        <f>ROUND(I139*H139,2)</f>
        <v>0</v>
      </c>
      <c r="K139" s="193" t="s">
        <v>159</v>
      </c>
      <c r="L139" s="39"/>
      <c r="M139" s="198" t="s">
        <v>1</v>
      </c>
      <c r="N139" s="199" t="s">
        <v>37</v>
      </c>
      <c r="O139" s="71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152</v>
      </c>
      <c r="AT139" s="202" t="s">
        <v>148</v>
      </c>
      <c r="AU139" s="202" t="s">
        <v>82</v>
      </c>
      <c r="AY139" s="17" t="s">
        <v>147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80</v>
      </c>
      <c r="BK139" s="203">
        <f>ROUND(I139*H139,2)</f>
        <v>0</v>
      </c>
      <c r="BL139" s="17" t="s">
        <v>152</v>
      </c>
      <c r="BM139" s="202" t="s">
        <v>181</v>
      </c>
    </row>
    <row r="140" spans="1:65" s="2" customFormat="1" ht="16.5" customHeight="1">
      <c r="A140" s="34"/>
      <c r="B140" s="35"/>
      <c r="C140" s="191" t="s">
        <v>183</v>
      </c>
      <c r="D140" s="191" t="s">
        <v>148</v>
      </c>
      <c r="E140" s="192" t="s">
        <v>1149</v>
      </c>
      <c r="F140" s="193" t="s">
        <v>1150</v>
      </c>
      <c r="G140" s="194" t="s">
        <v>1151</v>
      </c>
      <c r="H140" s="195">
        <v>1</v>
      </c>
      <c r="I140" s="196"/>
      <c r="J140" s="197">
        <f>ROUND(I140*H140,2)</f>
        <v>0</v>
      </c>
      <c r="K140" s="193" t="s">
        <v>159</v>
      </c>
      <c r="L140" s="39"/>
      <c r="M140" s="198" t="s">
        <v>1</v>
      </c>
      <c r="N140" s="199" t="s">
        <v>37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152</v>
      </c>
      <c r="AT140" s="202" t="s">
        <v>148</v>
      </c>
      <c r="AU140" s="202" t="s">
        <v>82</v>
      </c>
      <c r="AY140" s="17" t="s">
        <v>147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80</v>
      </c>
      <c r="BK140" s="203">
        <f>ROUND(I140*H140,2)</f>
        <v>0</v>
      </c>
      <c r="BL140" s="17" t="s">
        <v>152</v>
      </c>
      <c r="BM140" s="202" t="s">
        <v>186</v>
      </c>
    </row>
    <row r="141" spans="1:65" s="2" customFormat="1" ht="16.5" customHeight="1">
      <c r="A141" s="34"/>
      <c r="B141" s="35"/>
      <c r="C141" s="191" t="s">
        <v>167</v>
      </c>
      <c r="D141" s="191" t="s">
        <v>148</v>
      </c>
      <c r="E141" s="192" t="s">
        <v>1152</v>
      </c>
      <c r="F141" s="193" t="s">
        <v>1153</v>
      </c>
      <c r="G141" s="194" t="s">
        <v>1154</v>
      </c>
      <c r="H141" s="195">
        <v>1</v>
      </c>
      <c r="I141" s="196"/>
      <c r="J141" s="197">
        <f>ROUND(I141*H141,2)</f>
        <v>0</v>
      </c>
      <c r="K141" s="193" t="s">
        <v>159</v>
      </c>
      <c r="L141" s="39"/>
      <c r="M141" s="198" t="s">
        <v>1</v>
      </c>
      <c r="N141" s="199" t="s">
        <v>37</v>
      </c>
      <c r="O141" s="71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152</v>
      </c>
      <c r="AT141" s="202" t="s">
        <v>148</v>
      </c>
      <c r="AU141" s="202" t="s">
        <v>82</v>
      </c>
      <c r="AY141" s="17" t="s">
        <v>147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80</v>
      </c>
      <c r="BK141" s="203">
        <f>ROUND(I141*H141,2)</f>
        <v>0</v>
      </c>
      <c r="BL141" s="17" t="s">
        <v>152</v>
      </c>
      <c r="BM141" s="202" t="s">
        <v>189</v>
      </c>
    </row>
    <row r="142" spans="2:63" s="12" customFormat="1" ht="22.9" customHeight="1">
      <c r="B142" s="175"/>
      <c r="C142" s="176"/>
      <c r="D142" s="177" t="s">
        <v>71</v>
      </c>
      <c r="E142" s="189" t="s">
        <v>1155</v>
      </c>
      <c r="F142" s="189" t="s">
        <v>1156</v>
      </c>
      <c r="G142" s="176"/>
      <c r="H142" s="176"/>
      <c r="I142" s="179"/>
      <c r="J142" s="190">
        <f>BK142</f>
        <v>0</v>
      </c>
      <c r="K142" s="176"/>
      <c r="L142" s="181"/>
      <c r="M142" s="182"/>
      <c r="N142" s="183"/>
      <c r="O142" s="183"/>
      <c r="P142" s="184">
        <f>P143</f>
        <v>0</v>
      </c>
      <c r="Q142" s="183"/>
      <c r="R142" s="184">
        <f>R143</f>
        <v>0</v>
      </c>
      <c r="S142" s="183"/>
      <c r="T142" s="185">
        <f>T143</f>
        <v>0</v>
      </c>
      <c r="AR142" s="186" t="s">
        <v>173</v>
      </c>
      <c r="AT142" s="187" t="s">
        <v>71</v>
      </c>
      <c r="AU142" s="187" t="s">
        <v>80</v>
      </c>
      <c r="AY142" s="186" t="s">
        <v>147</v>
      </c>
      <c r="BK142" s="188">
        <f>BK143</f>
        <v>0</v>
      </c>
    </row>
    <row r="143" spans="1:65" s="2" customFormat="1" ht="16.5" customHeight="1">
      <c r="A143" s="34"/>
      <c r="B143" s="35"/>
      <c r="C143" s="191" t="s">
        <v>518</v>
      </c>
      <c r="D143" s="191" t="s">
        <v>148</v>
      </c>
      <c r="E143" s="192" t="s">
        <v>1157</v>
      </c>
      <c r="F143" s="193" t="s">
        <v>1156</v>
      </c>
      <c r="G143" s="194" t="s">
        <v>1130</v>
      </c>
      <c r="H143" s="195">
        <v>1</v>
      </c>
      <c r="I143" s="196"/>
      <c r="J143" s="197">
        <f>ROUND(I143*H143,2)</f>
        <v>0</v>
      </c>
      <c r="K143" s="193" t="s">
        <v>159</v>
      </c>
      <c r="L143" s="39"/>
      <c r="M143" s="198" t="s">
        <v>1</v>
      </c>
      <c r="N143" s="199" t="s">
        <v>37</v>
      </c>
      <c r="O143" s="71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152</v>
      </c>
      <c r="AT143" s="202" t="s">
        <v>148</v>
      </c>
      <c r="AU143" s="202" t="s">
        <v>82</v>
      </c>
      <c r="AY143" s="17" t="s">
        <v>147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7" t="s">
        <v>80</v>
      </c>
      <c r="BK143" s="203">
        <f>ROUND(I143*H143,2)</f>
        <v>0</v>
      </c>
      <c r="BL143" s="17" t="s">
        <v>152</v>
      </c>
      <c r="BM143" s="202" t="s">
        <v>194</v>
      </c>
    </row>
    <row r="144" spans="2:63" s="12" customFormat="1" ht="22.9" customHeight="1">
      <c r="B144" s="175"/>
      <c r="C144" s="176"/>
      <c r="D144" s="177" t="s">
        <v>71</v>
      </c>
      <c r="E144" s="189" t="s">
        <v>1158</v>
      </c>
      <c r="F144" s="189" t="s">
        <v>1159</v>
      </c>
      <c r="G144" s="176"/>
      <c r="H144" s="176"/>
      <c r="I144" s="179"/>
      <c r="J144" s="190">
        <f>BK144</f>
        <v>0</v>
      </c>
      <c r="K144" s="176"/>
      <c r="L144" s="181"/>
      <c r="M144" s="182"/>
      <c r="N144" s="183"/>
      <c r="O144" s="183"/>
      <c r="P144" s="184">
        <f>SUM(P145:P147)</f>
        <v>0</v>
      </c>
      <c r="Q144" s="183"/>
      <c r="R144" s="184">
        <f>SUM(R145:R147)</f>
        <v>0</v>
      </c>
      <c r="S144" s="183"/>
      <c r="T144" s="185">
        <f>SUM(T145:T147)</f>
        <v>0</v>
      </c>
      <c r="AR144" s="186" t="s">
        <v>173</v>
      </c>
      <c r="AT144" s="187" t="s">
        <v>71</v>
      </c>
      <c r="AU144" s="187" t="s">
        <v>80</v>
      </c>
      <c r="AY144" s="186" t="s">
        <v>147</v>
      </c>
      <c r="BK144" s="188">
        <f>SUM(BK145:BK147)</f>
        <v>0</v>
      </c>
    </row>
    <row r="145" spans="1:65" s="2" customFormat="1" ht="16.5" customHeight="1">
      <c r="A145" s="34"/>
      <c r="B145" s="35"/>
      <c r="C145" s="191" t="s">
        <v>176</v>
      </c>
      <c r="D145" s="191" t="s">
        <v>148</v>
      </c>
      <c r="E145" s="192" t="s">
        <v>1160</v>
      </c>
      <c r="F145" s="193" t="s">
        <v>1159</v>
      </c>
      <c r="G145" s="194" t="s">
        <v>1154</v>
      </c>
      <c r="H145" s="195">
        <v>1</v>
      </c>
      <c r="I145" s="196"/>
      <c r="J145" s="197">
        <f>ROUND(I145*H145,2)</f>
        <v>0</v>
      </c>
      <c r="K145" s="193" t="s">
        <v>159</v>
      </c>
      <c r="L145" s="39"/>
      <c r="M145" s="198" t="s">
        <v>1</v>
      </c>
      <c r="N145" s="199" t="s">
        <v>37</v>
      </c>
      <c r="O145" s="7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152</v>
      </c>
      <c r="AT145" s="202" t="s">
        <v>148</v>
      </c>
      <c r="AU145" s="202" t="s">
        <v>82</v>
      </c>
      <c r="AY145" s="17" t="s">
        <v>147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80</v>
      </c>
      <c r="BK145" s="203">
        <f>ROUND(I145*H145,2)</f>
        <v>0</v>
      </c>
      <c r="BL145" s="17" t="s">
        <v>152</v>
      </c>
      <c r="BM145" s="202" t="s">
        <v>198</v>
      </c>
    </row>
    <row r="146" spans="1:65" s="2" customFormat="1" ht="16.5" customHeight="1">
      <c r="A146" s="34"/>
      <c r="B146" s="35"/>
      <c r="C146" s="191" t="s">
        <v>200</v>
      </c>
      <c r="D146" s="191" t="s">
        <v>148</v>
      </c>
      <c r="E146" s="192" t="s">
        <v>1161</v>
      </c>
      <c r="F146" s="193" t="s">
        <v>1162</v>
      </c>
      <c r="G146" s="194" t="s">
        <v>1154</v>
      </c>
      <c r="H146" s="195">
        <v>1</v>
      </c>
      <c r="I146" s="196"/>
      <c r="J146" s="197">
        <f>ROUND(I146*H146,2)</f>
        <v>0</v>
      </c>
      <c r="K146" s="193" t="s">
        <v>159</v>
      </c>
      <c r="L146" s="39"/>
      <c r="M146" s="198" t="s">
        <v>1</v>
      </c>
      <c r="N146" s="199" t="s">
        <v>37</v>
      </c>
      <c r="O146" s="71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152</v>
      </c>
      <c r="AT146" s="202" t="s">
        <v>148</v>
      </c>
      <c r="AU146" s="202" t="s">
        <v>82</v>
      </c>
      <c r="AY146" s="17" t="s">
        <v>147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80</v>
      </c>
      <c r="BK146" s="203">
        <f>ROUND(I146*H146,2)</f>
        <v>0</v>
      </c>
      <c r="BL146" s="17" t="s">
        <v>152</v>
      </c>
      <c r="BM146" s="202" t="s">
        <v>204</v>
      </c>
    </row>
    <row r="147" spans="1:65" s="2" customFormat="1" ht="16.5" customHeight="1">
      <c r="A147" s="34"/>
      <c r="B147" s="35"/>
      <c r="C147" s="191" t="s">
        <v>181</v>
      </c>
      <c r="D147" s="191" t="s">
        <v>148</v>
      </c>
      <c r="E147" s="192" t="s">
        <v>1163</v>
      </c>
      <c r="F147" s="193" t="s">
        <v>1164</v>
      </c>
      <c r="G147" s="194" t="s">
        <v>1154</v>
      </c>
      <c r="H147" s="195">
        <v>1</v>
      </c>
      <c r="I147" s="196"/>
      <c r="J147" s="197">
        <f>ROUND(I147*H147,2)</f>
        <v>0</v>
      </c>
      <c r="K147" s="193" t="s">
        <v>159</v>
      </c>
      <c r="L147" s="39"/>
      <c r="M147" s="238" t="s">
        <v>1</v>
      </c>
      <c r="N147" s="239" t="s">
        <v>37</v>
      </c>
      <c r="O147" s="240"/>
      <c r="P147" s="241">
        <f>O147*H147</f>
        <v>0</v>
      </c>
      <c r="Q147" s="241">
        <v>0</v>
      </c>
      <c r="R147" s="241">
        <f>Q147*H147</f>
        <v>0</v>
      </c>
      <c r="S147" s="241">
        <v>0</v>
      </c>
      <c r="T147" s="24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152</v>
      </c>
      <c r="AT147" s="202" t="s">
        <v>148</v>
      </c>
      <c r="AU147" s="202" t="s">
        <v>82</v>
      </c>
      <c r="AY147" s="17" t="s">
        <v>147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80</v>
      </c>
      <c r="BK147" s="203">
        <f>ROUND(I147*H147,2)</f>
        <v>0</v>
      </c>
      <c r="BL147" s="17" t="s">
        <v>152</v>
      </c>
      <c r="BM147" s="202" t="s">
        <v>210</v>
      </c>
    </row>
    <row r="148" spans="1:31" s="2" customFormat="1" ht="6.95" customHeight="1">
      <c r="A148" s="34"/>
      <c r="B148" s="54"/>
      <c r="C148" s="55"/>
      <c r="D148" s="55"/>
      <c r="E148" s="55"/>
      <c r="F148" s="55"/>
      <c r="G148" s="55"/>
      <c r="H148" s="55"/>
      <c r="I148" s="55"/>
      <c r="J148" s="55"/>
      <c r="K148" s="55"/>
      <c r="L148" s="39"/>
      <c r="M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</row>
  </sheetData>
  <sheetProtection algorithmName="SHA-512" hashValue="lRbDqsnel7TiET+h4xOdUQ602tldBoX2LYKWkI1YKcltlfK99a71FlwOJsqe7xqz4oUPknauOmpNIhKpl3i25w==" saltValue="B1eugiwhmDTIpjidN2w31zEhtK9TZEG22PfyhH2t+dVVX08F32KrIqxDV+ZIOLrFcJKWY8iiARlkqdW+VgvCUg==" spinCount="100000" sheet="1" objects="1" scenarios="1" formatColumns="0" formatRows="0" autoFilter="0"/>
  <autoFilter ref="C121:K147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81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82</v>
      </c>
    </row>
    <row r="4" spans="2:46" s="1" customFormat="1" ht="24.95" customHeight="1">
      <c r="B4" s="20"/>
      <c r="D4" s="117" t="s">
        <v>112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03" t="str">
        <f>'Rekapitulace stavby'!K6</f>
        <v>Stání SDV OTV Studénka</v>
      </c>
      <c r="F7" s="304"/>
      <c r="G7" s="304"/>
      <c r="H7" s="304"/>
      <c r="L7" s="20"/>
    </row>
    <row r="8" spans="1:31" s="2" customFormat="1" ht="12" customHeight="1">
      <c r="A8" s="34"/>
      <c r="B8" s="39"/>
      <c r="C8" s="34"/>
      <c r="D8" s="119" t="s">
        <v>113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5" t="s">
        <v>114</v>
      </c>
      <c r="F9" s="306"/>
      <c r="G9" s="306"/>
      <c r="H9" s="306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>
        <f>'Rekapitulace stavby'!AN8</f>
        <v>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23</v>
      </c>
      <c r="E14" s="34"/>
      <c r="F14" s="34"/>
      <c r="G14" s="34"/>
      <c r="H14" s="34"/>
      <c r="I14" s="119" t="s">
        <v>24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25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26</v>
      </c>
      <c r="E17" s="34"/>
      <c r="F17" s="34"/>
      <c r="G17" s="34"/>
      <c r="H17" s="34"/>
      <c r="I17" s="119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7" t="str">
        <f>'Rekapitulace stavby'!E14</f>
        <v>Vyplň údaj</v>
      </c>
      <c r="F18" s="308"/>
      <c r="G18" s="308"/>
      <c r="H18" s="308"/>
      <c r="I18" s="119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28</v>
      </c>
      <c r="E20" s="34"/>
      <c r="F20" s="34"/>
      <c r="G20" s="34"/>
      <c r="H20" s="34"/>
      <c r="I20" s="119" t="s">
        <v>24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25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30</v>
      </c>
      <c r="E23" s="34"/>
      <c r="F23" s="34"/>
      <c r="G23" s="34"/>
      <c r="H23" s="34"/>
      <c r="I23" s="119" t="s">
        <v>24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25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09" t="s">
        <v>1</v>
      </c>
      <c r="F27" s="309"/>
      <c r="G27" s="309"/>
      <c r="H27" s="309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32</v>
      </c>
      <c r="E30" s="34"/>
      <c r="F30" s="34"/>
      <c r="G30" s="34"/>
      <c r="H30" s="34"/>
      <c r="I30" s="34"/>
      <c r="J30" s="126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34</v>
      </c>
      <c r="G32" s="34"/>
      <c r="H32" s="34"/>
      <c r="I32" s="127" t="s">
        <v>33</v>
      </c>
      <c r="J32" s="127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36</v>
      </c>
      <c r="E33" s="119" t="s">
        <v>37</v>
      </c>
      <c r="F33" s="129">
        <f>ROUND((SUM(BE128:BE337)),2)</f>
        <v>0</v>
      </c>
      <c r="G33" s="34"/>
      <c r="H33" s="34"/>
      <c r="I33" s="130">
        <v>0.21</v>
      </c>
      <c r="J33" s="129">
        <f>ROUND(((SUM(BE128:BE337))*I33),2)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38</v>
      </c>
      <c r="F34" s="129">
        <f>ROUND((SUM(BF128:BF337)),2)</f>
        <v>0</v>
      </c>
      <c r="G34" s="34"/>
      <c r="H34" s="34"/>
      <c r="I34" s="130">
        <v>0.15</v>
      </c>
      <c r="J34" s="129">
        <f>ROUND(((SUM(BF128:BF337))*I34),2)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39</v>
      </c>
      <c r="F35" s="129">
        <f>ROUND((SUM(BG128:BG337)),2)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40</v>
      </c>
      <c r="F36" s="129">
        <f>ROUND((SUM(BH128:BH337)),2)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41</v>
      </c>
      <c r="F37" s="129">
        <f>ROUND((SUM(BI128:BI337)),2)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42</v>
      </c>
      <c r="E39" s="133"/>
      <c r="F39" s="133"/>
      <c r="G39" s="134" t="s">
        <v>43</v>
      </c>
      <c r="H39" s="135" t="s">
        <v>44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45</v>
      </c>
      <c r="E50" s="139"/>
      <c r="F50" s="139"/>
      <c r="G50" s="138" t="s">
        <v>46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">
      <c r="A61" s="34"/>
      <c r="B61" s="39"/>
      <c r="C61" s="34"/>
      <c r="D61" s="140" t="s">
        <v>47</v>
      </c>
      <c r="E61" s="141"/>
      <c r="F61" s="142" t="s">
        <v>48</v>
      </c>
      <c r="G61" s="140" t="s">
        <v>47</v>
      </c>
      <c r="H61" s="141"/>
      <c r="I61" s="141"/>
      <c r="J61" s="143" t="s">
        <v>48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">
      <c r="A65" s="34"/>
      <c r="B65" s="39"/>
      <c r="C65" s="34"/>
      <c r="D65" s="138" t="s">
        <v>49</v>
      </c>
      <c r="E65" s="144"/>
      <c r="F65" s="144"/>
      <c r="G65" s="138" t="s">
        <v>50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">
      <c r="A76" s="34"/>
      <c r="B76" s="39"/>
      <c r="C76" s="34"/>
      <c r="D76" s="140" t="s">
        <v>47</v>
      </c>
      <c r="E76" s="141"/>
      <c r="F76" s="142" t="s">
        <v>48</v>
      </c>
      <c r="G76" s="140" t="s">
        <v>47</v>
      </c>
      <c r="H76" s="141"/>
      <c r="I76" s="141"/>
      <c r="J76" s="143" t="s">
        <v>48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0" t="str">
        <f>E7</f>
        <v>Stání SDV OTV Studénka</v>
      </c>
      <c r="F85" s="311"/>
      <c r="G85" s="311"/>
      <c r="H85" s="311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3" t="str">
        <f>E9</f>
        <v>SO 01 - Hala pro parkovánání vozidel MVTV</v>
      </c>
      <c r="F87" s="312"/>
      <c r="G87" s="312"/>
      <c r="H87" s="312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116</v>
      </c>
      <c r="D94" s="150"/>
      <c r="E94" s="150"/>
      <c r="F94" s="150"/>
      <c r="G94" s="150"/>
      <c r="H94" s="150"/>
      <c r="I94" s="150"/>
      <c r="J94" s="151" t="s">
        <v>117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118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119</v>
      </c>
    </row>
    <row r="97" spans="2:12" s="9" customFormat="1" ht="24.95" customHeight="1">
      <c r="B97" s="153"/>
      <c r="C97" s="154"/>
      <c r="D97" s="155" t="s">
        <v>120</v>
      </c>
      <c r="E97" s="156"/>
      <c r="F97" s="156"/>
      <c r="G97" s="156"/>
      <c r="H97" s="156"/>
      <c r="I97" s="156"/>
      <c r="J97" s="157">
        <f>J129</f>
        <v>0</v>
      </c>
      <c r="K97" s="154"/>
      <c r="L97" s="158"/>
    </row>
    <row r="98" spans="2:12" s="10" customFormat="1" ht="19.9" customHeight="1">
      <c r="B98" s="159"/>
      <c r="C98" s="104"/>
      <c r="D98" s="160" t="s">
        <v>121</v>
      </c>
      <c r="E98" s="161"/>
      <c r="F98" s="161"/>
      <c r="G98" s="161"/>
      <c r="H98" s="161"/>
      <c r="I98" s="161"/>
      <c r="J98" s="162">
        <f>J130</f>
        <v>0</v>
      </c>
      <c r="K98" s="104"/>
      <c r="L98" s="163"/>
    </row>
    <row r="99" spans="2:12" s="10" customFormat="1" ht="19.9" customHeight="1">
      <c r="B99" s="159"/>
      <c r="C99" s="104"/>
      <c r="D99" s="160" t="s">
        <v>122</v>
      </c>
      <c r="E99" s="161"/>
      <c r="F99" s="161"/>
      <c r="G99" s="161"/>
      <c r="H99" s="161"/>
      <c r="I99" s="161"/>
      <c r="J99" s="162">
        <f>J173</f>
        <v>0</v>
      </c>
      <c r="K99" s="104"/>
      <c r="L99" s="163"/>
    </row>
    <row r="100" spans="2:12" s="10" customFormat="1" ht="19.9" customHeight="1">
      <c r="B100" s="159"/>
      <c r="C100" s="104"/>
      <c r="D100" s="160" t="s">
        <v>123</v>
      </c>
      <c r="E100" s="161"/>
      <c r="F100" s="161"/>
      <c r="G100" s="161"/>
      <c r="H100" s="161"/>
      <c r="I100" s="161"/>
      <c r="J100" s="162">
        <f>J210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124</v>
      </c>
      <c r="E101" s="161"/>
      <c r="F101" s="161"/>
      <c r="G101" s="161"/>
      <c r="H101" s="161"/>
      <c r="I101" s="161"/>
      <c r="J101" s="162">
        <f>J258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125</v>
      </c>
      <c r="E102" s="161"/>
      <c r="F102" s="161"/>
      <c r="G102" s="161"/>
      <c r="H102" s="161"/>
      <c r="I102" s="161"/>
      <c r="J102" s="162">
        <f>J263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126</v>
      </c>
      <c r="E103" s="161"/>
      <c r="F103" s="161"/>
      <c r="G103" s="161"/>
      <c r="H103" s="161"/>
      <c r="I103" s="161"/>
      <c r="J103" s="162">
        <f>J278</f>
        <v>0</v>
      </c>
      <c r="K103" s="104"/>
      <c r="L103" s="163"/>
    </row>
    <row r="104" spans="2:12" s="9" customFormat="1" ht="24.95" customHeight="1">
      <c r="B104" s="153"/>
      <c r="C104" s="154"/>
      <c r="D104" s="155" t="s">
        <v>127</v>
      </c>
      <c r="E104" s="156"/>
      <c r="F104" s="156"/>
      <c r="G104" s="156"/>
      <c r="H104" s="156"/>
      <c r="I104" s="156"/>
      <c r="J104" s="157">
        <f>J280</f>
        <v>0</v>
      </c>
      <c r="K104" s="154"/>
      <c r="L104" s="158"/>
    </row>
    <row r="105" spans="2:12" s="10" customFormat="1" ht="19.9" customHeight="1">
      <c r="B105" s="159"/>
      <c r="C105" s="104"/>
      <c r="D105" s="160" t="s">
        <v>128</v>
      </c>
      <c r="E105" s="161"/>
      <c r="F105" s="161"/>
      <c r="G105" s="161"/>
      <c r="H105" s="161"/>
      <c r="I105" s="161"/>
      <c r="J105" s="162">
        <f>J281</f>
        <v>0</v>
      </c>
      <c r="K105" s="104"/>
      <c r="L105" s="163"/>
    </row>
    <row r="106" spans="2:12" s="10" customFormat="1" ht="19.9" customHeight="1">
      <c r="B106" s="159"/>
      <c r="C106" s="104"/>
      <c r="D106" s="160" t="s">
        <v>129</v>
      </c>
      <c r="E106" s="161"/>
      <c r="F106" s="161"/>
      <c r="G106" s="161"/>
      <c r="H106" s="161"/>
      <c r="I106" s="161"/>
      <c r="J106" s="162">
        <f>J304</f>
        <v>0</v>
      </c>
      <c r="K106" s="104"/>
      <c r="L106" s="163"/>
    </row>
    <row r="107" spans="2:12" s="10" customFormat="1" ht="19.9" customHeight="1">
      <c r="B107" s="159"/>
      <c r="C107" s="104"/>
      <c r="D107" s="160" t="s">
        <v>130</v>
      </c>
      <c r="E107" s="161"/>
      <c r="F107" s="161"/>
      <c r="G107" s="161"/>
      <c r="H107" s="161"/>
      <c r="I107" s="161"/>
      <c r="J107" s="162">
        <f>J317</f>
        <v>0</v>
      </c>
      <c r="K107" s="104"/>
      <c r="L107" s="163"/>
    </row>
    <row r="108" spans="2:12" s="10" customFormat="1" ht="19.9" customHeight="1">
      <c r="B108" s="159"/>
      <c r="C108" s="104"/>
      <c r="D108" s="160" t="s">
        <v>131</v>
      </c>
      <c r="E108" s="161"/>
      <c r="F108" s="161"/>
      <c r="G108" s="161"/>
      <c r="H108" s="161"/>
      <c r="I108" s="161"/>
      <c r="J108" s="162">
        <f>J331</f>
        <v>0</v>
      </c>
      <c r="K108" s="104"/>
      <c r="L108" s="163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132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310" t="str">
        <f>E7</f>
        <v>Stání SDV OTV Studénka</v>
      </c>
      <c r="F118" s="311"/>
      <c r="G118" s="311"/>
      <c r="H118" s="311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113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63" t="str">
        <f>E9</f>
        <v>SO 01 - Hala pro parkovánání vozidel MVTV</v>
      </c>
      <c r="F120" s="312"/>
      <c r="G120" s="312"/>
      <c r="H120" s="312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 xml:space="preserve"> </v>
      </c>
      <c r="G122" s="36"/>
      <c r="H122" s="36"/>
      <c r="I122" s="29" t="s">
        <v>22</v>
      </c>
      <c r="J122" s="66">
        <f>IF(J12="","",J12)</f>
        <v>0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23</v>
      </c>
      <c r="D124" s="36"/>
      <c r="E124" s="36"/>
      <c r="F124" s="27" t="str">
        <f>E15</f>
        <v xml:space="preserve"> </v>
      </c>
      <c r="G124" s="36"/>
      <c r="H124" s="36"/>
      <c r="I124" s="29" t="s">
        <v>28</v>
      </c>
      <c r="J124" s="32" t="str">
        <f>E21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26</v>
      </c>
      <c r="D125" s="36"/>
      <c r="E125" s="36"/>
      <c r="F125" s="27" t="str">
        <f>IF(E18="","",E18)</f>
        <v>Vyplň údaj</v>
      </c>
      <c r="G125" s="36"/>
      <c r="H125" s="36"/>
      <c r="I125" s="29" t="s">
        <v>30</v>
      </c>
      <c r="J125" s="32" t="str">
        <f>E24</f>
        <v xml:space="preserve"> 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64"/>
      <c r="B127" s="165"/>
      <c r="C127" s="166" t="s">
        <v>133</v>
      </c>
      <c r="D127" s="167" t="s">
        <v>57</v>
      </c>
      <c r="E127" s="167" t="s">
        <v>53</v>
      </c>
      <c r="F127" s="167" t="s">
        <v>54</v>
      </c>
      <c r="G127" s="167" t="s">
        <v>134</v>
      </c>
      <c r="H127" s="167" t="s">
        <v>135</v>
      </c>
      <c r="I127" s="167" t="s">
        <v>136</v>
      </c>
      <c r="J127" s="167" t="s">
        <v>117</v>
      </c>
      <c r="K127" s="168" t="s">
        <v>137</v>
      </c>
      <c r="L127" s="169"/>
      <c r="M127" s="75" t="s">
        <v>1</v>
      </c>
      <c r="N127" s="76" t="s">
        <v>36</v>
      </c>
      <c r="O127" s="76" t="s">
        <v>138</v>
      </c>
      <c r="P127" s="76" t="s">
        <v>139</v>
      </c>
      <c r="Q127" s="76" t="s">
        <v>140</v>
      </c>
      <c r="R127" s="76" t="s">
        <v>141</v>
      </c>
      <c r="S127" s="76" t="s">
        <v>142</v>
      </c>
      <c r="T127" s="77" t="s">
        <v>143</v>
      </c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</row>
    <row r="128" spans="1:63" s="2" customFormat="1" ht="22.9" customHeight="1">
      <c r="A128" s="34"/>
      <c r="B128" s="35"/>
      <c r="C128" s="82" t="s">
        <v>144</v>
      </c>
      <c r="D128" s="36"/>
      <c r="E128" s="36"/>
      <c r="F128" s="36"/>
      <c r="G128" s="36"/>
      <c r="H128" s="36"/>
      <c r="I128" s="36"/>
      <c r="J128" s="170">
        <f>BK128</f>
        <v>0</v>
      </c>
      <c r="K128" s="36"/>
      <c r="L128" s="39"/>
      <c r="M128" s="78"/>
      <c r="N128" s="171"/>
      <c r="O128" s="79"/>
      <c r="P128" s="172">
        <f>P129+P280</f>
        <v>0</v>
      </c>
      <c r="Q128" s="79"/>
      <c r="R128" s="172">
        <f>R129+R280</f>
        <v>0</v>
      </c>
      <c r="S128" s="79"/>
      <c r="T128" s="173">
        <f>T129+T280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71</v>
      </c>
      <c r="AU128" s="17" t="s">
        <v>119</v>
      </c>
      <c r="BK128" s="174">
        <f>BK129+BK280</f>
        <v>0</v>
      </c>
    </row>
    <row r="129" spans="2:63" s="12" customFormat="1" ht="25.9" customHeight="1">
      <c r="B129" s="175"/>
      <c r="C129" s="176"/>
      <c r="D129" s="177" t="s">
        <v>71</v>
      </c>
      <c r="E129" s="178" t="s">
        <v>145</v>
      </c>
      <c r="F129" s="178" t="s">
        <v>146</v>
      </c>
      <c r="G129" s="176"/>
      <c r="H129" s="176"/>
      <c r="I129" s="179"/>
      <c r="J129" s="180">
        <f>BK129</f>
        <v>0</v>
      </c>
      <c r="K129" s="176"/>
      <c r="L129" s="181"/>
      <c r="M129" s="182"/>
      <c r="N129" s="183"/>
      <c r="O129" s="183"/>
      <c r="P129" s="184">
        <f>P130+P173+P210+P258+P263+P278</f>
        <v>0</v>
      </c>
      <c r="Q129" s="183"/>
      <c r="R129" s="184">
        <f>R130+R173+R210+R258+R263+R278</f>
        <v>0</v>
      </c>
      <c r="S129" s="183"/>
      <c r="T129" s="185">
        <f>T130+T173+T210+T258+T263+T278</f>
        <v>0</v>
      </c>
      <c r="AR129" s="186" t="s">
        <v>80</v>
      </c>
      <c r="AT129" s="187" t="s">
        <v>71</v>
      </c>
      <c r="AU129" s="187" t="s">
        <v>72</v>
      </c>
      <c r="AY129" s="186" t="s">
        <v>147</v>
      </c>
      <c r="BK129" s="188">
        <f>BK130+BK173+BK210+BK258+BK263+BK278</f>
        <v>0</v>
      </c>
    </row>
    <row r="130" spans="2:63" s="12" customFormat="1" ht="22.9" customHeight="1">
      <c r="B130" s="175"/>
      <c r="C130" s="176"/>
      <c r="D130" s="177" t="s">
        <v>71</v>
      </c>
      <c r="E130" s="189" t="s">
        <v>80</v>
      </c>
      <c r="F130" s="189" t="s">
        <v>95</v>
      </c>
      <c r="G130" s="176"/>
      <c r="H130" s="176"/>
      <c r="I130" s="179"/>
      <c r="J130" s="190">
        <f>BK130</f>
        <v>0</v>
      </c>
      <c r="K130" s="176"/>
      <c r="L130" s="181"/>
      <c r="M130" s="182"/>
      <c r="N130" s="183"/>
      <c r="O130" s="183"/>
      <c r="P130" s="184">
        <f>SUM(P131:P172)</f>
        <v>0</v>
      </c>
      <c r="Q130" s="183"/>
      <c r="R130" s="184">
        <f>SUM(R131:R172)</f>
        <v>0</v>
      </c>
      <c r="S130" s="183"/>
      <c r="T130" s="185">
        <f>SUM(T131:T172)</f>
        <v>0</v>
      </c>
      <c r="AR130" s="186" t="s">
        <v>80</v>
      </c>
      <c r="AT130" s="187" t="s">
        <v>71</v>
      </c>
      <c r="AU130" s="187" t="s">
        <v>80</v>
      </c>
      <c r="AY130" s="186" t="s">
        <v>147</v>
      </c>
      <c r="BK130" s="188">
        <f>SUM(BK131:BK172)</f>
        <v>0</v>
      </c>
    </row>
    <row r="131" spans="1:65" s="2" customFormat="1" ht="21.75" customHeight="1">
      <c r="A131" s="34"/>
      <c r="B131" s="35"/>
      <c r="C131" s="191" t="s">
        <v>80</v>
      </c>
      <c r="D131" s="191" t="s">
        <v>148</v>
      </c>
      <c r="E131" s="192" t="s">
        <v>149</v>
      </c>
      <c r="F131" s="193" t="s">
        <v>150</v>
      </c>
      <c r="G131" s="194" t="s">
        <v>151</v>
      </c>
      <c r="H131" s="195">
        <v>39.2</v>
      </c>
      <c r="I131" s="196"/>
      <c r="J131" s="197">
        <f>ROUND(I131*H131,2)</f>
        <v>0</v>
      </c>
      <c r="K131" s="193" t="s">
        <v>1</v>
      </c>
      <c r="L131" s="39"/>
      <c r="M131" s="198" t="s">
        <v>1</v>
      </c>
      <c r="N131" s="199" t="s">
        <v>37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152</v>
      </c>
      <c r="AT131" s="202" t="s">
        <v>148</v>
      </c>
      <c r="AU131" s="202" t="s">
        <v>82</v>
      </c>
      <c r="AY131" s="17" t="s">
        <v>147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80</v>
      </c>
      <c r="BK131" s="203">
        <f>ROUND(I131*H131,2)</f>
        <v>0</v>
      </c>
      <c r="BL131" s="17" t="s">
        <v>152</v>
      </c>
      <c r="BM131" s="202" t="s">
        <v>82</v>
      </c>
    </row>
    <row r="132" spans="2:51" s="13" customFormat="1" ht="11.25">
      <c r="B132" s="204"/>
      <c r="C132" s="205"/>
      <c r="D132" s="206" t="s">
        <v>153</v>
      </c>
      <c r="E132" s="207" t="s">
        <v>1</v>
      </c>
      <c r="F132" s="208" t="s">
        <v>154</v>
      </c>
      <c r="G132" s="205"/>
      <c r="H132" s="209">
        <v>39.2</v>
      </c>
      <c r="I132" s="210"/>
      <c r="J132" s="205"/>
      <c r="K132" s="205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153</v>
      </c>
      <c r="AU132" s="215" t="s">
        <v>82</v>
      </c>
      <c r="AV132" s="13" t="s">
        <v>82</v>
      </c>
      <c r="AW132" s="13" t="s">
        <v>29</v>
      </c>
      <c r="AX132" s="13" t="s">
        <v>72</v>
      </c>
      <c r="AY132" s="215" t="s">
        <v>147</v>
      </c>
    </row>
    <row r="133" spans="2:51" s="14" customFormat="1" ht="11.25">
      <c r="B133" s="216"/>
      <c r="C133" s="217"/>
      <c r="D133" s="206" t="s">
        <v>153</v>
      </c>
      <c r="E133" s="218" t="s">
        <v>1</v>
      </c>
      <c r="F133" s="219" t="s">
        <v>155</v>
      </c>
      <c r="G133" s="217"/>
      <c r="H133" s="220">
        <v>39.2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153</v>
      </c>
      <c r="AU133" s="226" t="s">
        <v>82</v>
      </c>
      <c r="AV133" s="14" t="s">
        <v>152</v>
      </c>
      <c r="AW133" s="14" t="s">
        <v>29</v>
      </c>
      <c r="AX133" s="14" t="s">
        <v>80</v>
      </c>
      <c r="AY133" s="226" t="s">
        <v>147</v>
      </c>
    </row>
    <row r="134" spans="1:65" s="2" customFormat="1" ht="24.2" customHeight="1">
      <c r="A134" s="34"/>
      <c r="B134" s="35"/>
      <c r="C134" s="191" t="s">
        <v>82</v>
      </c>
      <c r="D134" s="191" t="s">
        <v>148</v>
      </c>
      <c r="E134" s="192" t="s">
        <v>156</v>
      </c>
      <c r="F134" s="193" t="s">
        <v>157</v>
      </c>
      <c r="G134" s="194" t="s">
        <v>158</v>
      </c>
      <c r="H134" s="195">
        <v>43</v>
      </c>
      <c r="I134" s="196"/>
      <c r="J134" s="197">
        <f>ROUND(I134*H134,2)</f>
        <v>0</v>
      </c>
      <c r="K134" s="193" t="s">
        <v>159</v>
      </c>
      <c r="L134" s="39"/>
      <c r="M134" s="198" t="s">
        <v>1</v>
      </c>
      <c r="N134" s="199" t="s">
        <v>37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152</v>
      </c>
      <c r="AT134" s="202" t="s">
        <v>148</v>
      </c>
      <c r="AU134" s="202" t="s">
        <v>82</v>
      </c>
      <c r="AY134" s="17" t="s">
        <v>147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80</v>
      </c>
      <c r="BK134" s="203">
        <f>ROUND(I134*H134,2)</f>
        <v>0</v>
      </c>
      <c r="BL134" s="17" t="s">
        <v>152</v>
      </c>
      <c r="BM134" s="202" t="s">
        <v>152</v>
      </c>
    </row>
    <row r="135" spans="2:51" s="13" customFormat="1" ht="11.25">
      <c r="B135" s="204"/>
      <c r="C135" s="205"/>
      <c r="D135" s="206" t="s">
        <v>153</v>
      </c>
      <c r="E135" s="207" t="s">
        <v>1</v>
      </c>
      <c r="F135" s="208" t="s">
        <v>160</v>
      </c>
      <c r="G135" s="205"/>
      <c r="H135" s="209">
        <v>43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153</v>
      </c>
      <c r="AU135" s="215" t="s">
        <v>82</v>
      </c>
      <c r="AV135" s="13" t="s">
        <v>82</v>
      </c>
      <c r="AW135" s="13" t="s">
        <v>29</v>
      </c>
      <c r="AX135" s="13" t="s">
        <v>72</v>
      </c>
      <c r="AY135" s="215" t="s">
        <v>147</v>
      </c>
    </row>
    <row r="136" spans="2:51" s="14" customFormat="1" ht="11.25">
      <c r="B136" s="216"/>
      <c r="C136" s="217"/>
      <c r="D136" s="206" t="s">
        <v>153</v>
      </c>
      <c r="E136" s="218" t="s">
        <v>1</v>
      </c>
      <c r="F136" s="219" t="s">
        <v>155</v>
      </c>
      <c r="G136" s="217"/>
      <c r="H136" s="220">
        <v>43</v>
      </c>
      <c r="I136" s="221"/>
      <c r="J136" s="217"/>
      <c r="K136" s="217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153</v>
      </c>
      <c r="AU136" s="226" t="s">
        <v>82</v>
      </c>
      <c r="AV136" s="14" t="s">
        <v>152</v>
      </c>
      <c r="AW136" s="14" t="s">
        <v>29</v>
      </c>
      <c r="AX136" s="14" t="s">
        <v>80</v>
      </c>
      <c r="AY136" s="226" t="s">
        <v>147</v>
      </c>
    </row>
    <row r="137" spans="1:65" s="2" customFormat="1" ht="24.2" customHeight="1">
      <c r="A137" s="34"/>
      <c r="B137" s="35"/>
      <c r="C137" s="191" t="s">
        <v>161</v>
      </c>
      <c r="D137" s="191" t="s">
        <v>148</v>
      </c>
      <c r="E137" s="192" t="s">
        <v>162</v>
      </c>
      <c r="F137" s="193" t="s">
        <v>163</v>
      </c>
      <c r="G137" s="194" t="s">
        <v>158</v>
      </c>
      <c r="H137" s="195">
        <v>43</v>
      </c>
      <c r="I137" s="196"/>
      <c r="J137" s="197">
        <f>ROUND(I137*H137,2)</f>
        <v>0</v>
      </c>
      <c r="K137" s="193" t="s">
        <v>159</v>
      </c>
      <c r="L137" s="39"/>
      <c r="M137" s="198" t="s">
        <v>1</v>
      </c>
      <c r="N137" s="199" t="s">
        <v>37</v>
      </c>
      <c r="O137" s="71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152</v>
      </c>
      <c r="AT137" s="202" t="s">
        <v>148</v>
      </c>
      <c r="AU137" s="202" t="s">
        <v>82</v>
      </c>
      <c r="AY137" s="17" t="s">
        <v>147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80</v>
      </c>
      <c r="BK137" s="203">
        <f>ROUND(I137*H137,2)</f>
        <v>0</v>
      </c>
      <c r="BL137" s="17" t="s">
        <v>152</v>
      </c>
      <c r="BM137" s="202" t="s">
        <v>164</v>
      </c>
    </row>
    <row r="138" spans="1:65" s="2" customFormat="1" ht="24.2" customHeight="1">
      <c r="A138" s="34"/>
      <c r="B138" s="35"/>
      <c r="C138" s="191" t="s">
        <v>152</v>
      </c>
      <c r="D138" s="191" t="s">
        <v>148</v>
      </c>
      <c r="E138" s="192" t="s">
        <v>165</v>
      </c>
      <c r="F138" s="193" t="s">
        <v>166</v>
      </c>
      <c r="G138" s="194" t="s">
        <v>151</v>
      </c>
      <c r="H138" s="195">
        <v>232.643</v>
      </c>
      <c r="I138" s="196"/>
      <c r="J138" s="197">
        <f>ROUND(I138*H138,2)</f>
        <v>0</v>
      </c>
      <c r="K138" s="193" t="s">
        <v>1</v>
      </c>
      <c r="L138" s="39"/>
      <c r="M138" s="198" t="s">
        <v>1</v>
      </c>
      <c r="N138" s="199" t="s">
        <v>37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152</v>
      </c>
      <c r="AT138" s="202" t="s">
        <v>148</v>
      </c>
      <c r="AU138" s="202" t="s">
        <v>82</v>
      </c>
      <c r="AY138" s="17" t="s">
        <v>147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80</v>
      </c>
      <c r="BK138" s="203">
        <f>ROUND(I138*H138,2)</f>
        <v>0</v>
      </c>
      <c r="BL138" s="17" t="s">
        <v>152</v>
      </c>
      <c r="BM138" s="202" t="s">
        <v>167</v>
      </c>
    </row>
    <row r="139" spans="2:51" s="13" customFormat="1" ht="11.25">
      <c r="B139" s="204"/>
      <c r="C139" s="205"/>
      <c r="D139" s="206" t="s">
        <v>153</v>
      </c>
      <c r="E139" s="207" t="s">
        <v>1</v>
      </c>
      <c r="F139" s="208" t="s">
        <v>168</v>
      </c>
      <c r="G139" s="205"/>
      <c r="H139" s="209">
        <v>34.763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153</v>
      </c>
      <c r="AU139" s="215" t="s">
        <v>82</v>
      </c>
      <c r="AV139" s="13" t="s">
        <v>82</v>
      </c>
      <c r="AW139" s="13" t="s">
        <v>29</v>
      </c>
      <c r="AX139" s="13" t="s">
        <v>72</v>
      </c>
      <c r="AY139" s="215" t="s">
        <v>147</v>
      </c>
    </row>
    <row r="140" spans="2:51" s="13" customFormat="1" ht="11.25">
      <c r="B140" s="204"/>
      <c r="C140" s="205"/>
      <c r="D140" s="206" t="s">
        <v>153</v>
      </c>
      <c r="E140" s="207" t="s">
        <v>1</v>
      </c>
      <c r="F140" s="208" t="s">
        <v>169</v>
      </c>
      <c r="G140" s="205"/>
      <c r="H140" s="209">
        <v>109.536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153</v>
      </c>
      <c r="AU140" s="215" t="s">
        <v>82</v>
      </c>
      <c r="AV140" s="13" t="s">
        <v>82</v>
      </c>
      <c r="AW140" s="13" t="s">
        <v>29</v>
      </c>
      <c r="AX140" s="13" t="s">
        <v>72</v>
      </c>
      <c r="AY140" s="215" t="s">
        <v>147</v>
      </c>
    </row>
    <row r="141" spans="2:51" s="13" customFormat="1" ht="11.25">
      <c r="B141" s="204"/>
      <c r="C141" s="205"/>
      <c r="D141" s="206" t="s">
        <v>153</v>
      </c>
      <c r="E141" s="207" t="s">
        <v>1</v>
      </c>
      <c r="F141" s="208" t="s">
        <v>170</v>
      </c>
      <c r="G141" s="205"/>
      <c r="H141" s="209">
        <v>80</v>
      </c>
      <c r="I141" s="210"/>
      <c r="J141" s="205"/>
      <c r="K141" s="205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153</v>
      </c>
      <c r="AU141" s="215" t="s">
        <v>82</v>
      </c>
      <c r="AV141" s="13" t="s">
        <v>82</v>
      </c>
      <c r="AW141" s="13" t="s">
        <v>29</v>
      </c>
      <c r="AX141" s="13" t="s">
        <v>72</v>
      </c>
      <c r="AY141" s="215" t="s">
        <v>147</v>
      </c>
    </row>
    <row r="142" spans="2:51" s="13" customFormat="1" ht="11.25">
      <c r="B142" s="204"/>
      <c r="C142" s="205"/>
      <c r="D142" s="206" t="s">
        <v>153</v>
      </c>
      <c r="E142" s="207" t="s">
        <v>1</v>
      </c>
      <c r="F142" s="208" t="s">
        <v>171</v>
      </c>
      <c r="G142" s="205"/>
      <c r="H142" s="209">
        <v>6.304</v>
      </c>
      <c r="I142" s="210"/>
      <c r="J142" s="205"/>
      <c r="K142" s="205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153</v>
      </c>
      <c r="AU142" s="215" t="s">
        <v>82</v>
      </c>
      <c r="AV142" s="13" t="s">
        <v>82</v>
      </c>
      <c r="AW142" s="13" t="s">
        <v>29</v>
      </c>
      <c r="AX142" s="13" t="s">
        <v>72</v>
      </c>
      <c r="AY142" s="215" t="s">
        <v>147</v>
      </c>
    </row>
    <row r="143" spans="2:51" s="13" customFormat="1" ht="11.25">
      <c r="B143" s="204"/>
      <c r="C143" s="205"/>
      <c r="D143" s="206" t="s">
        <v>153</v>
      </c>
      <c r="E143" s="207" t="s">
        <v>1</v>
      </c>
      <c r="F143" s="208" t="s">
        <v>172</v>
      </c>
      <c r="G143" s="205"/>
      <c r="H143" s="209">
        <v>2.04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153</v>
      </c>
      <c r="AU143" s="215" t="s">
        <v>82</v>
      </c>
      <c r="AV143" s="13" t="s">
        <v>82</v>
      </c>
      <c r="AW143" s="13" t="s">
        <v>29</v>
      </c>
      <c r="AX143" s="13" t="s">
        <v>72</v>
      </c>
      <c r="AY143" s="215" t="s">
        <v>147</v>
      </c>
    </row>
    <row r="144" spans="2:51" s="14" customFormat="1" ht="11.25">
      <c r="B144" s="216"/>
      <c r="C144" s="217"/>
      <c r="D144" s="206" t="s">
        <v>153</v>
      </c>
      <c r="E144" s="218" t="s">
        <v>1</v>
      </c>
      <c r="F144" s="219" t="s">
        <v>155</v>
      </c>
      <c r="G144" s="217"/>
      <c r="H144" s="220">
        <v>232.643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153</v>
      </c>
      <c r="AU144" s="226" t="s">
        <v>82</v>
      </c>
      <c r="AV144" s="14" t="s">
        <v>152</v>
      </c>
      <c r="AW144" s="14" t="s">
        <v>29</v>
      </c>
      <c r="AX144" s="14" t="s">
        <v>80</v>
      </c>
      <c r="AY144" s="226" t="s">
        <v>147</v>
      </c>
    </row>
    <row r="145" spans="1:65" s="2" customFormat="1" ht="24.2" customHeight="1">
      <c r="A145" s="34"/>
      <c r="B145" s="35"/>
      <c r="C145" s="191" t="s">
        <v>173</v>
      </c>
      <c r="D145" s="191" t="s">
        <v>148</v>
      </c>
      <c r="E145" s="192" t="s">
        <v>174</v>
      </c>
      <c r="F145" s="193" t="s">
        <v>175</v>
      </c>
      <c r="G145" s="194" t="s">
        <v>151</v>
      </c>
      <c r="H145" s="195">
        <v>312.779</v>
      </c>
      <c r="I145" s="196"/>
      <c r="J145" s="197">
        <f>ROUND(I145*H145,2)</f>
        <v>0</v>
      </c>
      <c r="K145" s="193" t="s">
        <v>1</v>
      </c>
      <c r="L145" s="39"/>
      <c r="M145" s="198" t="s">
        <v>1</v>
      </c>
      <c r="N145" s="199" t="s">
        <v>37</v>
      </c>
      <c r="O145" s="7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152</v>
      </c>
      <c r="AT145" s="202" t="s">
        <v>148</v>
      </c>
      <c r="AU145" s="202" t="s">
        <v>82</v>
      </c>
      <c r="AY145" s="17" t="s">
        <v>147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80</v>
      </c>
      <c r="BK145" s="203">
        <f>ROUND(I145*H145,2)</f>
        <v>0</v>
      </c>
      <c r="BL145" s="17" t="s">
        <v>152</v>
      </c>
      <c r="BM145" s="202" t="s">
        <v>176</v>
      </c>
    </row>
    <row r="146" spans="2:51" s="13" customFormat="1" ht="11.25">
      <c r="B146" s="204"/>
      <c r="C146" s="205"/>
      <c r="D146" s="206" t="s">
        <v>153</v>
      </c>
      <c r="E146" s="207" t="s">
        <v>1</v>
      </c>
      <c r="F146" s="208" t="s">
        <v>177</v>
      </c>
      <c r="G146" s="205"/>
      <c r="H146" s="209">
        <v>232.643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153</v>
      </c>
      <c r="AU146" s="215" t="s">
        <v>82</v>
      </c>
      <c r="AV146" s="13" t="s">
        <v>82</v>
      </c>
      <c r="AW146" s="13" t="s">
        <v>29</v>
      </c>
      <c r="AX146" s="13" t="s">
        <v>72</v>
      </c>
      <c r="AY146" s="215" t="s">
        <v>147</v>
      </c>
    </row>
    <row r="147" spans="2:51" s="13" customFormat="1" ht="11.25">
      <c r="B147" s="204"/>
      <c r="C147" s="205"/>
      <c r="D147" s="206" t="s">
        <v>153</v>
      </c>
      <c r="E147" s="207" t="s">
        <v>1</v>
      </c>
      <c r="F147" s="208" t="s">
        <v>178</v>
      </c>
      <c r="G147" s="205"/>
      <c r="H147" s="209">
        <v>80.136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153</v>
      </c>
      <c r="AU147" s="215" t="s">
        <v>82</v>
      </c>
      <c r="AV147" s="13" t="s">
        <v>82</v>
      </c>
      <c r="AW147" s="13" t="s">
        <v>29</v>
      </c>
      <c r="AX147" s="13" t="s">
        <v>72</v>
      </c>
      <c r="AY147" s="215" t="s">
        <v>147</v>
      </c>
    </row>
    <row r="148" spans="2:51" s="14" customFormat="1" ht="11.25">
      <c r="B148" s="216"/>
      <c r="C148" s="217"/>
      <c r="D148" s="206" t="s">
        <v>153</v>
      </c>
      <c r="E148" s="218" t="s">
        <v>1</v>
      </c>
      <c r="F148" s="219" t="s">
        <v>155</v>
      </c>
      <c r="G148" s="217"/>
      <c r="H148" s="220">
        <v>312.779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153</v>
      </c>
      <c r="AU148" s="226" t="s">
        <v>82</v>
      </c>
      <c r="AV148" s="14" t="s">
        <v>152</v>
      </c>
      <c r="AW148" s="14" t="s">
        <v>29</v>
      </c>
      <c r="AX148" s="14" t="s">
        <v>80</v>
      </c>
      <c r="AY148" s="226" t="s">
        <v>147</v>
      </c>
    </row>
    <row r="149" spans="1:65" s="2" customFormat="1" ht="24.2" customHeight="1">
      <c r="A149" s="34"/>
      <c r="B149" s="35"/>
      <c r="C149" s="191" t="s">
        <v>164</v>
      </c>
      <c r="D149" s="191" t="s">
        <v>148</v>
      </c>
      <c r="E149" s="192" t="s">
        <v>179</v>
      </c>
      <c r="F149" s="193" t="s">
        <v>180</v>
      </c>
      <c r="G149" s="194" t="s">
        <v>151</v>
      </c>
      <c r="H149" s="195">
        <v>152.507</v>
      </c>
      <c r="I149" s="196"/>
      <c r="J149" s="197">
        <f>ROUND(I149*H149,2)</f>
        <v>0</v>
      </c>
      <c r="K149" s="193" t="s">
        <v>1</v>
      </c>
      <c r="L149" s="39"/>
      <c r="M149" s="198" t="s">
        <v>1</v>
      </c>
      <c r="N149" s="199" t="s">
        <v>37</v>
      </c>
      <c r="O149" s="71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152</v>
      </c>
      <c r="AT149" s="202" t="s">
        <v>148</v>
      </c>
      <c r="AU149" s="202" t="s">
        <v>82</v>
      </c>
      <c r="AY149" s="17" t="s">
        <v>147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80</v>
      </c>
      <c r="BK149" s="203">
        <f>ROUND(I149*H149,2)</f>
        <v>0</v>
      </c>
      <c r="BL149" s="17" t="s">
        <v>152</v>
      </c>
      <c r="BM149" s="202" t="s">
        <v>181</v>
      </c>
    </row>
    <row r="150" spans="2:51" s="13" customFormat="1" ht="11.25">
      <c r="B150" s="204"/>
      <c r="C150" s="205"/>
      <c r="D150" s="206" t="s">
        <v>153</v>
      </c>
      <c r="E150" s="207" t="s">
        <v>1</v>
      </c>
      <c r="F150" s="208" t="s">
        <v>177</v>
      </c>
      <c r="G150" s="205"/>
      <c r="H150" s="209">
        <v>232.643</v>
      </c>
      <c r="I150" s="210"/>
      <c r="J150" s="205"/>
      <c r="K150" s="205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153</v>
      </c>
      <c r="AU150" s="215" t="s">
        <v>82</v>
      </c>
      <c r="AV150" s="13" t="s">
        <v>82</v>
      </c>
      <c r="AW150" s="13" t="s">
        <v>29</v>
      </c>
      <c r="AX150" s="13" t="s">
        <v>72</v>
      </c>
      <c r="AY150" s="215" t="s">
        <v>147</v>
      </c>
    </row>
    <row r="151" spans="2:51" s="13" customFormat="1" ht="11.25">
      <c r="B151" s="204"/>
      <c r="C151" s="205"/>
      <c r="D151" s="206" t="s">
        <v>153</v>
      </c>
      <c r="E151" s="207" t="s">
        <v>1</v>
      </c>
      <c r="F151" s="208" t="s">
        <v>182</v>
      </c>
      <c r="G151" s="205"/>
      <c r="H151" s="209">
        <v>-80.136</v>
      </c>
      <c r="I151" s="210"/>
      <c r="J151" s="205"/>
      <c r="K151" s="205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153</v>
      </c>
      <c r="AU151" s="215" t="s">
        <v>82</v>
      </c>
      <c r="AV151" s="13" t="s">
        <v>82</v>
      </c>
      <c r="AW151" s="13" t="s">
        <v>29</v>
      </c>
      <c r="AX151" s="13" t="s">
        <v>72</v>
      </c>
      <c r="AY151" s="215" t="s">
        <v>147</v>
      </c>
    </row>
    <row r="152" spans="2:51" s="14" customFormat="1" ht="11.25">
      <c r="B152" s="216"/>
      <c r="C152" s="217"/>
      <c r="D152" s="206" t="s">
        <v>153</v>
      </c>
      <c r="E152" s="218" t="s">
        <v>1</v>
      </c>
      <c r="F152" s="219" t="s">
        <v>155</v>
      </c>
      <c r="G152" s="217"/>
      <c r="H152" s="220">
        <v>152.507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153</v>
      </c>
      <c r="AU152" s="226" t="s">
        <v>82</v>
      </c>
      <c r="AV152" s="14" t="s">
        <v>152</v>
      </c>
      <c r="AW152" s="14" t="s">
        <v>29</v>
      </c>
      <c r="AX152" s="14" t="s">
        <v>80</v>
      </c>
      <c r="AY152" s="226" t="s">
        <v>147</v>
      </c>
    </row>
    <row r="153" spans="1:65" s="2" customFormat="1" ht="21.75" customHeight="1">
      <c r="A153" s="34"/>
      <c r="B153" s="35"/>
      <c r="C153" s="191" t="s">
        <v>183</v>
      </c>
      <c r="D153" s="191" t="s">
        <v>148</v>
      </c>
      <c r="E153" s="192" t="s">
        <v>184</v>
      </c>
      <c r="F153" s="193" t="s">
        <v>185</v>
      </c>
      <c r="G153" s="194" t="s">
        <v>151</v>
      </c>
      <c r="H153" s="195">
        <v>80.136</v>
      </c>
      <c r="I153" s="196"/>
      <c r="J153" s="197">
        <f>ROUND(I153*H153,2)</f>
        <v>0</v>
      </c>
      <c r="K153" s="193" t="s">
        <v>1</v>
      </c>
      <c r="L153" s="39"/>
      <c r="M153" s="198" t="s">
        <v>1</v>
      </c>
      <c r="N153" s="199" t="s">
        <v>37</v>
      </c>
      <c r="O153" s="71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152</v>
      </c>
      <c r="AT153" s="202" t="s">
        <v>148</v>
      </c>
      <c r="AU153" s="202" t="s">
        <v>82</v>
      </c>
      <c r="AY153" s="17" t="s">
        <v>147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80</v>
      </c>
      <c r="BK153" s="203">
        <f>ROUND(I153*H153,2)</f>
        <v>0</v>
      </c>
      <c r="BL153" s="17" t="s">
        <v>152</v>
      </c>
      <c r="BM153" s="202" t="s">
        <v>186</v>
      </c>
    </row>
    <row r="154" spans="2:51" s="13" customFormat="1" ht="11.25">
      <c r="B154" s="204"/>
      <c r="C154" s="205"/>
      <c r="D154" s="206" t="s">
        <v>153</v>
      </c>
      <c r="E154" s="207" t="s">
        <v>1</v>
      </c>
      <c r="F154" s="208" t="s">
        <v>178</v>
      </c>
      <c r="G154" s="205"/>
      <c r="H154" s="209">
        <v>80.136</v>
      </c>
      <c r="I154" s="210"/>
      <c r="J154" s="205"/>
      <c r="K154" s="205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153</v>
      </c>
      <c r="AU154" s="215" t="s">
        <v>82</v>
      </c>
      <c r="AV154" s="13" t="s">
        <v>82</v>
      </c>
      <c r="AW154" s="13" t="s">
        <v>29</v>
      </c>
      <c r="AX154" s="13" t="s">
        <v>72</v>
      </c>
      <c r="AY154" s="215" t="s">
        <v>147</v>
      </c>
    </row>
    <row r="155" spans="2:51" s="14" customFormat="1" ht="11.25">
      <c r="B155" s="216"/>
      <c r="C155" s="217"/>
      <c r="D155" s="206" t="s">
        <v>153</v>
      </c>
      <c r="E155" s="218" t="s">
        <v>1</v>
      </c>
      <c r="F155" s="219" t="s">
        <v>155</v>
      </c>
      <c r="G155" s="217"/>
      <c r="H155" s="220">
        <v>80.136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153</v>
      </c>
      <c r="AU155" s="226" t="s">
        <v>82</v>
      </c>
      <c r="AV155" s="14" t="s">
        <v>152</v>
      </c>
      <c r="AW155" s="14" t="s">
        <v>29</v>
      </c>
      <c r="AX155" s="14" t="s">
        <v>80</v>
      </c>
      <c r="AY155" s="226" t="s">
        <v>147</v>
      </c>
    </row>
    <row r="156" spans="1:65" s="2" customFormat="1" ht="21.75" customHeight="1">
      <c r="A156" s="34"/>
      <c r="B156" s="35"/>
      <c r="C156" s="191" t="s">
        <v>167</v>
      </c>
      <c r="D156" s="191" t="s">
        <v>148</v>
      </c>
      <c r="E156" s="192" t="s">
        <v>187</v>
      </c>
      <c r="F156" s="193" t="s">
        <v>188</v>
      </c>
      <c r="G156" s="194" t="s">
        <v>151</v>
      </c>
      <c r="H156" s="195">
        <v>385.15</v>
      </c>
      <c r="I156" s="196"/>
      <c r="J156" s="197">
        <f>ROUND(I156*H156,2)</f>
        <v>0</v>
      </c>
      <c r="K156" s="193" t="s">
        <v>1</v>
      </c>
      <c r="L156" s="39"/>
      <c r="M156" s="198" t="s">
        <v>1</v>
      </c>
      <c r="N156" s="199" t="s">
        <v>37</v>
      </c>
      <c r="O156" s="71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152</v>
      </c>
      <c r="AT156" s="202" t="s">
        <v>148</v>
      </c>
      <c r="AU156" s="202" t="s">
        <v>82</v>
      </c>
      <c r="AY156" s="17" t="s">
        <v>147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80</v>
      </c>
      <c r="BK156" s="203">
        <f>ROUND(I156*H156,2)</f>
        <v>0</v>
      </c>
      <c r="BL156" s="17" t="s">
        <v>152</v>
      </c>
      <c r="BM156" s="202" t="s">
        <v>189</v>
      </c>
    </row>
    <row r="157" spans="2:51" s="13" customFormat="1" ht="11.25">
      <c r="B157" s="204"/>
      <c r="C157" s="205"/>
      <c r="D157" s="206" t="s">
        <v>153</v>
      </c>
      <c r="E157" s="207" t="s">
        <v>1</v>
      </c>
      <c r="F157" s="208" t="s">
        <v>177</v>
      </c>
      <c r="G157" s="205"/>
      <c r="H157" s="209">
        <v>232.643</v>
      </c>
      <c r="I157" s="210"/>
      <c r="J157" s="205"/>
      <c r="K157" s="205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153</v>
      </c>
      <c r="AU157" s="215" t="s">
        <v>82</v>
      </c>
      <c r="AV157" s="13" t="s">
        <v>82</v>
      </c>
      <c r="AW157" s="13" t="s">
        <v>29</v>
      </c>
      <c r="AX157" s="13" t="s">
        <v>72</v>
      </c>
      <c r="AY157" s="215" t="s">
        <v>147</v>
      </c>
    </row>
    <row r="158" spans="2:51" s="13" customFormat="1" ht="11.25">
      <c r="B158" s="204"/>
      <c r="C158" s="205"/>
      <c r="D158" s="206" t="s">
        <v>153</v>
      </c>
      <c r="E158" s="207" t="s">
        <v>1</v>
      </c>
      <c r="F158" s="208" t="s">
        <v>177</v>
      </c>
      <c r="G158" s="205"/>
      <c r="H158" s="209">
        <v>232.643</v>
      </c>
      <c r="I158" s="210"/>
      <c r="J158" s="205"/>
      <c r="K158" s="205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153</v>
      </c>
      <c r="AU158" s="215" t="s">
        <v>82</v>
      </c>
      <c r="AV158" s="13" t="s">
        <v>82</v>
      </c>
      <c r="AW158" s="13" t="s">
        <v>29</v>
      </c>
      <c r="AX158" s="13" t="s">
        <v>72</v>
      </c>
      <c r="AY158" s="215" t="s">
        <v>147</v>
      </c>
    </row>
    <row r="159" spans="2:51" s="13" customFormat="1" ht="11.25">
      <c r="B159" s="204"/>
      <c r="C159" s="205"/>
      <c r="D159" s="206" t="s">
        <v>153</v>
      </c>
      <c r="E159" s="207" t="s">
        <v>1</v>
      </c>
      <c r="F159" s="208" t="s">
        <v>182</v>
      </c>
      <c r="G159" s="205"/>
      <c r="H159" s="209">
        <v>-80.136</v>
      </c>
      <c r="I159" s="210"/>
      <c r="J159" s="205"/>
      <c r="K159" s="205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153</v>
      </c>
      <c r="AU159" s="215" t="s">
        <v>82</v>
      </c>
      <c r="AV159" s="13" t="s">
        <v>82</v>
      </c>
      <c r="AW159" s="13" t="s">
        <v>29</v>
      </c>
      <c r="AX159" s="13" t="s">
        <v>72</v>
      </c>
      <c r="AY159" s="215" t="s">
        <v>147</v>
      </c>
    </row>
    <row r="160" spans="2:51" s="14" customFormat="1" ht="11.25">
      <c r="B160" s="216"/>
      <c r="C160" s="217"/>
      <c r="D160" s="206" t="s">
        <v>153</v>
      </c>
      <c r="E160" s="218" t="s">
        <v>1</v>
      </c>
      <c r="F160" s="219" t="s">
        <v>155</v>
      </c>
      <c r="G160" s="217"/>
      <c r="H160" s="220">
        <v>385.15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153</v>
      </c>
      <c r="AU160" s="226" t="s">
        <v>82</v>
      </c>
      <c r="AV160" s="14" t="s">
        <v>152</v>
      </c>
      <c r="AW160" s="14" t="s">
        <v>29</v>
      </c>
      <c r="AX160" s="14" t="s">
        <v>80</v>
      </c>
      <c r="AY160" s="226" t="s">
        <v>147</v>
      </c>
    </row>
    <row r="161" spans="1:65" s="2" customFormat="1" ht="24.2" customHeight="1">
      <c r="A161" s="34"/>
      <c r="B161" s="35"/>
      <c r="C161" s="191" t="s">
        <v>190</v>
      </c>
      <c r="D161" s="191" t="s">
        <v>148</v>
      </c>
      <c r="E161" s="192" t="s">
        <v>191</v>
      </c>
      <c r="F161" s="193" t="s">
        <v>192</v>
      </c>
      <c r="G161" s="194" t="s">
        <v>193</v>
      </c>
      <c r="H161" s="195">
        <v>144.245</v>
      </c>
      <c r="I161" s="196"/>
      <c r="J161" s="197">
        <f>ROUND(I161*H161,2)</f>
        <v>0</v>
      </c>
      <c r="K161" s="193" t="s">
        <v>159</v>
      </c>
      <c r="L161" s="39"/>
      <c r="M161" s="198" t="s">
        <v>1</v>
      </c>
      <c r="N161" s="199" t="s">
        <v>37</v>
      </c>
      <c r="O161" s="71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2" t="s">
        <v>152</v>
      </c>
      <c r="AT161" s="202" t="s">
        <v>148</v>
      </c>
      <c r="AU161" s="202" t="s">
        <v>82</v>
      </c>
      <c r="AY161" s="17" t="s">
        <v>147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7" t="s">
        <v>80</v>
      </c>
      <c r="BK161" s="203">
        <f>ROUND(I161*H161,2)</f>
        <v>0</v>
      </c>
      <c r="BL161" s="17" t="s">
        <v>152</v>
      </c>
      <c r="BM161" s="202" t="s">
        <v>194</v>
      </c>
    </row>
    <row r="162" spans="2:51" s="13" customFormat="1" ht="11.25">
      <c r="B162" s="204"/>
      <c r="C162" s="205"/>
      <c r="D162" s="206" t="s">
        <v>153</v>
      </c>
      <c r="E162" s="207" t="s">
        <v>1</v>
      </c>
      <c r="F162" s="208" t="s">
        <v>195</v>
      </c>
      <c r="G162" s="205"/>
      <c r="H162" s="209">
        <v>144.245</v>
      </c>
      <c r="I162" s="210"/>
      <c r="J162" s="205"/>
      <c r="K162" s="205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153</v>
      </c>
      <c r="AU162" s="215" t="s">
        <v>82</v>
      </c>
      <c r="AV162" s="13" t="s">
        <v>82</v>
      </c>
      <c r="AW162" s="13" t="s">
        <v>29</v>
      </c>
      <c r="AX162" s="13" t="s">
        <v>72</v>
      </c>
      <c r="AY162" s="215" t="s">
        <v>147</v>
      </c>
    </row>
    <row r="163" spans="2:51" s="14" customFormat="1" ht="11.25">
      <c r="B163" s="216"/>
      <c r="C163" s="217"/>
      <c r="D163" s="206" t="s">
        <v>153</v>
      </c>
      <c r="E163" s="218" t="s">
        <v>1</v>
      </c>
      <c r="F163" s="219" t="s">
        <v>155</v>
      </c>
      <c r="G163" s="217"/>
      <c r="H163" s="220">
        <v>144.245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153</v>
      </c>
      <c r="AU163" s="226" t="s">
        <v>82</v>
      </c>
      <c r="AV163" s="14" t="s">
        <v>152</v>
      </c>
      <c r="AW163" s="14" t="s">
        <v>29</v>
      </c>
      <c r="AX163" s="14" t="s">
        <v>80</v>
      </c>
      <c r="AY163" s="226" t="s">
        <v>147</v>
      </c>
    </row>
    <row r="164" spans="1:65" s="2" customFormat="1" ht="24.2" customHeight="1">
      <c r="A164" s="34"/>
      <c r="B164" s="35"/>
      <c r="C164" s="191" t="s">
        <v>176</v>
      </c>
      <c r="D164" s="191" t="s">
        <v>148</v>
      </c>
      <c r="E164" s="192" t="s">
        <v>196</v>
      </c>
      <c r="F164" s="193" t="s">
        <v>197</v>
      </c>
      <c r="G164" s="194" t="s">
        <v>151</v>
      </c>
      <c r="H164" s="195">
        <v>80.136</v>
      </c>
      <c r="I164" s="196"/>
      <c r="J164" s="197">
        <f>ROUND(I164*H164,2)</f>
        <v>0</v>
      </c>
      <c r="K164" s="193" t="s">
        <v>159</v>
      </c>
      <c r="L164" s="39"/>
      <c r="M164" s="198" t="s">
        <v>1</v>
      </c>
      <c r="N164" s="199" t="s">
        <v>37</v>
      </c>
      <c r="O164" s="71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152</v>
      </c>
      <c r="AT164" s="202" t="s">
        <v>148</v>
      </c>
      <c r="AU164" s="202" t="s">
        <v>82</v>
      </c>
      <c r="AY164" s="17" t="s">
        <v>147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80</v>
      </c>
      <c r="BK164" s="203">
        <f>ROUND(I164*H164,2)</f>
        <v>0</v>
      </c>
      <c r="BL164" s="17" t="s">
        <v>152</v>
      </c>
      <c r="BM164" s="202" t="s">
        <v>198</v>
      </c>
    </row>
    <row r="165" spans="2:51" s="13" customFormat="1" ht="11.25">
      <c r="B165" s="204"/>
      <c r="C165" s="205"/>
      <c r="D165" s="206" t="s">
        <v>153</v>
      </c>
      <c r="E165" s="207" t="s">
        <v>1</v>
      </c>
      <c r="F165" s="208" t="s">
        <v>169</v>
      </c>
      <c r="G165" s="205"/>
      <c r="H165" s="209">
        <v>109.536</v>
      </c>
      <c r="I165" s="210"/>
      <c r="J165" s="205"/>
      <c r="K165" s="205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153</v>
      </c>
      <c r="AU165" s="215" t="s">
        <v>82</v>
      </c>
      <c r="AV165" s="13" t="s">
        <v>82</v>
      </c>
      <c r="AW165" s="13" t="s">
        <v>29</v>
      </c>
      <c r="AX165" s="13" t="s">
        <v>72</v>
      </c>
      <c r="AY165" s="215" t="s">
        <v>147</v>
      </c>
    </row>
    <row r="166" spans="2:51" s="13" customFormat="1" ht="11.25">
      <c r="B166" s="204"/>
      <c r="C166" s="205"/>
      <c r="D166" s="206" t="s">
        <v>153</v>
      </c>
      <c r="E166" s="207" t="s">
        <v>1</v>
      </c>
      <c r="F166" s="208" t="s">
        <v>199</v>
      </c>
      <c r="G166" s="205"/>
      <c r="H166" s="209">
        <v>-29.4</v>
      </c>
      <c r="I166" s="210"/>
      <c r="J166" s="205"/>
      <c r="K166" s="205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153</v>
      </c>
      <c r="AU166" s="215" t="s">
        <v>82</v>
      </c>
      <c r="AV166" s="13" t="s">
        <v>82</v>
      </c>
      <c r="AW166" s="13" t="s">
        <v>29</v>
      </c>
      <c r="AX166" s="13" t="s">
        <v>72</v>
      </c>
      <c r="AY166" s="215" t="s">
        <v>147</v>
      </c>
    </row>
    <row r="167" spans="2:51" s="14" customFormat="1" ht="11.25">
      <c r="B167" s="216"/>
      <c r="C167" s="217"/>
      <c r="D167" s="206" t="s">
        <v>153</v>
      </c>
      <c r="E167" s="218" t="s">
        <v>1</v>
      </c>
      <c r="F167" s="219" t="s">
        <v>155</v>
      </c>
      <c r="G167" s="217"/>
      <c r="H167" s="220">
        <v>80.136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153</v>
      </c>
      <c r="AU167" s="226" t="s">
        <v>82</v>
      </c>
      <c r="AV167" s="14" t="s">
        <v>152</v>
      </c>
      <c r="AW167" s="14" t="s">
        <v>29</v>
      </c>
      <c r="AX167" s="14" t="s">
        <v>80</v>
      </c>
      <c r="AY167" s="226" t="s">
        <v>147</v>
      </c>
    </row>
    <row r="168" spans="1:65" s="2" customFormat="1" ht="16.5" customHeight="1">
      <c r="A168" s="34"/>
      <c r="B168" s="35"/>
      <c r="C168" s="191" t="s">
        <v>200</v>
      </c>
      <c r="D168" s="191" t="s">
        <v>148</v>
      </c>
      <c r="E168" s="192" t="s">
        <v>201</v>
      </c>
      <c r="F168" s="193" t="s">
        <v>202</v>
      </c>
      <c r="G168" s="194" t="s">
        <v>203</v>
      </c>
      <c r="H168" s="195">
        <v>412.7</v>
      </c>
      <c r="I168" s="196"/>
      <c r="J168" s="197">
        <f>ROUND(I168*H168,2)</f>
        <v>0</v>
      </c>
      <c r="K168" s="193" t="s">
        <v>1</v>
      </c>
      <c r="L168" s="39"/>
      <c r="M168" s="198" t="s">
        <v>1</v>
      </c>
      <c r="N168" s="199" t="s">
        <v>37</v>
      </c>
      <c r="O168" s="71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152</v>
      </c>
      <c r="AT168" s="202" t="s">
        <v>148</v>
      </c>
      <c r="AU168" s="202" t="s">
        <v>82</v>
      </c>
      <c r="AY168" s="17" t="s">
        <v>147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80</v>
      </c>
      <c r="BK168" s="203">
        <f>ROUND(I168*H168,2)</f>
        <v>0</v>
      </c>
      <c r="BL168" s="17" t="s">
        <v>152</v>
      </c>
      <c r="BM168" s="202" t="s">
        <v>204</v>
      </c>
    </row>
    <row r="169" spans="2:51" s="13" customFormat="1" ht="11.25">
      <c r="B169" s="204"/>
      <c r="C169" s="205"/>
      <c r="D169" s="206" t="s">
        <v>153</v>
      </c>
      <c r="E169" s="207" t="s">
        <v>1</v>
      </c>
      <c r="F169" s="208" t="s">
        <v>205</v>
      </c>
      <c r="G169" s="205"/>
      <c r="H169" s="209">
        <v>324.3</v>
      </c>
      <c r="I169" s="210"/>
      <c r="J169" s="205"/>
      <c r="K169" s="205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153</v>
      </c>
      <c r="AU169" s="215" t="s">
        <v>82</v>
      </c>
      <c r="AV169" s="13" t="s">
        <v>82</v>
      </c>
      <c r="AW169" s="13" t="s">
        <v>29</v>
      </c>
      <c r="AX169" s="13" t="s">
        <v>72</v>
      </c>
      <c r="AY169" s="215" t="s">
        <v>147</v>
      </c>
    </row>
    <row r="170" spans="2:51" s="13" customFormat="1" ht="11.25">
      <c r="B170" s="204"/>
      <c r="C170" s="205"/>
      <c r="D170" s="206" t="s">
        <v>153</v>
      </c>
      <c r="E170" s="207" t="s">
        <v>1</v>
      </c>
      <c r="F170" s="208" t="s">
        <v>206</v>
      </c>
      <c r="G170" s="205"/>
      <c r="H170" s="209">
        <v>88.4</v>
      </c>
      <c r="I170" s="210"/>
      <c r="J170" s="205"/>
      <c r="K170" s="205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153</v>
      </c>
      <c r="AU170" s="215" t="s">
        <v>82</v>
      </c>
      <c r="AV170" s="13" t="s">
        <v>82</v>
      </c>
      <c r="AW170" s="13" t="s">
        <v>29</v>
      </c>
      <c r="AX170" s="13" t="s">
        <v>72</v>
      </c>
      <c r="AY170" s="215" t="s">
        <v>147</v>
      </c>
    </row>
    <row r="171" spans="2:51" s="14" customFormat="1" ht="11.25">
      <c r="B171" s="216"/>
      <c r="C171" s="217"/>
      <c r="D171" s="206" t="s">
        <v>153</v>
      </c>
      <c r="E171" s="218" t="s">
        <v>1</v>
      </c>
      <c r="F171" s="219" t="s">
        <v>155</v>
      </c>
      <c r="G171" s="217"/>
      <c r="H171" s="220">
        <v>412.70000000000005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153</v>
      </c>
      <c r="AU171" s="226" t="s">
        <v>82</v>
      </c>
      <c r="AV171" s="14" t="s">
        <v>152</v>
      </c>
      <c r="AW171" s="14" t="s">
        <v>29</v>
      </c>
      <c r="AX171" s="14" t="s">
        <v>80</v>
      </c>
      <c r="AY171" s="226" t="s">
        <v>147</v>
      </c>
    </row>
    <row r="172" spans="1:65" s="2" customFormat="1" ht="16.5" customHeight="1">
      <c r="A172" s="34"/>
      <c r="B172" s="35"/>
      <c r="C172" s="227" t="s">
        <v>181</v>
      </c>
      <c r="D172" s="227" t="s">
        <v>207</v>
      </c>
      <c r="E172" s="228" t="s">
        <v>208</v>
      </c>
      <c r="F172" s="229" t="s">
        <v>209</v>
      </c>
      <c r="G172" s="230" t="s">
        <v>203</v>
      </c>
      <c r="H172" s="231">
        <v>225</v>
      </c>
      <c r="I172" s="232"/>
      <c r="J172" s="233">
        <f>ROUND(I172*H172,2)</f>
        <v>0</v>
      </c>
      <c r="K172" s="229" t="s">
        <v>1</v>
      </c>
      <c r="L172" s="234"/>
      <c r="M172" s="235" t="s">
        <v>1</v>
      </c>
      <c r="N172" s="236" t="s">
        <v>37</v>
      </c>
      <c r="O172" s="71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167</v>
      </c>
      <c r="AT172" s="202" t="s">
        <v>207</v>
      </c>
      <c r="AU172" s="202" t="s">
        <v>82</v>
      </c>
      <c r="AY172" s="17" t="s">
        <v>147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80</v>
      </c>
      <c r="BK172" s="203">
        <f>ROUND(I172*H172,2)</f>
        <v>0</v>
      </c>
      <c r="BL172" s="17" t="s">
        <v>152</v>
      </c>
      <c r="BM172" s="202" t="s">
        <v>210</v>
      </c>
    </row>
    <row r="173" spans="2:63" s="12" customFormat="1" ht="22.9" customHeight="1">
      <c r="B173" s="175"/>
      <c r="C173" s="176"/>
      <c r="D173" s="177" t="s">
        <v>71</v>
      </c>
      <c r="E173" s="189" t="s">
        <v>82</v>
      </c>
      <c r="F173" s="189" t="s">
        <v>211</v>
      </c>
      <c r="G173" s="176"/>
      <c r="H173" s="176"/>
      <c r="I173" s="179"/>
      <c r="J173" s="190">
        <f>BK173</f>
        <v>0</v>
      </c>
      <c r="K173" s="176"/>
      <c r="L173" s="181"/>
      <c r="M173" s="182"/>
      <c r="N173" s="183"/>
      <c r="O173" s="183"/>
      <c r="P173" s="184">
        <f>SUM(P174:P209)</f>
        <v>0</v>
      </c>
      <c r="Q173" s="183"/>
      <c r="R173" s="184">
        <f>SUM(R174:R209)</f>
        <v>0</v>
      </c>
      <c r="S173" s="183"/>
      <c r="T173" s="185">
        <f>SUM(T174:T209)</f>
        <v>0</v>
      </c>
      <c r="AR173" s="186" t="s">
        <v>80</v>
      </c>
      <c r="AT173" s="187" t="s">
        <v>71</v>
      </c>
      <c r="AU173" s="187" t="s">
        <v>80</v>
      </c>
      <c r="AY173" s="186" t="s">
        <v>147</v>
      </c>
      <c r="BK173" s="188">
        <f>SUM(BK174:BK209)</f>
        <v>0</v>
      </c>
    </row>
    <row r="174" spans="1:65" s="2" customFormat="1" ht="16.5" customHeight="1">
      <c r="A174" s="34"/>
      <c r="B174" s="35"/>
      <c r="C174" s="191" t="s">
        <v>212</v>
      </c>
      <c r="D174" s="191" t="s">
        <v>148</v>
      </c>
      <c r="E174" s="192" t="s">
        <v>213</v>
      </c>
      <c r="F174" s="193" t="s">
        <v>214</v>
      </c>
      <c r="G174" s="194" t="s">
        <v>151</v>
      </c>
      <c r="H174" s="195">
        <v>10.12</v>
      </c>
      <c r="I174" s="196"/>
      <c r="J174" s="197">
        <f>ROUND(I174*H174,2)</f>
        <v>0</v>
      </c>
      <c r="K174" s="193" t="s">
        <v>159</v>
      </c>
      <c r="L174" s="39"/>
      <c r="M174" s="198" t="s">
        <v>1</v>
      </c>
      <c r="N174" s="199" t="s">
        <v>37</v>
      </c>
      <c r="O174" s="71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2" t="s">
        <v>152</v>
      </c>
      <c r="AT174" s="202" t="s">
        <v>148</v>
      </c>
      <c r="AU174" s="202" t="s">
        <v>82</v>
      </c>
      <c r="AY174" s="17" t="s">
        <v>147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80</v>
      </c>
      <c r="BK174" s="203">
        <f>ROUND(I174*H174,2)</f>
        <v>0</v>
      </c>
      <c r="BL174" s="17" t="s">
        <v>152</v>
      </c>
      <c r="BM174" s="202" t="s">
        <v>215</v>
      </c>
    </row>
    <row r="175" spans="2:51" s="13" customFormat="1" ht="11.25">
      <c r="B175" s="204"/>
      <c r="C175" s="205"/>
      <c r="D175" s="206" t="s">
        <v>153</v>
      </c>
      <c r="E175" s="207" t="s">
        <v>1</v>
      </c>
      <c r="F175" s="208" t="s">
        <v>216</v>
      </c>
      <c r="G175" s="205"/>
      <c r="H175" s="209">
        <v>6.304</v>
      </c>
      <c r="I175" s="210"/>
      <c r="J175" s="205"/>
      <c r="K175" s="205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153</v>
      </c>
      <c r="AU175" s="215" t="s">
        <v>82</v>
      </c>
      <c r="AV175" s="13" t="s">
        <v>82</v>
      </c>
      <c r="AW175" s="13" t="s">
        <v>29</v>
      </c>
      <c r="AX175" s="13" t="s">
        <v>72</v>
      </c>
      <c r="AY175" s="215" t="s">
        <v>147</v>
      </c>
    </row>
    <row r="176" spans="2:51" s="13" customFormat="1" ht="11.25">
      <c r="B176" s="204"/>
      <c r="C176" s="205"/>
      <c r="D176" s="206" t="s">
        <v>153</v>
      </c>
      <c r="E176" s="207" t="s">
        <v>1</v>
      </c>
      <c r="F176" s="208" t="s">
        <v>217</v>
      </c>
      <c r="G176" s="205"/>
      <c r="H176" s="209">
        <v>3.816</v>
      </c>
      <c r="I176" s="210"/>
      <c r="J176" s="205"/>
      <c r="K176" s="205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153</v>
      </c>
      <c r="AU176" s="215" t="s">
        <v>82</v>
      </c>
      <c r="AV176" s="13" t="s">
        <v>82</v>
      </c>
      <c r="AW176" s="13" t="s">
        <v>29</v>
      </c>
      <c r="AX176" s="13" t="s">
        <v>72</v>
      </c>
      <c r="AY176" s="215" t="s">
        <v>147</v>
      </c>
    </row>
    <row r="177" spans="2:51" s="14" customFormat="1" ht="11.25">
      <c r="B177" s="216"/>
      <c r="C177" s="217"/>
      <c r="D177" s="206" t="s">
        <v>153</v>
      </c>
      <c r="E177" s="218" t="s">
        <v>1</v>
      </c>
      <c r="F177" s="219" t="s">
        <v>155</v>
      </c>
      <c r="G177" s="217"/>
      <c r="H177" s="220">
        <v>10.120000000000001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153</v>
      </c>
      <c r="AU177" s="226" t="s">
        <v>82</v>
      </c>
      <c r="AV177" s="14" t="s">
        <v>152</v>
      </c>
      <c r="AW177" s="14" t="s">
        <v>29</v>
      </c>
      <c r="AX177" s="14" t="s">
        <v>80</v>
      </c>
      <c r="AY177" s="226" t="s">
        <v>147</v>
      </c>
    </row>
    <row r="178" spans="1:65" s="2" customFormat="1" ht="24.2" customHeight="1">
      <c r="A178" s="34"/>
      <c r="B178" s="35"/>
      <c r="C178" s="191" t="s">
        <v>186</v>
      </c>
      <c r="D178" s="191" t="s">
        <v>148</v>
      </c>
      <c r="E178" s="192" t="s">
        <v>218</v>
      </c>
      <c r="F178" s="193" t="s">
        <v>219</v>
      </c>
      <c r="G178" s="194" t="s">
        <v>151</v>
      </c>
      <c r="H178" s="195">
        <v>14.295</v>
      </c>
      <c r="I178" s="196"/>
      <c r="J178" s="197">
        <f>ROUND(I178*H178,2)</f>
        <v>0</v>
      </c>
      <c r="K178" s="193" t="s">
        <v>159</v>
      </c>
      <c r="L178" s="39"/>
      <c r="M178" s="198" t="s">
        <v>1</v>
      </c>
      <c r="N178" s="199" t="s">
        <v>37</v>
      </c>
      <c r="O178" s="71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2" t="s">
        <v>152</v>
      </c>
      <c r="AT178" s="202" t="s">
        <v>148</v>
      </c>
      <c r="AU178" s="202" t="s">
        <v>82</v>
      </c>
      <c r="AY178" s="17" t="s">
        <v>147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7" t="s">
        <v>80</v>
      </c>
      <c r="BK178" s="203">
        <f>ROUND(I178*H178,2)</f>
        <v>0</v>
      </c>
      <c r="BL178" s="17" t="s">
        <v>152</v>
      </c>
      <c r="BM178" s="202" t="s">
        <v>220</v>
      </c>
    </row>
    <row r="179" spans="2:51" s="13" customFormat="1" ht="11.25">
      <c r="B179" s="204"/>
      <c r="C179" s="205"/>
      <c r="D179" s="206" t="s">
        <v>153</v>
      </c>
      <c r="E179" s="207" t="s">
        <v>1</v>
      </c>
      <c r="F179" s="208" t="s">
        <v>221</v>
      </c>
      <c r="G179" s="205"/>
      <c r="H179" s="209">
        <v>14.295</v>
      </c>
      <c r="I179" s="210"/>
      <c r="J179" s="205"/>
      <c r="K179" s="205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153</v>
      </c>
      <c r="AU179" s="215" t="s">
        <v>82</v>
      </c>
      <c r="AV179" s="13" t="s">
        <v>82</v>
      </c>
      <c r="AW179" s="13" t="s">
        <v>29</v>
      </c>
      <c r="AX179" s="13" t="s">
        <v>72</v>
      </c>
      <c r="AY179" s="215" t="s">
        <v>147</v>
      </c>
    </row>
    <row r="180" spans="2:51" s="14" customFormat="1" ht="11.25">
      <c r="B180" s="216"/>
      <c r="C180" s="217"/>
      <c r="D180" s="206" t="s">
        <v>153</v>
      </c>
      <c r="E180" s="218" t="s">
        <v>1</v>
      </c>
      <c r="F180" s="219" t="s">
        <v>155</v>
      </c>
      <c r="G180" s="217"/>
      <c r="H180" s="220">
        <v>14.295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153</v>
      </c>
      <c r="AU180" s="226" t="s">
        <v>82</v>
      </c>
      <c r="AV180" s="14" t="s">
        <v>152</v>
      </c>
      <c r="AW180" s="14" t="s">
        <v>29</v>
      </c>
      <c r="AX180" s="14" t="s">
        <v>80</v>
      </c>
      <c r="AY180" s="226" t="s">
        <v>147</v>
      </c>
    </row>
    <row r="181" spans="1:65" s="2" customFormat="1" ht="16.5" customHeight="1">
      <c r="A181" s="34"/>
      <c r="B181" s="35"/>
      <c r="C181" s="191" t="s">
        <v>8</v>
      </c>
      <c r="D181" s="191" t="s">
        <v>148</v>
      </c>
      <c r="E181" s="192" t="s">
        <v>222</v>
      </c>
      <c r="F181" s="193" t="s">
        <v>223</v>
      </c>
      <c r="G181" s="194" t="s">
        <v>203</v>
      </c>
      <c r="H181" s="195">
        <v>12.765</v>
      </c>
      <c r="I181" s="196"/>
      <c r="J181" s="197">
        <f>ROUND(I181*H181,2)</f>
        <v>0</v>
      </c>
      <c r="K181" s="193" t="s">
        <v>159</v>
      </c>
      <c r="L181" s="39"/>
      <c r="M181" s="198" t="s">
        <v>1</v>
      </c>
      <c r="N181" s="199" t="s">
        <v>37</v>
      </c>
      <c r="O181" s="71"/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2" t="s">
        <v>152</v>
      </c>
      <c r="AT181" s="202" t="s">
        <v>148</v>
      </c>
      <c r="AU181" s="202" t="s">
        <v>82</v>
      </c>
      <c r="AY181" s="17" t="s">
        <v>147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7" t="s">
        <v>80</v>
      </c>
      <c r="BK181" s="203">
        <f>ROUND(I181*H181,2)</f>
        <v>0</v>
      </c>
      <c r="BL181" s="17" t="s">
        <v>152</v>
      </c>
      <c r="BM181" s="202" t="s">
        <v>224</v>
      </c>
    </row>
    <row r="182" spans="2:51" s="13" customFormat="1" ht="11.25">
      <c r="B182" s="204"/>
      <c r="C182" s="205"/>
      <c r="D182" s="206" t="s">
        <v>153</v>
      </c>
      <c r="E182" s="207" t="s">
        <v>1</v>
      </c>
      <c r="F182" s="208" t="s">
        <v>225</v>
      </c>
      <c r="G182" s="205"/>
      <c r="H182" s="209">
        <v>12.765</v>
      </c>
      <c r="I182" s="210"/>
      <c r="J182" s="205"/>
      <c r="K182" s="205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153</v>
      </c>
      <c r="AU182" s="215" t="s">
        <v>82</v>
      </c>
      <c r="AV182" s="13" t="s">
        <v>82</v>
      </c>
      <c r="AW182" s="13" t="s">
        <v>29</v>
      </c>
      <c r="AX182" s="13" t="s">
        <v>72</v>
      </c>
      <c r="AY182" s="215" t="s">
        <v>147</v>
      </c>
    </row>
    <row r="183" spans="2:51" s="14" customFormat="1" ht="11.25">
      <c r="B183" s="216"/>
      <c r="C183" s="217"/>
      <c r="D183" s="206" t="s">
        <v>153</v>
      </c>
      <c r="E183" s="218" t="s">
        <v>1</v>
      </c>
      <c r="F183" s="219" t="s">
        <v>155</v>
      </c>
      <c r="G183" s="217"/>
      <c r="H183" s="220">
        <v>12.765</v>
      </c>
      <c r="I183" s="221"/>
      <c r="J183" s="217"/>
      <c r="K183" s="217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153</v>
      </c>
      <c r="AU183" s="226" t="s">
        <v>82</v>
      </c>
      <c r="AV183" s="14" t="s">
        <v>152</v>
      </c>
      <c r="AW183" s="14" t="s">
        <v>29</v>
      </c>
      <c r="AX183" s="14" t="s">
        <v>80</v>
      </c>
      <c r="AY183" s="226" t="s">
        <v>147</v>
      </c>
    </row>
    <row r="184" spans="1:65" s="2" customFormat="1" ht="16.5" customHeight="1">
      <c r="A184" s="34"/>
      <c r="B184" s="35"/>
      <c r="C184" s="191" t="s">
        <v>189</v>
      </c>
      <c r="D184" s="191" t="s">
        <v>148</v>
      </c>
      <c r="E184" s="192" t="s">
        <v>226</v>
      </c>
      <c r="F184" s="193" t="s">
        <v>227</v>
      </c>
      <c r="G184" s="194" t="s">
        <v>203</v>
      </c>
      <c r="H184" s="195">
        <v>12.765</v>
      </c>
      <c r="I184" s="196"/>
      <c r="J184" s="197">
        <f>ROUND(I184*H184,2)</f>
        <v>0</v>
      </c>
      <c r="K184" s="193" t="s">
        <v>159</v>
      </c>
      <c r="L184" s="39"/>
      <c r="M184" s="198" t="s">
        <v>1</v>
      </c>
      <c r="N184" s="199" t="s">
        <v>37</v>
      </c>
      <c r="O184" s="71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2" t="s">
        <v>152</v>
      </c>
      <c r="AT184" s="202" t="s">
        <v>148</v>
      </c>
      <c r="AU184" s="202" t="s">
        <v>82</v>
      </c>
      <c r="AY184" s="17" t="s">
        <v>147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7" t="s">
        <v>80</v>
      </c>
      <c r="BK184" s="203">
        <f>ROUND(I184*H184,2)</f>
        <v>0</v>
      </c>
      <c r="BL184" s="17" t="s">
        <v>152</v>
      </c>
      <c r="BM184" s="202" t="s">
        <v>228</v>
      </c>
    </row>
    <row r="185" spans="2:51" s="13" customFormat="1" ht="11.25">
      <c r="B185" s="204"/>
      <c r="C185" s="205"/>
      <c r="D185" s="206" t="s">
        <v>153</v>
      </c>
      <c r="E185" s="207" t="s">
        <v>1</v>
      </c>
      <c r="F185" s="208" t="s">
        <v>225</v>
      </c>
      <c r="G185" s="205"/>
      <c r="H185" s="209">
        <v>12.765</v>
      </c>
      <c r="I185" s="210"/>
      <c r="J185" s="205"/>
      <c r="K185" s="205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153</v>
      </c>
      <c r="AU185" s="215" t="s">
        <v>82</v>
      </c>
      <c r="AV185" s="13" t="s">
        <v>82</v>
      </c>
      <c r="AW185" s="13" t="s">
        <v>29</v>
      </c>
      <c r="AX185" s="13" t="s">
        <v>72</v>
      </c>
      <c r="AY185" s="215" t="s">
        <v>147</v>
      </c>
    </row>
    <row r="186" spans="2:51" s="14" customFormat="1" ht="11.25">
      <c r="B186" s="216"/>
      <c r="C186" s="217"/>
      <c r="D186" s="206" t="s">
        <v>153</v>
      </c>
      <c r="E186" s="218" t="s">
        <v>1</v>
      </c>
      <c r="F186" s="219" t="s">
        <v>155</v>
      </c>
      <c r="G186" s="217"/>
      <c r="H186" s="220">
        <v>12.765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153</v>
      </c>
      <c r="AU186" s="226" t="s">
        <v>82</v>
      </c>
      <c r="AV186" s="14" t="s">
        <v>152</v>
      </c>
      <c r="AW186" s="14" t="s">
        <v>29</v>
      </c>
      <c r="AX186" s="14" t="s">
        <v>80</v>
      </c>
      <c r="AY186" s="226" t="s">
        <v>147</v>
      </c>
    </row>
    <row r="187" spans="1:65" s="2" customFormat="1" ht="16.5" customHeight="1">
      <c r="A187" s="34"/>
      <c r="B187" s="35"/>
      <c r="C187" s="191" t="s">
        <v>229</v>
      </c>
      <c r="D187" s="191" t="s">
        <v>148</v>
      </c>
      <c r="E187" s="192" t="s">
        <v>230</v>
      </c>
      <c r="F187" s="193" t="s">
        <v>231</v>
      </c>
      <c r="G187" s="194" t="s">
        <v>193</v>
      </c>
      <c r="H187" s="195">
        <v>0.727</v>
      </c>
      <c r="I187" s="196"/>
      <c r="J187" s="197">
        <f>ROUND(I187*H187,2)</f>
        <v>0</v>
      </c>
      <c r="K187" s="193" t="s">
        <v>159</v>
      </c>
      <c r="L187" s="39"/>
      <c r="M187" s="198" t="s">
        <v>1</v>
      </c>
      <c r="N187" s="199" t="s">
        <v>37</v>
      </c>
      <c r="O187" s="71"/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2" t="s">
        <v>152</v>
      </c>
      <c r="AT187" s="202" t="s">
        <v>148</v>
      </c>
      <c r="AU187" s="202" t="s">
        <v>82</v>
      </c>
      <c r="AY187" s="17" t="s">
        <v>147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7" t="s">
        <v>80</v>
      </c>
      <c r="BK187" s="203">
        <f>ROUND(I187*H187,2)</f>
        <v>0</v>
      </c>
      <c r="BL187" s="17" t="s">
        <v>152</v>
      </c>
      <c r="BM187" s="202" t="s">
        <v>232</v>
      </c>
    </row>
    <row r="188" spans="2:51" s="13" customFormat="1" ht="11.25">
      <c r="B188" s="204"/>
      <c r="C188" s="205"/>
      <c r="D188" s="206" t="s">
        <v>153</v>
      </c>
      <c r="E188" s="207" t="s">
        <v>1</v>
      </c>
      <c r="F188" s="208" t="s">
        <v>233</v>
      </c>
      <c r="G188" s="205"/>
      <c r="H188" s="209">
        <v>0.727</v>
      </c>
      <c r="I188" s="210"/>
      <c r="J188" s="205"/>
      <c r="K188" s="205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153</v>
      </c>
      <c r="AU188" s="215" t="s">
        <v>82</v>
      </c>
      <c r="AV188" s="13" t="s">
        <v>82</v>
      </c>
      <c r="AW188" s="13" t="s">
        <v>29</v>
      </c>
      <c r="AX188" s="13" t="s">
        <v>72</v>
      </c>
      <c r="AY188" s="215" t="s">
        <v>147</v>
      </c>
    </row>
    <row r="189" spans="2:51" s="14" customFormat="1" ht="11.25">
      <c r="B189" s="216"/>
      <c r="C189" s="217"/>
      <c r="D189" s="206" t="s">
        <v>153</v>
      </c>
      <c r="E189" s="218" t="s">
        <v>1</v>
      </c>
      <c r="F189" s="219" t="s">
        <v>155</v>
      </c>
      <c r="G189" s="217"/>
      <c r="H189" s="220">
        <v>0.727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153</v>
      </c>
      <c r="AU189" s="226" t="s">
        <v>82</v>
      </c>
      <c r="AV189" s="14" t="s">
        <v>152</v>
      </c>
      <c r="AW189" s="14" t="s">
        <v>29</v>
      </c>
      <c r="AX189" s="14" t="s">
        <v>80</v>
      </c>
      <c r="AY189" s="226" t="s">
        <v>147</v>
      </c>
    </row>
    <row r="190" spans="1:65" s="2" customFormat="1" ht="24.2" customHeight="1">
      <c r="A190" s="34"/>
      <c r="B190" s="35"/>
      <c r="C190" s="191" t="s">
        <v>194</v>
      </c>
      <c r="D190" s="191" t="s">
        <v>148</v>
      </c>
      <c r="E190" s="192" t="s">
        <v>234</v>
      </c>
      <c r="F190" s="193" t="s">
        <v>235</v>
      </c>
      <c r="G190" s="194" t="s">
        <v>151</v>
      </c>
      <c r="H190" s="195">
        <v>21.432</v>
      </c>
      <c r="I190" s="196"/>
      <c r="J190" s="197">
        <f>ROUND(I190*H190,2)</f>
        <v>0</v>
      </c>
      <c r="K190" s="193" t="s">
        <v>159</v>
      </c>
      <c r="L190" s="39"/>
      <c r="M190" s="198" t="s">
        <v>1</v>
      </c>
      <c r="N190" s="199" t="s">
        <v>37</v>
      </c>
      <c r="O190" s="71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2" t="s">
        <v>152</v>
      </c>
      <c r="AT190" s="202" t="s">
        <v>148</v>
      </c>
      <c r="AU190" s="202" t="s">
        <v>82</v>
      </c>
      <c r="AY190" s="17" t="s">
        <v>147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7" t="s">
        <v>80</v>
      </c>
      <c r="BK190" s="203">
        <f>ROUND(I190*H190,2)</f>
        <v>0</v>
      </c>
      <c r="BL190" s="17" t="s">
        <v>152</v>
      </c>
      <c r="BM190" s="202" t="s">
        <v>236</v>
      </c>
    </row>
    <row r="191" spans="2:51" s="13" customFormat="1" ht="11.25">
      <c r="B191" s="204"/>
      <c r="C191" s="205"/>
      <c r="D191" s="206" t="s">
        <v>153</v>
      </c>
      <c r="E191" s="207" t="s">
        <v>1</v>
      </c>
      <c r="F191" s="208" t="s">
        <v>237</v>
      </c>
      <c r="G191" s="205"/>
      <c r="H191" s="209">
        <v>21.432</v>
      </c>
      <c r="I191" s="210"/>
      <c r="J191" s="205"/>
      <c r="K191" s="205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153</v>
      </c>
      <c r="AU191" s="215" t="s">
        <v>82</v>
      </c>
      <c r="AV191" s="13" t="s">
        <v>82</v>
      </c>
      <c r="AW191" s="13" t="s">
        <v>29</v>
      </c>
      <c r="AX191" s="13" t="s">
        <v>72</v>
      </c>
      <c r="AY191" s="215" t="s">
        <v>147</v>
      </c>
    </row>
    <row r="192" spans="2:51" s="14" customFormat="1" ht="11.25">
      <c r="B192" s="216"/>
      <c r="C192" s="217"/>
      <c r="D192" s="206" t="s">
        <v>153</v>
      </c>
      <c r="E192" s="218" t="s">
        <v>1</v>
      </c>
      <c r="F192" s="219" t="s">
        <v>155</v>
      </c>
      <c r="G192" s="217"/>
      <c r="H192" s="220">
        <v>21.432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153</v>
      </c>
      <c r="AU192" s="226" t="s">
        <v>82</v>
      </c>
      <c r="AV192" s="14" t="s">
        <v>152</v>
      </c>
      <c r="AW192" s="14" t="s">
        <v>29</v>
      </c>
      <c r="AX192" s="14" t="s">
        <v>80</v>
      </c>
      <c r="AY192" s="226" t="s">
        <v>147</v>
      </c>
    </row>
    <row r="193" spans="1:65" s="2" customFormat="1" ht="16.5" customHeight="1">
      <c r="A193" s="34"/>
      <c r="B193" s="35"/>
      <c r="C193" s="191" t="s">
        <v>238</v>
      </c>
      <c r="D193" s="191" t="s">
        <v>148</v>
      </c>
      <c r="E193" s="192" t="s">
        <v>239</v>
      </c>
      <c r="F193" s="193" t="s">
        <v>240</v>
      </c>
      <c r="G193" s="194" t="s">
        <v>203</v>
      </c>
      <c r="H193" s="195">
        <v>107.64</v>
      </c>
      <c r="I193" s="196"/>
      <c r="J193" s="197">
        <f>ROUND(I193*H193,2)</f>
        <v>0</v>
      </c>
      <c r="K193" s="193" t="s">
        <v>159</v>
      </c>
      <c r="L193" s="39"/>
      <c r="M193" s="198" t="s">
        <v>1</v>
      </c>
      <c r="N193" s="199" t="s">
        <v>37</v>
      </c>
      <c r="O193" s="71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2" t="s">
        <v>152</v>
      </c>
      <c r="AT193" s="202" t="s">
        <v>148</v>
      </c>
      <c r="AU193" s="202" t="s">
        <v>82</v>
      </c>
      <c r="AY193" s="17" t="s">
        <v>147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7" t="s">
        <v>80</v>
      </c>
      <c r="BK193" s="203">
        <f>ROUND(I193*H193,2)</f>
        <v>0</v>
      </c>
      <c r="BL193" s="17" t="s">
        <v>152</v>
      </c>
      <c r="BM193" s="202" t="s">
        <v>241</v>
      </c>
    </row>
    <row r="194" spans="2:51" s="13" customFormat="1" ht="11.25">
      <c r="B194" s="204"/>
      <c r="C194" s="205"/>
      <c r="D194" s="206" t="s">
        <v>153</v>
      </c>
      <c r="E194" s="207" t="s">
        <v>1</v>
      </c>
      <c r="F194" s="208" t="s">
        <v>242</v>
      </c>
      <c r="G194" s="205"/>
      <c r="H194" s="209">
        <v>107.64</v>
      </c>
      <c r="I194" s="210"/>
      <c r="J194" s="205"/>
      <c r="K194" s="205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153</v>
      </c>
      <c r="AU194" s="215" t="s">
        <v>82</v>
      </c>
      <c r="AV194" s="13" t="s">
        <v>82</v>
      </c>
      <c r="AW194" s="13" t="s">
        <v>29</v>
      </c>
      <c r="AX194" s="13" t="s">
        <v>72</v>
      </c>
      <c r="AY194" s="215" t="s">
        <v>147</v>
      </c>
    </row>
    <row r="195" spans="2:51" s="14" customFormat="1" ht="11.25">
      <c r="B195" s="216"/>
      <c r="C195" s="217"/>
      <c r="D195" s="206" t="s">
        <v>153</v>
      </c>
      <c r="E195" s="218" t="s">
        <v>1</v>
      </c>
      <c r="F195" s="219" t="s">
        <v>155</v>
      </c>
      <c r="G195" s="217"/>
      <c r="H195" s="220">
        <v>107.64</v>
      </c>
      <c r="I195" s="221"/>
      <c r="J195" s="217"/>
      <c r="K195" s="217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153</v>
      </c>
      <c r="AU195" s="226" t="s">
        <v>82</v>
      </c>
      <c r="AV195" s="14" t="s">
        <v>152</v>
      </c>
      <c r="AW195" s="14" t="s">
        <v>29</v>
      </c>
      <c r="AX195" s="14" t="s">
        <v>80</v>
      </c>
      <c r="AY195" s="226" t="s">
        <v>147</v>
      </c>
    </row>
    <row r="196" spans="1:65" s="2" customFormat="1" ht="16.5" customHeight="1">
      <c r="A196" s="34"/>
      <c r="B196" s="35"/>
      <c r="C196" s="191" t="s">
        <v>198</v>
      </c>
      <c r="D196" s="191" t="s">
        <v>148</v>
      </c>
      <c r="E196" s="192" t="s">
        <v>243</v>
      </c>
      <c r="F196" s="193" t="s">
        <v>244</v>
      </c>
      <c r="G196" s="194" t="s">
        <v>203</v>
      </c>
      <c r="H196" s="195">
        <v>107.64</v>
      </c>
      <c r="I196" s="196"/>
      <c r="J196" s="197">
        <f>ROUND(I196*H196,2)</f>
        <v>0</v>
      </c>
      <c r="K196" s="193" t="s">
        <v>159</v>
      </c>
      <c r="L196" s="39"/>
      <c r="M196" s="198" t="s">
        <v>1</v>
      </c>
      <c r="N196" s="199" t="s">
        <v>37</v>
      </c>
      <c r="O196" s="71"/>
      <c r="P196" s="200">
        <f>O196*H196</f>
        <v>0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2" t="s">
        <v>152</v>
      </c>
      <c r="AT196" s="202" t="s">
        <v>148</v>
      </c>
      <c r="AU196" s="202" t="s">
        <v>82</v>
      </c>
      <c r="AY196" s="17" t="s">
        <v>147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7" t="s">
        <v>80</v>
      </c>
      <c r="BK196" s="203">
        <f>ROUND(I196*H196,2)</f>
        <v>0</v>
      </c>
      <c r="BL196" s="17" t="s">
        <v>152</v>
      </c>
      <c r="BM196" s="202" t="s">
        <v>245</v>
      </c>
    </row>
    <row r="197" spans="2:51" s="13" customFormat="1" ht="11.25">
      <c r="B197" s="204"/>
      <c r="C197" s="205"/>
      <c r="D197" s="206" t="s">
        <v>153</v>
      </c>
      <c r="E197" s="207" t="s">
        <v>1</v>
      </c>
      <c r="F197" s="208" t="s">
        <v>242</v>
      </c>
      <c r="G197" s="205"/>
      <c r="H197" s="209">
        <v>107.64</v>
      </c>
      <c r="I197" s="210"/>
      <c r="J197" s="205"/>
      <c r="K197" s="205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153</v>
      </c>
      <c r="AU197" s="215" t="s">
        <v>82</v>
      </c>
      <c r="AV197" s="13" t="s">
        <v>82</v>
      </c>
      <c r="AW197" s="13" t="s">
        <v>29</v>
      </c>
      <c r="AX197" s="13" t="s">
        <v>72</v>
      </c>
      <c r="AY197" s="215" t="s">
        <v>147</v>
      </c>
    </row>
    <row r="198" spans="2:51" s="14" customFormat="1" ht="11.25">
      <c r="B198" s="216"/>
      <c r="C198" s="217"/>
      <c r="D198" s="206" t="s">
        <v>153</v>
      </c>
      <c r="E198" s="218" t="s">
        <v>1</v>
      </c>
      <c r="F198" s="219" t="s">
        <v>155</v>
      </c>
      <c r="G198" s="217"/>
      <c r="H198" s="220">
        <v>107.64</v>
      </c>
      <c r="I198" s="221"/>
      <c r="J198" s="217"/>
      <c r="K198" s="217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153</v>
      </c>
      <c r="AU198" s="226" t="s">
        <v>82</v>
      </c>
      <c r="AV198" s="14" t="s">
        <v>152</v>
      </c>
      <c r="AW198" s="14" t="s">
        <v>29</v>
      </c>
      <c r="AX198" s="14" t="s">
        <v>80</v>
      </c>
      <c r="AY198" s="226" t="s">
        <v>147</v>
      </c>
    </row>
    <row r="199" spans="1:65" s="2" customFormat="1" ht="21.75" customHeight="1">
      <c r="A199" s="34"/>
      <c r="B199" s="35"/>
      <c r="C199" s="191" t="s">
        <v>7</v>
      </c>
      <c r="D199" s="191" t="s">
        <v>148</v>
      </c>
      <c r="E199" s="192" t="s">
        <v>246</v>
      </c>
      <c r="F199" s="193" t="s">
        <v>247</v>
      </c>
      <c r="G199" s="194" t="s">
        <v>193</v>
      </c>
      <c r="H199" s="195">
        <v>1.407</v>
      </c>
      <c r="I199" s="196"/>
      <c r="J199" s="197">
        <f>ROUND(I199*H199,2)</f>
        <v>0</v>
      </c>
      <c r="K199" s="193" t="s">
        <v>159</v>
      </c>
      <c r="L199" s="39"/>
      <c r="M199" s="198" t="s">
        <v>1</v>
      </c>
      <c r="N199" s="199" t="s">
        <v>37</v>
      </c>
      <c r="O199" s="71"/>
      <c r="P199" s="200">
        <f>O199*H199</f>
        <v>0</v>
      </c>
      <c r="Q199" s="200">
        <v>0</v>
      </c>
      <c r="R199" s="200">
        <f>Q199*H199</f>
        <v>0</v>
      </c>
      <c r="S199" s="200">
        <v>0</v>
      </c>
      <c r="T199" s="201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2" t="s">
        <v>152</v>
      </c>
      <c r="AT199" s="202" t="s">
        <v>148</v>
      </c>
      <c r="AU199" s="202" t="s">
        <v>82</v>
      </c>
      <c r="AY199" s="17" t="s">
        <v>147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7" t="s">
        <v>80</v>
      </c>
      <c r="BK199" s="203">
        <f>ROUND(I199*H199,2)</f>
        <v>0</v>
      </c>
      <c r="BL199" s="17" t="s">
        <v>152</v>
      </c>
      <c r="BM199" s="202" t="s">
        <v>248</v>
      </c>
    </row>
    <row r="200" spans="1:65" s="2" customFormat="1" ht="24.2" customHeight="1">
      <c r="A200" s="34"/>
      <c r="B200" s="35"/>
      <c r="C200" s="191" t="s">
        <v>204</v>
      </c>
      <c r="D200" s="191" t="s">
        <v>148</v>
      </c>
      <c r="E200" s="192" t="s">
        <v>249</v>
      </c>
      <c r="F200" s="193" t="s">
        <v>250</v>
      </c>
      <c r="G200" s="194" t="s">
        <v>151</v>
      </c>
      <c r="H200" s="195">
        <v>29.4</v>
      </c>
      <c r="I200" s="196"/>
      <c r="J200" s="197">
        <f>ROUND(I200*H200,2)</f>
        <v>0</v>
      </c>
      <c r="K200" s="193" t="s">
        <v>159</v>
      </c>
      <c r="L200" s="39"/>
      <c r="M200" s="198" t="s">
        <v>1</v>
      </c>
      <c r="N200" s="199" t="s">
        <v>37</v>
      </c>
      <c r="O200" s="71"/>
      <c r="P200" s="200">
        <f>O200*H200</f>
        <v>0</v>
      </c>
      <c r="Q200" s="200">
        <v>0</v>
      </c>
      <c r="R200" s="200">
        <f>Q200*H200</f>
        <v>0</v>
      </c>
      <c r="S200" s="200">
        <v>0</v>
      </c>
      <c r="T200" s="201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2" t="s">
        <v>152</v>
      </c>
      <c r="AT200" s="202" t="s">
        <v>148</v>
      </c>
      <c r="AU200" s="202" t="s">
        <v>82</v>
      </c>
      <c r="AY200" s="17" t="s">
        <v>147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7" t="s">
        <v>80</v>
      </c>
      <c r="BK200" s="203">
        <f>ROUND(I200*H200,2)</f>
        <v>0</v>
      </c>
      <c r="BL200" s="17" t="s">
        <v>152</v>
      </c>
      <c r="BM200" s="202" t="s">
        <v>251</v>
      </c>
    </row>
    <row r="201" spans="2:51" s="13" customFormat="1" ht="11.25">
      <c r="B201" s="204"/>
      <c r="C201" s="205"/>
      <c r="D201" s="206" t="s">
        <v>153</v>
      </c>
      <c r="E201" s="207" t="s">
        <v>1</v>
      </c>
      <c r="F201" s="208" t="s">
        <v>252</v>
      </c>
      <c r="G201" s="205"/>
      <c r="H201" s="209">
        <v>29.4</v>
      </c>
      <c r="I201" s="210"/>
      <c r="J201" s="205"/>
      <c r="K201" s="205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153</v>
      </c>
      <c r="AU201" s="215" t="s">
        <v>82</v>
      </c>
      <c r="AV201" s="13" t="s">
        <v>82</v>
      </c>
      <c r="AW201" s="13" t="s">
        <v>29</v>
      </c>
      <c r="AX201" s="13" t="s">
        <v>72</v>
      </c>
      <c r="AY201" s="215" t="s">
        <v>147</v>
      </c>
    </row>
    <row r="202" spans="2:51" s="14" customFormat="1" ht="11.25">
      <c r="B202" s="216"/>
      <c r="C202" s="217"/>
      <c r="D202" s="206" t="s">
        <v>153</v>
      </c>
      <c r="E202" s="218" t="s">
        <v>1</v>
      </c>
      <c r="F202" s="219" t="s">
        <v>155</v>
      </c>
      <c r="G202" s="217"/>
      <c r="H202" s="220">
        <v>29.4</v>
      </c>
      <c r="I202" s="221"/>
      <c r="J202" s="217"/>
      <c r="K202" s="217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153</v>
      </c>
      <c r="AU202" s="226" t="s">
        <v>82</v>
      </c>
      <c r="AV202" s="14" t="s">
        <v>152</v>
      </c>
      <c r="AW202" s="14" t="s">
        <v>29</v>
      </c>
      <c r="AX202" s="14" t="s">
        <v>80</v>
      </c>
      <c r="AY202" s="226" t="s">
        <v>147</v>
      </c>
    </row>
    <row r="203" spans="1:65" s="2" customFormat="1" ht="16.5" customHeight="1">
      <c r="A203" s="34"/>
      <c r="B203" s="35"/>
      <c r="C203" s="191" t="s">
        <v>253</v>
      </c>
      <c r="D203" s="191" t="s">
        <v>148</v>
      </c>
      <c r="E203" s="192" t="s">
        <v>254</v>
      </c>
      <c r="F203" s="193" t="s">
        <v>255</v>
      </c>
      <c r="G203" s="194" t="s">
        <v>203</v>
      </c>
      <c r="H203" s="195">
        <v>79.2</v>
      </c>
      <c r="I203" s="196"/>
      <c r="J203" s="197">
        <f>ROUND(I203*H203,2)</f>
        <v>0</v>
      </c>
      <c r="K203" s="193" t="s">
        <v>159</v>
      </c>
      <c r="L203" s="39"/>
      <c r="M203" s="198" t="s">
        <v>1</v>
      </c>
      <c r="N203" s="199" t="s">
        <v>37</v>
      </c>
      <c r="O203" s="71"/>
      <c r="P203" s="200">
        <f>O203*H203</f>
        <v>0</v>
      </c>
      <c r="Q203" s="200">
        <v>0</v>
      </c>
      <c r="R203" s="200">
        <f>Q203*H203</f>
        <v>0</v>
      </c>
      <c r="S203" s="200">
        <v>0</v>
      </c>
      <c r="T203" s="201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2" t="s">
        <v>152</v>
      </c>
      <c r="AT203" s="202" t="s">
        <v>148</v>
      </c>
      <c r="AU203" s="202" t="s">
        <v>82</v>
      </c>
      <c r="AY203" s="17" t="s">
        <v>147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7" t="s">
        <v>80</v>
      </c>
      <c r="BK203" s="203">
        <f>ROUND(I203*H203,2)</f>
        <v>0</v>
      </c>
      <c r="BL203" s="17" t="s">
        <v>152</v>
      </c>
      <c r="BM203" s="202" t="s">
        <v>256</v>
      </c>
    </row>
    <row r="204" spans="2:51" s="13" customFormat="1" ht="11.25">
      <c r="B204" s="204"/>
      <c r="C204" s="205"/>
      <c r="D204" s="206" t="s">
        <v>153</v>
      </c>
      <c r="E204" s="207" t="s">
        <v>1</v>
      </c>
      <c r="F204" s="208" t="s">
        <v>257</v>
      </c>
      <c r="G204" s="205"/>
      <c r="H204" s="209">
        <v>79.2</v>
      </c>
      <c r="I204" s="210"/>
      <c r="J204" s="205"/>
      <c r="K204" s="205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153</v>
      </c>
      <c r="AU204" s="215" t="s">
        <v>82</v>
      </c>
      <c r="AV204" s="13" t="s">
        <v>82</v>
      </c>
      <c r="AW204" s="13" t="s">
        <v>29</v>
      </c>
      <c r="AX204" s="13" t="s">
        <v>72</v>
      </c>
      <c r="AY204" s="215" t="s">
        <v>147</v>
      </c>
    </row>
    <row r="205" spans="2:51" s="14" customFormat="1" ht="11.25">
      <c r="B205" s="216"/>
      <c r="C205" s="217"/>
      <c r="D205" s="206" t="s">
        <v>153</v>
      </c>
      <c r="E205" s="218" t="s">
        <v>1</v>
      </c>
      <c r="F205" s="219" t="s">
        <v>155</v>
      </c>
      <c r="G205" s="217"/>
      <c r="H205" s="220">
        <v>79.2</v>
      </c>
      <c r="I205" s="221"/>
      <c r="J205" s="217"/>
      <c r="K205" s="217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153</v>
      </c>
      <c r="AU205" s="226" t="s">
        <v>82</v>
      </c>
      <c r="AV205" s="14" t="s">
        <v>152</v>
      </c>
      <c r="AW205" s="14" t="s">
        <v>29</v>
      </c>
      <c r="AX205" s="14" t="s">
        <v>80</v>
      </c>
      <c r="AY205" s="226" t="s">
        <v>147</v>
      </c>
    </row>
    <row r="206" spans="1:65" s="2" customFormat="1" ht="16.5" customHeight="1">
      <c r="A206" s="34"/>
      <c r="B206" s="35"/>
      <c r="C206" s="191" t="s">
        <v>210</v>
      </c>
      <c r="D206" s="191" t="s">
        <v>148</v>
      </c>
      <c r="E206" s="192" t="s">
        <v>258</v>
      </c>
      <c r="F206" s="193" t="s">
        <v>259</v>
      </c>
      <c r="G206" s="194" t="s">
        <v>203</v>
      </c>
      <c r="H206" s="195">
        <v>79.2</v>
      </c>
      <c r="I206" s="196"/>
      <c r="J206" s="197">
        <f>ROUND(I206*H206,2)</f>
        <v>0</v>
      </c>
      <c r="K206" s="193" t="s">
        <v>159</v>
      </c>
      <c r="L206" s="39"/>
      <c r="M206" s="198" t="s">
        <v>1</v>
      </c>
      <c r="N206" s="199" t="s">
        <v>37</v>
      </c>
      <c r="O206" s="71"/>
      <c r="P206" s="200">
        <f>O206*H206</f>
        <v>0</v>
      </c>
      <c r="Q206" s="200">
        <v>0</v>
      </c>
      <c r="R206" s="200">
        <f>Q206*H206</f>
        <v>0</v>
      </c>
      <c r="S206" s="200">
        <v>0</v>
      </c>
      <c r="T206" s="201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2" t="s">
        <v>152</v>
      </c>
      <c r="AT206" s="202" t="s">
        <v>148</v>
      </c>
      <c r="AU206" s="202" t="s">
        <v>82</v>
      </c>
      <c r="AY206" s="17" t="s">
        <v>147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7" t="s">
        <v>80</v>
      </c>
      <c r="BK206" s="203">
        <f>ROUND(I206*H206,2)</f>
        <v>0</v>
      </c>
      <c r="BL206" s="17" t="s">
        <v>152</v>
      </c>
      <c r="BM206" s="202" t="s">
        <v>260</v>
      </c>
    </row>
    <row r="207" spans="2:51" s="13" customFormat="1" ht="11.25">
      <c r="B207" s="204"/>
      <c r="C207" s="205"/>
      <c r="D207" s="206" t="s">
        <v>153</v>
      </c>
      <c r="E207" s="207" t="s">
        <v>1</v>
      </c>
      <c r="F207" s="208" t="s">
        <v>257</v>
      </c>
      <c r="G207" s="205"/>
      <c r="H207" s="209">
        <v>79.2</v>
      </c>
      <c r="I207" s="210"/>
      <c r="J207" s="205"/>
      <c r="K207" s="205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153</v>
      </c>
      <c r="AU207" s="215" t="s">
        <v>82</v>
      </c>
      <c r="AV207" s="13" t="s">
        <v>82</v>
      </c>
      <c r="AW207" s="13" t="s">
        <v>29</v>
      </c>
      <c r="AX207" s="13" t="s">
        <v>72</v>
      </c>
      <c r="AY207" s="215" t="s">
        <v>147</v>
      </c>
    </row>
    <row r="208" spans="2:51" s="14" customFormat="1" ht="11.25">
      <c r="B208" s="216"/>
      <c r="C208" s="217"/>
      <c r="D208" s="206" t="s">
        <v>153</v>
      </c>
      <c r="E208" s="218" t="s">
        <v>1</v>
      </c>
      <c r="F208" s="219" t="s">
        <v>155</v>
      </c>
      <c r="G208" s="217"/>
      <c r="H208" s="220">
        <v>79.2</v>
      </c>
      <c r="I208" s="221"/>
      <c r="J208" s="217"/>
      <c r="K208" s="217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153</v>
      </c>
      <c r="AU208" s="226" t="s">
        <v>82</v>
      </c>
      <c r="AV208" s="14" t="s">
        <v>152</v>
      </c>
      <c r="AW208" s="14" t="s">
        <v>29</v>
      </c>
      <c r="AX208" s="14" t="s">
        <v>80</v>
      </c>
      <c r="AY208" s="226" t="s">
        <v>147</v>
      </c>
    </row>
    <row r="209" spans="1:65" s="2" customFormat="1" ht="21.75" customHeight="1">
      <c r="A209" s="34"/>
      <c r="B209" s="35"/>
      <c r="C209" s="191" t="s">
        <v>261</v>
      </c>
      <c r="D209" s="191" t="s">
        <v>148</v>
      </c>
      <c r="E209" s="192" t="s">
        <v>262</v>
      </c>
      <c r="F209" s="193" t="s">
        <v>263</v>
      </c>
      <c r="G209" s="194" t="s">
        <v>193</v>
      </c>
      <c r="H209" s="195">
        <v>1.07</v>
      </c>
      <c r="I209" s="196"/>
      <c r="J209" s="197">
        <f>ROUND(I209*H209,2)</f>
        <v>0</v>
      </c>
      <c r="K209" s="193" t="s">
        <v>159</v>
      </c>
      <c r="L209" s="39"/>
      <c r="M209" s="198" t="s">
        <v>1</v>
      </c>
      <c r="N209" s="199" t="s">
        <v>37</v>
      </c>
      <c r="O209" s="71"/>
      <c r="P209" s="200">
        <f>O209*H209</f>
        <v>0</v>
      </c>
      <c r="Q209" s="200">
        <v>0</v>
      </c>
      <c r="R209" s="200">
        <f>Q209*H209</f>
        <v>0</v>
      </c>
      <c r="S209" s="200">
        <v>0</v>
      </c>
      <c r="T209" s="201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2" t="s">
        <v>152</v>
      </c>
      <c r="AT209" s="202" t="s">
        <v>148</v>
      </c>
      <c r="AU209" s="202" t="s">
        <v>82</v>
      </c>
      <c r="AY209" s="17" t="s">
        <v>147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7" t="s">
        <v>80</v>
      </c>
      <c r="BK209" s="203">
        <f>ROUND(I209*H209,2)</f>
        <v>0</v>
      </c>
      <c r="BL209" s="17" t="s">
        <v>152</v>
      </c>
      <c r="BM209" s="202" t="s">
        <v>264</v>
      </c>
    </row>
    <row r="210" spans="2:63" s="12" customFormat="1" ht="22.9" customHeight="1">
      <c r="B210" s="175"/>
      <c r="C210" s="176"/>
      <c r="D210" s="177" t="s">
        <v>71</v>
      </c>
      <c r="E210" s="189" t="s">
        <v>161</v>
      </c>
      <c r="F210" s="189" t="s">
        <v>265</v>
      </c>
      <c r="G210" s="176"/>
      <c r="H210" s="176"/>
      <c r="I210" s="179"/>
      <c r="J210" s="190">
        <f>BK210</f>
        <v>0</v>
      </c>
      <c r="K210" s="176"/>
      <c r="L210" s="181"/>
      <c r="M210" s="182"/>
      <c r="N210" s="183"/>
      <c r="O210" s="183"/>
      <c r="P210" s="184">
        <f>SUM(P211:P257)</f>
        <v>0</v>
      </c>
      <c r="Q210" s="183"/>
      <c r="R210" s="184">
        <f>SUM(R211:R257)</f>
        <v>0</v>
      </c>
      <c r="S210" s="183"/>
      <c r="T210" s="185">
        <f>SUM(T211:T257)</f>
        <v>0</v>
      </c>
      <c r="AR210" s="186" t="s">
        <v>80</v>
      </c>
      <c r="AT210" s="187" t="s">
        <v>71</v>
      </c>
      <c r="AU210" s="187" t="s">
        <v>80</v>
      </c>
      <c r="AY210" s="186" t="s">
        <v>147</v>
      </c>
      <c r="BK210" s="188">
        <f>SUM(BK211:BK257)</f>
        <v>0</v>
      </c>
    </row>
    <row r="211" spans="1:65" s="2" customFormat="1" ht="37.9" customHeight="1">
      <c r="A211" s="34"/>
      <c r="B211" s="35"/>
      <c r="C211" s="191" t="s">
        <v>215</v>
      </c>
      <c r="D211" s="191" t="s">
        <v>148</v>
      </c>
      <c r="E211" s="192" t="s">
        <v>266</v>
      </c>
      <c r="F211" s="193" t="s">
        <v>267</v>
      </c>
      <c r="G211" s="194" t="s">
        <v>193</v>
      </c>
      <c r="H211" s="195">
        <v>20.352</v>
      </c>
      <c r="I211" s="196"/>
      <c r="J211" s="197">
        <f>ROUND(I211*H211,2)</f>
        <v>0</v>
      </c>
      <c r="K211" s="193" t="s">
        <v>159</v>
      </c>
      <c r="L211" s="39"/>
      <c r="M211" s="198" t="s">
        <v>1</v>
      </c>
      <c r="N211" s="199" t="s">
        <v>37</v>
      </c>
      <c r="O211" s="71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2" t="s">
        <v>152</v>
      </c>
      <c r="AT211" s="202" t="s">
        <v>148</v>
      </c>
      <c r="AU211" s="202" t="s">
        <v>82</v>
      </c>
      <c r="AY211" s="17" t="s">
        <v>147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7" t="s">
        <v>80</v>
      </c>
      <c r="BK211" s="203">
        <f>ROUND(I211*H211,2)</f>
        <v>0</v>
      </c>
      <c r="BL211" s="17" t="s">
        <v>152</v>
      </c>
      <c r="BM211" s="202" t="s">
        <v>268</v>
      </c>
    </row>
    <row r="212" spans="1:65" s="2" customFormat="1" ht="21.75" customHeight="1">
      <c r="A212" s="34"/>
      <c r="B212" s="35"/>
      <c r="C212" s="227" t="s">
        <v>269</v>
      </c>
      <c r="D212" s="227" t="s">
        <v>207</v>
      </c>
      <c r="E212" s="228" t="s">
        <v>270</v>
      </c>
      <c r="F212" s="229" t="s">
        <v>271</v>
      </c>
      <c r="G212" s="230" t="s">
        <v>193</v>
      </c>
      <c r="H212" s="231">
        <v>3.844</v>
      </c>
      <c r="I212" s="232"/>
      <c r="J212" s="233">
        <f>ROUND(I212*H212,2)</f>
        <v>0</v>
      </c>
      <c r="K212" s="229" t="s">
        <v>159</v>
      </c>
      <c r="L212" s="234"/>
      <c r="M212" s="235" t="s">
        <v>1</v>
      </c>
      <c r="N212" s="236" t="s">
        <v>37</v>
      </c>
      <c r="O212" s="71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2" t="s">
        <v>167</v>
      </c>
      <c r="AT212" s="202" t="s">
        <v>207</v>
      </c>
      <c r="AU212" s="202" t="s">
        <v>82</v>
      </c>
      <c r="AY212" s="17" t="s">
        <v>147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7" t="s">
        <v>80</v>
      </c>
      <c r="BK212" s="203">
        <f>ROUND(I212*H212,2)</f>
        <v>0</v>
      </c>
      <c r="BL212" s="17" t="s">
        <v>152</v>
      </c>
      <c r="BM212" s="202" t="s">
        <v>272</v>
      </c>
    </row>
    <row r="213" spans="2:51" s="13" customFormat="1" ht="11.25">
      <c r="B213" s="204"/>
      <c r="C213" s="205"/>
      <c r="D213" s="206" t="s">
        <v>153</v>
      </c>
      <c r="E213" s="207" t="s">
        <v>1</v>
      </c>
      <c r="F213" s="208" t="s">
        <v>273</v>
      </c>
      <c r="G213" s="205"/>
      <c r="H213" s="209">
        <v>3.844</v>
      </c>
      <c r="I213" s="210"/>
      <c r="J213" s="205"/>
      <c r="K213" s="205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153</v>
      </c>
      <c r="AU213" s="215" t="s">
        <v>82</v>
      </c>
      <c r="AV213" s="13" t="s">
        <v>82</v>
      </c>
      <c r="AW213" s="13" t="s">
        <v>29</v>
      </c>
      <c r="AX213" s="13" t="s">
        <v>72</v>
      </c>
      <c r="AY213" s="215" t="s">
        <v>147</v>
      </c>
    </row>
    <row r="214" spans="2:51" s="14" customFormat="1" ht="11.25">
      <c r="B214" s="216"/>
      <c r="C214" s="217"/>
      <c r="D214" s="206" t="s">
        <v>153</v>
      </c>
      <c r="E214" s="218" t="s">
        <v>1</v>
      </c>
      <c r="F214" s="219" t="s">
        <v>155</v>
      </c>
      <c r="G214" s="217"/>
      <c r="H214" s="220">
        <v>3.844</v>
      </c>
      <c r="I214" s="221"/>
      <c r="J214" s="217"/>
      <c r="K214" s="217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153</v>
      </c>
      <c r="AU214" s="226" t="s">
        <v>82</v>
      </c>
      <c r="AV214" s="14" t="s">
        <v>152</v>
      </c>
      <c r="AW214" s="14" t="s">
        <v>29</v>
      </c>
      <c r="AX214" s="14" t="s">
        <v>80</v>
      </c>
      <c r="AY214" s="226" t="s">
        <v>147</v>
      </c>
    </row>
    <row r="215" spans="1:65" s="2" customFormat="1" ht="21.75" customHeight="1">
      <c r="A215" s="34"/>
      <c r="B215" s="35"/>
      <c r="C215" s="227" t="s">
        <v>220</v>
      </c>
      <c r="D215" s="227" t="s">
        <v>207</v>
      </c>
      <c r="E215" s="228" t="s">
        <v>274</v>
      </c>
      <c r="F215" s="229" t="s">
        <v>275</v>
      </c>
      <c r="G215" s="230" t="s">
        <v>193</v>
      </c>
      <c r="H215" s="231">
        <v>0.241</v>
      </c>
      <c r="I215" s="232"/>
      <c r="J215" s="233">
        <f>ROUND(I215*H215,2)</f>
        <v>0</v>
      </c>
      <c r="K215" s="229" t="s">
        <v>159</v>
      </c>
      <c r="L215" s="234"/>
      <c r="M215" s="235" t="s">
        <v>1</v>
      </c>
      <c r="N215" s="236" t="s">
        <v>37</v>
      </c>
      <c r="O215" s="71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2" t="s">
        <v>167</v>
      </c>
      <c r="AT215" s="202" t="s">
        <v>207</v>
      </c>
      <c r="AU215" s="202" t="s">
        <v>82</v>
      </c>
      <c r="AY215" s="17" t="s">
        <v>147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7" t="s">
        <v>80</v>
      </c>
      <c r="BK215" s="203">
        <f>ROUND(I215*H215,2)</f>
        <v>0</v>
      </c>
      <c r="BL215" s="17" t="s">
        <v>152</v>
      </c>
      <c r="BM215" s="202" t="s">
        <v>276</v>
      </c>
    </row>
    <row r="216" spans="2:51" s="13" customFormat="1" ht="11.25">
      <c r="B216" s="204"/>
      <c r="C216" s="205"/>
      <c r="D216" s="206" t="s">
        <v>153</v>
      </c>
      <c r="E216" s="207" t="s">
        <v>1</v>
      </c>
      <c r="F216" s="208" t="s">
        <v>277</v>
      </c>
      <c r="G216" s="205"/>
      <c r="H216" s="209">
        <v>0.241</v>
      </c>
      <c r="I216" s="210"/>
      <c r="J216" s="205"/>
      <c r="K216" s="205"/>
      <c r="L216" s="211"/>
      <c r="M216" s="212"/>
      <c r="N216" s="213"/>
      <c r="O216" s="213"/>
      <c r="P216" s="213"/>
      <c r="Q216" s="213"/>
      <c r="R216" s="213"/>
      <c r="S216" s="213"/>
      <c r="T216" s="214"/>
      <c r="AT216" s="215" t="s">
        <v>153</v>
      </c>
      <c r="AU216" s="215" t="s">
        <v>82</v>
      </c>
      <c r="AV216" s="13" t="s">
        <v>82</v>
      </c>
      <c r="AW216" s="13" t="s">
        <v>29</v>
      </c>
      <c r="AX216" s="13" t="s">
        <v>72</v>
      </c>
      <c r="AY216" s="215" t="s">
        <v>147</v>
      </c>
    </row>
    <row r="217" spans="2:51" s="14" customFormat="1" ht="11.25">
      <c r="B217" s="216"/>
      <c r="C217" s="217"/>
      <c r="D217" s="206" t="s">
        <v>153</v>
      </c>
      <c r="E217" s="218" t="s">
        <v>1</v>
      </c>
      <c r="F217" s="219" t="s">
        <v>155</v>
      </c>
      <c r="G217" s="217"/>
      <c r="H217" s="220">
        <v>0.241</v>
      </c>
      <c r="I217" s="221"/>
      <c r="J217" s="217"/>
      <c r="K217" s="217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153</v>
      </c>
      <c r="AU217" s="226" t="s">
        <v>82</v>
      </c>
      <c r="AV217" s="14" t="s">
        <v>152</v>
      </c>
      <c r="AW217" s="14" t="s">
        <v>29</v>
      </c>
      <c r="AX217" s="14" t="s">
        <v>80</v>
      </c>
      <c r="AY217" s="226" t="s">
        <v>147</v>
      </c>
    </row>
    <row r="218" spans="1:65" s="2" customFormat="1" ht="21.75" customHeight="1">
      <c r="A218" s="34"/>
      <c r="B218" s="35"/>
      <c r="C218" s="227" t="s">
        <v>278</v>
      </c>
      <c r="D218" s="227" t="s">
        <v>207</v>
      </c>
      <c r="E218" s="228" t="s">
        <v>279</v>
      </c>
      <c r="F218" s="229" t="s">
        <v>280</v>
      </c>
      <c r="G218" s="230" t="s">
        <v>193</v>
      </c>
      <c r="H218" s="231">
        <v>9.47</v>
      </c>
      <c r="I218" s="232"/>
      <c r="J218" s="233">
        <f>ROUND(I218*H218,2)</f>
        <v>0</v>
      </c>
      <c r="K218" s="229" t="s">
        <v>159</v>
      </c>
      <c r="L218" s="234"/>
      <c r="M218" s="235" t="s">
        <v>1</v>
      </c>
      <c r="N218" s="236" t="s">
        <v>37</v>
      </c>
      <c r="O218" s="71"/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2" t="s">
        <v>167</v>
      </c>
      <c r="AT218" s="202" t="s">
        <v>207</v>
      </c>
      <c r="AU218" s="202" t="s">
        <v>82</v>
      </c>
      <c r="AY218" s="17" t="s">
        <v>147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7" t="s">
        <v>80</v>
      </c>
      <c r="BK218" s="203">
        <f>ROUND(I218*H218,2)</f>
        <v>0</v>
      </c>
      <c r="BL218" s="17" t="s">
        <v>152</v>
      </c>
      <c r="BM218" s="202" t="s">
        <v>281</v>
      </c>
    </row>
    <row r="219" spans="2:51" s="13" customFormat="1" ht="11.25">
      <c r="B219" s="204"/>
      <c r="C219" s="205"/>
      <c r="D219" s="206" t="s">
        <v>153</v>
      </c>
      <c r="E219" s="207" t="s">
        <v>1</v>
      </c>
      <c r="F219" s="208" t="s">
        <v>282</v>
      </c>
      <c r="G219" s="205"/>
      <c r="H219" s="209">
        <v>9.47</v>
      </c>
      <c r="I219" s="210"/>
      <c r="J219" s="205"/>
      <c r="K219" s="205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153</v>
      </c>
      <c r="AU219" s="215" t="s">
        <v>82</v>
      </c>
      <c r="AV219" s="13" t="s">
        <v>82</v>
      </c>
      <c r="AW219" s="13" t="s">
        <v>29</v>
      </c>
      <c r="AX219" s="13" t="s">
        <v>72</v>
      </c>
      <c r="AY219" s="215" t="s">
        <v>147</v>
      </c>
    </row>
    <row r="220" spans="2:51" s="14" customFormat="1" ht="11.25">
      <c r="B220" s="216"/>
      <c r="C220" s="217"/>
      <c r="D220" s="206" t="s">
        <v>153</v>
      </c>
      <c r="E220" s="218" t="s">
        <v>1</v>
      </c>
      <c r="F220" s="219" t="s">
        <v>155</v>
      </c>
      <c r="G220" s="217"/>
      <c r="H220" s="220">
        <v>9.47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153</v>
      </c>
      <c r="AU220" s="226" t="s">
        <v>82</v>
      </c>
      <c r="AV220" s="14" t="s">
        <v>152</v>
      </c>
      <c r="AW220" s="14" t="s">
        <v>29</v>
      </c>
      <c r="AX220" s="14" t="s">
        <v>80</v>
      </c>
      <c r="AY220" s="226" t="s">
        <v>147</v>
      </c>
    </row>
    <row r="221" spans="1:65" s="2" customFormat="1" ht="21.75" customHeight="1">
      <c r="A221" s="34"/>
      <c r="B221" s="35"/>
      <c r="C221" s="227" t="s">
        <v>224</v>
      </c>
      <c r="D221" s="227" t="s">
        <v>207</v>
      </c>
      <c r="E221" s="228" t="s">
        <v>283</v>
      </c>
      <c r="F221" s="229" t="s">
        <v>284</v>
      </c>
      <c r="G221" s="230" t="s">
        <v>193</v>
      </c>
      <c r="H221" s="231">
        <v>0.299</v>
      </c>
      <c r="I221" s="232"/>
      <c r="J221" s="233">
        <f>ROUND(I221*H221,2)</f>
        <v>0</v>
      </c>
      <c r="K221" s="229" t="s">
        <v>159</v>
      </c>
      <c r="L221" s="234"/>
      <c r="M221" s="235" t="s">
        <v>1</v>
      </c>
      <c r="N221" s="236" t="s">
        <v>37</v>
      </c>
      <c r="O221" s="71"/>
      <c r="P221" s="200">
        <f>O221*H221</f>
        <v>0</v>
      </c>
      <c r="Q221" s="200">
        <v>0</v>
      </c>
      <c r="R221" s="200">
        <f>Q221*H221</f>
        <v>0</v>
      </c>
      <c r="S221" s="200">
        <v>0</v>
      </c>
      <c r="T221" s="201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2" t="s">
        <v>167</v>
      </c>
      <c r="AT221" s="202" t="s">
        <v>207</v>
      </c>
      <c r="AU221" s="202" t="s">
        <v>82</v>
      </c>
      <c r="AY221" s="17" t="s">
        <v>147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7" t="s">
        <v>80</v>
      </c>
      <c r="BK221" s="203">
        <f>ROUND(I221*H221,2)</f>
        <v>0</v>
      </c>
      <c r="BL221" s="17" t="s">
        <v>152</v>
      </c>
      <c r="BM221" s="202" t="s">
        <v>285</v>
      </c>
    </row>
    <row r="222" spans="2:51" s="13" customFormat="1" ht="11.25">
      <c r="B222" s="204"/>
      <c r="C222" s="205"/>
      <c r="D222" s="206" t="s">
        <v>153</v>
      </c>
      <c r="E222" s="207" t="s">
        <v>1</v>
      </c>
      <c r="F222" s="208" t="s">
        <v>286</v>
      </c>
      <c r="G222" s="205"/>
      <c r="H222" s="209">
        <v>0.299</v>
      </c>
      <c r="I222" s="210"/>
      <c r="J222" s="205"/>
      <c r="K222" s="205"/>
      <c r="L222" s="211"/>
      <c r="M222" s="212"/>
      <c r="N222" s="213"/>
      <c r="O222" s="213"/>
      <c r="P222" s="213"/>
      <c r="Q222" s="213"/>
      <c r="R222" s="213"/>
      <c r="S222" s="213"/>
      <c r="T222" s="214"/>
      <c r="AT222" s="215" t="s">
        <v>153</v>
      </c>
      <c r="AU222" s="215" t="s">
        <v>82</v>
      </c>
      <c r="AV222" s="13" t="s">
        <v>82</v>
      </c>
      <c r="AW222" s="13" t="s">
        <v>29</v>
      </c>
      <c r="AX222" s="13" t="s">
        <v>72</v>
      </c>
      <c r="AY222" s="215" t="s">
        <v>147</v>
      </c>
    </row>
    <row r="223" spans="2:51" s="14" customFormat="1" ht="11.25">
      <c r="B223" s="216"/>
      <c r="C223" s="217"/>
      <c r="D223" s="206" t="s">
        <v>153</v>
      </c>
      <c r="E223" s="218" t="s">
        <v>1</v>
      </c>
      <c r="F223" s="219" t="s">
        <v>155</v>
      </c>
      <c r="G223" s="217"/>
      <c r="H223" s="220">
        <v>0.299</v>
      </c>
      <c r="I223" s="221"/>
      <c r="J223" s="217"/>
      <c r="K223" s="217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153</v>
      </c>
      <c r="AU223" s="226" t="s">
        <v>82</v>
      </c>
      <c r="AV223" s="14" t="s">
        <v>152</v>
      </c>
      <c r="AW223" s="14" t="s">
        <v>29</v>
      </c>
      <c r="AX223" s="14" t="s">
        <v>80</v>
      </c>
      <c r="AY223" s="226" t="s">
        <v>147</v>
      </c>
    </row>
    <row r="224" spans="1:65" s="2" customFormat="1" ht="21.75" customHeight="1">
      <c r="A224" s="34"/>
      <c r="B224" s="35"/>
      <c r="C224" s="227" t="s">
        <v>287</v>
      </c>
      <c r="D224" s="227" t="s">
        <v>207</v>
      </c>
      <c r="E224" s="228" t="s">
        <v>288</v>
      </c>
      <c r="F224" s="229" t="s">
        <v>289</v>
      </c>
      <c r="G224" s="230" t="s">
        <v>193</v>
      </c>
      <c r="H224" s="231">
        <v>0.341</v>
      </c>
      <c r="I224" s="232"/>
      <c r="J224" s="233">
        <f>ROUND(I224*H224,2)</f>
        <v>0</v>
      </c>
      <c r="K224" s="229" t="s">
        <v>159</v>
      </c>
      <c r="L224" s="234"/>
      <c r="M224" s="235" t="s">
        <v>1</v>
      </c>
      <c r="N224" s="236" t="s">
        <v>37</v>
      </c>
      <c r="O224" s="71"/>
      <c r="P224" s="200">
        <f>O224*H224</f>
        <v>0</v>
      </c>
      <c r="Q224" s="200">
        <v>0</v>
      </c>
      <c r="R224" s="200">
        <f>Q224*H224</f>
        <v>0</v>
      </c>
      <c r="S224" s="200">
        <v>0</v>
      </c>
      <c r="T224" s="201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2" t="s">
        <v>167</v>
      </c>
      <c r="AT224" s="202" t="s">
        <v>207</v>
      </c>
      <c r="AU224" s="202" t="s">
        <v>82</v>
      </c>
      <c r="AY224" s="17" t="s">
        <v>147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7" t="s">
        <v>80</v>
      </c>
      <c r="BK224" s="203">
        <f>ROUND(I224*H224,2)</f>
        <v>0</v>
      </c>
      <c r="BL224" s="17" t="s">
        <v>152</v>
      </c>
      <c r="BM224" s="202" t="s">
        <v>290</v>
      </c>
    </row>
    <row r="225" spans="2:51" s="13" customFormat="1" ht="11.25">
      <c r="B225" s="204"/>
      <c r="C225" s="205"/>
      <c r="D225" s="206" t="s">
        <v>153</v>
      </c>
      <c r="E225" s="207" t="s">
        <v>1</v>
      </c>
      <c r="F225" s="208" t="s">
        <v>291</v>
      </c>
      <c r="G225" s="205"/>
      <c r="H225" s="209">
        <v>0.341</v>
      </c>
      <c r="I225" s="210"/>
      <c r="J225" s="205"/>
      <c r="K225" s="205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153</v>
      </c>
      <c r="AU225" s="215" t="s">
        <v>82</v>
      </c>
      <c r="AV225" s="13" t="s">
        <v>82</v>
      </c>
      <c r="AW225" s="13" t="s">
        <v>29</v>
      </c>
      <c r="AX225" s="13" t="s">
        <v>72</v>
      </c>
      <c r="AY225" s="215" t="s">
        <v>147</v>
      </c>
    </row>
    <row r="226" spans="2:51" s="14" customFormat="1" ht="11.25">
      <c r="B226" s="216"/>
      <c r="C226" s="217"/>
      <c r="D226" s="206" t="s">
        <v>153</v>
      </c>
      <c r="E226" s="218" t="s">
        <v>1</v>
      </c>
      <c r="F226" s="219" t="s">
        <v>155</v>
      </c>
      <c r="G226" s="217"/>
      <c r="H226" s="220">
        <v>0.341</v>
      </c>
      <c r="I226" s="221"/>
      <c r="J226" s="217"/>
      <c r="K226" s="217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153</v>
      </c>
      <c r="AU226" s="226" t="s">
        <v>82</v>
      </c>
      <c r="AV226" s="14" t="s">
        <v>152</v>
      </c>
      <c r="AW226" s="14" t="s">
        <v>29</v>
      </c>
      <c r="AX226" s="14" t="s">
        <v>80</v>
      </c>
      <c r="AY226" s="226" t="s">
        <v>147</v>
      </c>
    </row>
    <row r="227" spans="1:65" s="2" customFormat="1" ht="24.2" customHeight="1">
      <c r="A227" s="34"/>
      <c r="B227" s="35"/>
      <c r="C227" s="227" t="s">
        <v>228</v>
      </c>
      <c r="D227" s="227" t="s">
        <v>207</v>
      </c>
      <c r="E227" s="228" t="s">
        <v>292</v>
      </c>
      <c r="F227" s="229" t="s">
        <v>293</v>
      </c>
      <c r="G227" s="230" t="s">
        <v>193</v>
      </c>
      <c r="H227" s="231">
        <v>6.157</v>
      </c>
      <c r="I227" s="232"/>
      <c r="J227" s="233">
        <f>ROUND(I227*H227,2)</f>
        <v>0</v>
      </c>
      <c r="K227" s="229" t="s">
        <v>159</v>
      </c>
      <c r="L227" s="234"/>
      <c r="M227" s="235" t="s">
        <v>1</v>
      </c>
      <c r="N227" s="236" t="s">
        <v>37</v>
      </c>
      <c r="O227" s="71"/>
      <c r="P227" s="200">
        <f>O227*H227</f>
        <v>0</v>
      </c>
      <c r="Q227" s="200">
        <v>0</v>
      </c>
      <c r="R227" s="200">
        <f>Q227*H227</f>
        <v>0</v>
      </c>
      <c r="S227" s="200">
        <v>0</v>
      </c>
      <c r="T227" s="201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2" t="s">
        <v>167</v>
      </c>
      <c r="AT227" s="202" t="s">
        <v>207</v>
      </c>
      <c r="AU227" s="202" t="s">
        <v>82</v>
      </c>
      <c r="AY227" s="17" t="s">
        <v>147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7" t="s">
        <v>80</v>
      </c>
      <c r="BK227" s="203">
        <f>ROUND(I227*H227,2)</f>
        <v>0</v>
      </c>
      <c r="BL227" s="17" t="s">
        <v>152</v>
      </c>
      <c r="BM227" s="202" t="s">
        <v>294</v>
      </c>
    </row>
    <row r="228" spans="2:51" s="13" customFormat="1" ht="11.25">
      <c r="B228" s="204"/>
      <c r="C228" s="205"/>
      <c r="D228" s="206" t="s">
        <v>153</v>
      </c>
      <c r="E228" s="207" t="s">
        <v>1</v>
      </c>
      <c r="F228" s="208" t="s">
        <v>295</v>
      </c>
      <c r="G228" s="205"/>
      <c r="H228" s="209">
        <v>6.157</v>
      </c>
      <c r="I228" s="210"/>
      <c r="J228" s="205"/>
      <c r="K228" s="205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153</v>
      </c>
      <c r="AU228" s="215" t="s">
        <v>82</v>
      </c>
      <c r="AV228" s="13" t="s">
        <v>82</v>
      </c>
      <c r="AW228" s="13" t="s">
        <v>29</v>
      </c>
      <c r="AX228" s="13" t="s">
        <v>72</v>
      </c>
      <c r="AY228" s="215" t="s">
        <v>147</v>
      </c>
    </row>
    <row r="229" spans="2:51" s="14" customFormat="1" ht="11.25">
      <c r="B229" s="216"/>
      <c r="C229" s="217"/>
      <c r="D229" s="206" t="s">
        <v>153</v>
      </c>
      <c r="E229" s="218" t="s">
        <v>1</v>
      </c>
      <c r="F229" s="219" t="s">
        <v>155</v>
      </c>
      <c r="G229" s="217"/>
      <c r="H229" s="220">
        <v>6.157</v>
      </c>
      <c r="I229" s="221"/>
      <c r="J229" s="217"/>
      <c r="K229" s="217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153</v>
      </c>
      <c r="AU229" s="226" t="s">
        <v>82</v>
      </c>
      <c r="AV229" s="14" t="s">
        <v>152</v>
      </c>
      <c r="AW229" s="14" t="s">
        <v>29</v>
      </c>
      <c r="AX229" s="14" t="s">
        <v>80</v>
      </c>
      <c r="AY229" s="226" t="s">
        <v>147</v>
      </c>
    </row>
    <row r="230" spans="1:65" s="2" customFormat="1" ht="37.9" customHeight="1">
      <c r="A230" s="34"/>
      <c r="B230" s="35"/>
      <c r="C230" s="191" t="s">
        <v>296</v>
      </c>
      <c r="D230" s="191" t="s">
        <v>148</v>
      </c>
      <c r="E230" s="192" t="s">
        <v>266</v>
      </c>
      <c r="F230" s="193" t="s">
        <v>267</v>
      </c>
      <c r="G230" s="194" t="s">
        <v>193</v>
      </c>
      <c r="H230" s="195">
        <v>0.486</v>
      </c>
      <c r="I230" s="196"/>
      <c r="J230" s="197">
        <f>ROUND(I230*H230,2)</f>
        <v>0</v>
      </c>
      <c r="K230" s="193" t="s">
        <v>159</v>
      </c>
      <c r="L230" s="39"/>
      <c r="M230" s="198" t="s">
        <v>1</v>
      </c>
      <c r="N230" s="199" t="s">
        <v>37</v>
      </c>
      <c r="O230" s="71"/>
      <c r="P230" s="200">
        <f>O230*H230</f>
        <v>0</v>
      </c>
      <c r="Q230" s="200">
        <v>0</v>
      </c>
      <c r="R230" s="200">
        <f>Q230*H230</f>
        <v>0</v>
      </c>
      <c r="S230" s="200">
        <v>0</v>
      </c>
      <c r="T230" s="201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2" t="s">
        <v>152</v>
      </c>
      <c r="AT230" s="202" t="s">
        <v>148</v>
      </c>
      <c r="AU230" s="202" t="s">
        <v>82</v>
      </c>
      <c r="AY230" s="17" t="s">
        <v>147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17" t="s">
        <v>80</v>
      </c>
      <c r="BK230" s="203">
        <f>ROUND(I230*H230,2)</f>
        <v>0</v>
      </c>
      <c r="BL230" s="17" t="s">
        <v>152</v>
      </c>
      <c r="BM230" s="202" t="s">
        <v>297</v>
      </c>
    </row>
    <row r="231" spans="2:51" s="13" customFormat="1" ht="11.25">
      <c r="B231" s="204"/>
      <c r="C231" s="205"/>
      <c r="D231" s="206" t="s">
        <v>153</v>
      </c>
      <c r="E231" s="207" t="s">
        <v>1</v>
      </c>
      <c r="F231" s="208" t="s">
        <v>298</v>
      </c>
      <c r="G231" s="205"/>
      <c r="H231" s="209">
        <v>0.486</v>
      </c>
      <c r="I231" s="210"/>
      <c r="J231" s="205"/>
      <c r="K231" s="205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153</v>
      </c>
      <c r="AU231" s="215" t="s">
        <v>82</v>
      </c>
      <c r="AV231" s="13" t="s">
        <v>82</v>
      </c>
      <c r="AW231" s="13" t="s">
        <v>29</v>
      </c>
      <c r="AX231" s="13" t="s">
        <v>72</v>
      </c>
      <c r="AY231" s="215" t="s">
        <v>147</v>
      </c>
    </row>
    <row r="232" spans="2:51" s="14" customFormat="1" ht="11.25">
      <c r="B232" s="216"/>
      <c r="C232" s="217"/>
      <c r="D232" s="206" t="s">
        <v>153</v>
      </c>
      <c r="E232" s="218" t="s">
        <v>1</v>
      </c>
      <c r="F232" s="219" t="s">
        <v>155</v>
      </c>
      <c r="G232" s="217"/>
      <c r="H232" s="220">
        <v>0.486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153</v>
      </c>
      <c r="AU232" s="226" t="s">
        <v>82</v>
      </c>
      <c r="AV232" s="14" t="s">
        <v>152</v>
      </c>
      <c r="AW232" s="14" t="s">
        <v>29</v>
      </c>
      <c r="AX232" s="14" t="s">
        <v>80</v>
      </c>
      <c r="AY232" s="226" t="s">
        <v>147</v>
      </c>
    </row>
    <row r="233" spans="1:65" s="2" customFormat="1" ht="24.2" customHeight="1">
      <c r="A233" s="34"/>
      <c r="B233" s="35"/>
      <c r="C233" s="227" t="s">
        <v>232</v>
      </c>
      <c r="D233" s="227" t="s">
        <v>207</v>
      </c>
      <c r="E233" s="228" t="s">
        <v>299</v>
      </c>
      <c r="F233" s="229" t="s">
        <v>300</v>
      </c>
      <c r="G233" s="230" t="s">
        <v>158</v>
      </c>
      <c r="H233" s="231">
        <v>93.28</v>
      </c>
      <c r="I233" s="232"/>
      <c r="J233" s="233">
        <f>ROUND(I233*H233,2)</f>
        <v>0</v>
      </c>
      <c r="K233" s="229" t="s">
        <v>159</v>
      </c>
      <c r="L233" s="234"/>
      <c r="M233" s="235" t="s">
        <v>1</v>
      </c>
      <c r="N233" s="236" t="s">
        <v>37</v>
      </c>
      <c r="O233" s="71"/>
      <c r="P233" s="200">
        <f>O233*H233</f>
        <v>0</v>
      </c>
      <c r="Q233" s="200">
        <v>0</v>
      </c>
      <c r="R233" s="200">
        <f>Q233*H233</f>
        <v>0</v>
      </c>
      <c r="S233" s="200">
        <v>0</v>
      </c>
      <c r="T233" s="201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2" t="s">
        <v>167</v>
      </c>
      <c r="AT233" s="202" t="s">
        <v>207</v>
      </c>
      <c r="AU233" s="202" t="s">
        <v>82</v>
      </c>
      <c r="AY233" s="17" t="s">
        <v>147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7" t="s">
        <v>80</v>
      </c>
      <c r="BK233" s="203">
        <f>ROUND(I233*H233,2)</f>
        <v>0</v>
      </c>
      <c r="BL233" s="17" t="s">
        <v>152</v>
      </c>
      <c r="BM233" s="202" t="s">
        <v>301</v>
      </c>
    </row>
    <row r="234" spans="2:51" s="13" customFormat="1" ht="11.25">
      <c r="B234" s="204"/>
      <c r="C234" s="205"/>
      <c r="D234" s="206" t="s">
        <v>153</v>
      </c>
      <c r="E234" s="207" t="s">
        <v>1</v>
      </c>
      <c r="F234" s="208" t="s">
        <v>302</v>
      </c>
      <c r="G234" s="205"/>
      <c r="H234" s="209">
        <v>93.28</v>
      </c>
      <c r="I234" s="210"/>
      <c r="J234" s="205"/>
      <c r="K234" s="205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153</v>
      </c>
      <c r="AU234" s="215" t="s">
        <v>82</v>
      </c>
      <c r="AV234" s="13" t="s">
        <v>82</v>
      </c>
      <c r="AW234" s="13" t="s">
        <v>29</v>
      </c>
      <c r="AX234" s="13" t="s">
        <v>72</v>
      </c>
      <c r="AY234" s="215" t="s">
        <v>147</v>
      </c>
    </row>
    <row r="235" spans="2:51" s="14" customFormat="1" ht="11.25">
      <c r="B235" s="216"/>
      <c r="C235" s="217"/>
      <c r="D235" s="206" t="s">
        <v>153</v>
      </c>
      <c r="E235" s="218" t="s">
        <v>1</v>
      </c>
      <c r="F235" s="219" t="s">
        <v>155</v>
      </c>
      <c r="G235" s="217"/>
      <c r="H235" s="220">
        <v>93.28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153</v>
      </c>
      <c r="AU235" s="226" t="s">
        <v>82</v>
      </c>
      <c r="AV235" s="14" t="s">
        <v>152</v>
      </c>
      <c r="AW235" s="14" t="s">
        <v>29</v>
      </c>
      <c r="AX235" s="14" t="s">
        <v>80</v>
      </c>
      <c r="AY235" s="226" t="s">
        <v>147</v>
      </c>
    </row>
    <row r="236" spans="1:65" s="2" customFormat="1" ht="24.2" customHeight="1">
      <c r="A236" s="34"/>
      <c r="B236" s="35"/>
      <c r="C236" s="227" t="s">
        <v>303</v>
      </c>
      <c r="D236" s="227" t="s">
        <v>207</v>
      </c>
      <c r="E236" s="228" t="s">
        <v>304</v>
      </c>
      <c r="F236" s="229" t="s">
        <v>305</v>
      </c>
      <c r="G236" s="230" t="s">
        <v>158</v>
      </c>
      <c r="H236" s="231">
        <v>91.52</v>
      </c>
      <c r="I236" s="232"/>
      <c r="J236" s="233">
        <f>ROUND(I236*H236,2)</f>
        <v>0</v>
      </c>
      <c r="K236" s="229" t="s">
        <v>159</v>
      </c>
      <c r="L236" s="234"/>
      <c r="M236" s="235" t="s">
        <v>1</v>
      </c>
      <c r="N236" s="236" t="s">
        <v>37</v>
      </c>
      <c r="O236" s="71"/>
      <c r="P236" s="200">
        <f>O236*H236</f>
        <v>0</v>
      </c>
      <c r="Q236" s="200">
        <v>0</v>
      </c>
      <c r="R236" s="200">
        <f>Q236*H236</f>
        <v>0</v>
      </c>
      <c r="S236" s="200">
        <v>0</v>
      </c>
      <c r="T236" s="201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2" t="s">
        <v>167</v>
      </c>
      <c r="AT236" s="202" t="s">
        <v>207</v>
      </c>
      <c r="AU236" s="202" t="s">
        <v>82</v>
      </c>
      <c r="AY236" s="17" t="s">
        <v>147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7" t="s">
        <v>80</v>
      </c>
      <c r="BK236" s="203">
        <f>ROUND(I236*H236,2)</f>
        <v>0</v>
      </c>
      <c r="BL236" s="17" t="s">
        <v>152</v>
      </c>
      <c r="BM236" s="202" t="s">
        <v>306</v>
      </c>
    </row>
    <row r="237" spans="2:51" s="13" customFormat="1" ht="11.25">
      <c r="B237" s="204"/>
      <c r="C237" s="205"/>
      <c r="D237" s="206" t="s">
        <v>153</v>
      </c>
      <c r="E237" s="207" t="s">
        <v>1</v>
      </c>
      <c r="F237" s="208" t="s">
        <v>307</v>
      </c>
      <c r="G237" s="205"/>
      <c r="H237" s="209">
        <v>91.52</v>
      </c>
      <c r="I237" s="210"/>
      <c r="J237" s="205"/>
      <c r="K237" s="205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153</v>
      </c>
      <c r="AU237" s="215" t="s">
        <v>82</v>
      </c>
      <c r="AV237" s="13" t="s">
        <v>82</v>
      </c>
      <c r="AW237" s="13" t="s">
        <v>29</v>
      </c>
      <c r="AX237" s="13" t="s">
        <v>72</v>
      </c>
      <c r="AY237" s="215" t="s">
        <v>147</v>
      </c>
    </row>
    <row r="238" spans="2:51" s="14" customFormat="1" ht="11.25">
      <c r="B238" s="216"/>
      <c r="C238" s="217"/>
      <c r="D238" s="206" t="s">
        <v>153</v>
      </c>
      <c r="E238" s="218" t="s">
        <v>1</v>
      </c>
      <c r="F238" s="219" t="s">
        <v>155</v>
      </c>
      <c r="G238" s="217"/>
      <c r="H238" s="220">
        <v>91.52</v>
      </c>
      <c r="I238" s="221"/>
      <c r="J238" s="217"/>
      <c r="K238" s="217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153</v>
      </c>
      <c r="AU238" s="226" t="s">
        <v>82</v>
      </c>
      <c r="AV238" s="14" t="s">
        <v>152</v>
      </c>
      <c r="AW238" s="14" t="s">
        <v>29</v>
      </c>
      <c r="AX238" s="14" t="s">
        <v>80</v>
      </c>
      <c r="AY238" s="226" t="s">
        <v>147</v>
      </c>
    </row>
    <row r="239" spans="1:65" s="2" customFormat="1" ht="24.2" customHeight="1">
      <c r="A239" s="34"/>
      <c r="B239" s="35"/>
      <c r="C239" s="191" t="s">
        <v>236</v>
      </c>
      <c r="D239" s="191" t="s">
        <v>148</v>
      </c>
      <c r="E239" s="192" t="s">
        <v>308</v>
      </c>
      <c r="F239" s="193" t="s">
        <v>309</v>
      </c>
      <c r="G239" s="194" t="s">
        <v>310</v>
      </c>
      <c r="H239" s="195">
        <v>43</v>
      </c>
      <c r="I239" s="196"/>
      <c r="J239" s="197">
        <f>ROUND(I239*H239,2)</f>
        <v>0</v>
      </c>
      <c r="K239" s="193" t="s">
        <v>159</v>
      </c>
      <c r="L239" s="39"/>
      <c r="M239" s="198" t="s">
        <v>1</v>
      </c>
      <c r="N239" s="199" t="s">
        <v>37</v>
      </c>
      <c r="O239" s="71"/>
      <c r="P239" s="200">
        <f>O239*H239</f>
        <v>0</v>
      </c>
      <c r="Q239" s="200">
        <v>0</v>
      </c>
      <c r="R239" s="200">
        <f>Q239*H239</f>
        <v>0</v>
      </c>
      <c r="S239" s="200">
        <v>0</v>
      </c>
      <c r="T239" s="201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2" t="s">
        <v>152</v>
      </c>
      <c r="AT239" s="202" t="s">
        <v>148</v>
      </c>
      <c r="AU239" s="202" t="s">
        <v>82</v>
      </c>
      <c r="AY239" s="17" t="s">
        <v>147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7" t="s">
        <v>80</v>
      </c>
      <c r="BK239" s="203">
        <f>ROUND(I239*H239,2)</f>
        <v>0</v>
      </c>
      <c r="BL239" s="17" t="s">
        <v>152</v>
      </c>
      <c r="BM239" s="202" t="s">
        <v>311</v>
      </c>
    </row>
    <row r="240" spans="1:65" s="2" customFormat="1" ht="24.2" customHeight="1">
      <c r="A240" s="34"/>
      <c r="B240" s="35"/>
      <c r="C240" s="227" t="s">
        <v>312</v>
      </c>
      <c r="D240" s="227" t="s">
        <v>207</v>
      </c>
      <c r="E240" s="228" t="s">
        <v>313</v>
      </c>
      <c r="F240" s="229" t="s">
        <v>314</v>
      </c>
      <c r="G240" s="230" t="s">
        <v>310</v>
      </c>
      <c r="H240" s="231">
        <v>25</v>
      </c>
      <c r="I240" s="232"/>
      <c r="J240" s="233">
        <f>ROUND(I240*H240,2)</f>
        <v>0</v>
      </c>
      <c r="K240" s="229" t="s">
        <v>159</v>
      </c>
      <c r="L240" s="234"/>
      <c r="M240" s="235" t="s">
        <v>1</v>
      </c>
      <c r="N240" s="236" t="s">
        <v>37</v>
      </c>
      <c r="O240" s="71"/>
      <c r="P240" s="200">
        <f>O240*H240</f>
        <v>0</v>
      </c>
      <c r="Q240" s="200">
        <v>0</v>
      </c>
      <c r="R240" s="200">
        <f>Q240*H240</f>
        <v>0</v>
      </c>
      <c r="S240" s="200">
        <v>0</v>
      </c>
      <c r="T240" s="201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2" t="s">
        <v>167</v>
      </c>
      <c r="AT240" s="202" t="s">
        <v>207</v>
      </c>
      <c r="AU240" s="202" t="s">
        <v>82</v>
      </c>
      <c r="AY240" s="17" t="s">
        <v>147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7" t="s">
        <v>80</v>
      </c>
      <c r="BK240" s="203">
        <f>ROUND(I240*H240,2)</f>
        <v>0</v>
      </c>
      <c r="BL240" s="17" t="s">
        <v>152</v>
      </c>
      <c r="BM240" s="202" t="s">
        <v>190</v>
      </c>
    </row>
    <row r="241" spans="2:51" s="13" customFormat="1" ht="11.25">
      <c r="B241" s="204"/>
      <c r="C241" s="205"/>
      <c r="D241" s="206" t="s">
        <v>153</v>
      </c>
      <c r="E241" s="207" t="s">
        <v>1</v>
      </c>
      <c r="F241" s="208" t="s">
        <v>261</v>
      </c>
      <c r="G241" s="205"/>
      <c r="H241" s="209">
        <v>25</v>
      </c>
      <c r="I241" s="210"/>
      <c r="J241" s="205"/>
      <c r="K241" s="205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153</v>
      </c>
      <c r="AU241" s="215" t="s">
        <v>82</v>
      </c>
      <c r="AV241" s="13" t="s">
        <v>82</v>
      </c>
      <c r="AW241" s="13" t="s">
        <v>29</v>
      </c>
      <c r="AX241" s="13" t="s">
        <v>72</v>
      </c>
      <c r="AY241" s="215" t="s">
        <v>147</v>
      </c>
    </row>
    <row r="242" spans="2:51" s="14" customFormat="1" ht="11.25">
      <c r="B242" s="216"/>
      <c r="C242" s="217"/>
      <c r="D242" s="206" t="s">
        <v>153</v>
      </c>
      <c r="E242" s="218" t="s">
        <v>1</v>
      </c>
      <c r="F242" s="219" t="s">
        <v>155</v>
      </c>
      <c r="G242" s="217"/>
      <c r="H242" s="220">
        <v>25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153</v>
      </c>
      <c r="AU242" s="226" t="s">
        <v>82</v>
      </c>
      <c r="AV242" s="14" t="s">
        <v>152</v>
      </c>
      <c r="AW242" s="14" t="s">
        <v>29</v>
      </c>
      <c r="AX242" s="14" t="s">
        <v>80</v>
      </c>
      <c r="AY242" s="226" t="s">
        <v>147</v>
      </c>
    </row>
    <row r="243" spans="1:65" s="2" customFormat="1" ht="24.2" customHeight="1">
      <c r="A243" s="34"/>
      <c r="B243" s="35"/>
      <c r="C243" s="227" t="s">
        <v>241</v>
      </c>
      <c r="D243" s="227" t="s">
        <v>207</v>
      </c>
      <c r="E243" s="228" t="s">
        <v>315</v>
      </c>
      <c r="F243" s="229" t="s">
        <v>316</v>
      </c>
      <c r="G243" s="230" t="s">
        <v>310</v>
      </c>
      <c r="H243" s="231">
        <v>6</v>
      </c>
      <c r="I243" s="232"/>
      <c r="J243" s="233">
        <f>ROUND(I243*H243,2)</f>
        <v>0</v>
      </c>
      <c r="K243" s="229" t="s">
        <v>159</v>
      </c>
      <c r="L243" s="234"/>
      <c r="M243" s="235" t="s">
        <v>1</v>
      </c>
      <c r="N243" s="236" t="s">
        <v>37</v>
      </c>
      <c r="O243" s="71"/>
      <c r="P243" s="200">
        <f>O243*H243</f>
        <v>0</v>
      </c>
      <c r="Q243" s="200">
        <v>0</v>
      </c>
      <c r="R243" s="200">
        <f>Q243*H243</f>
        <v>0</v>
      </c>
      <c r="S243" s="200">
        <v>0</v>
      </c>
      <c r="T243" s="201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02" t="s">
        <v>167</v>
      </c>
      <c r="AT243" s="202" t="s">
        <v>207</v>
      </c>
      <c r="AU243" s="202" t="s">
        <v>82</v>
      </c>
      <c r="AY243" s="17" t="s">
        <v>147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17" t="s">
        <v>80</v>
      </c>
      <c r="BK243" s="203">
        <f>ROUND(I243*H243,2)</f>
        <v>0</v>
      </c>
      <c r="BL243" s="17" t="s">
        <v>152</v>
      </c>
      <c r="BM243" s="202" t="s">
        <v>317</v>
      </c>
    </row>
    <row r="244" spans="2:51" s="13" customFormat="1" ht="11.25">
      <c r="B244" s="204"/>
      <c r="C244" s="205"/>
      <c r="D244" s="206" t="s">
        <v>153</v>
      </c>
      <c r="E244" s="207" t="s">
        <v>1</v>
      </c>
      <c r="F244" s="208" t="s">
        <v>164</v>
      </c>
      <c r="G244" s="205"/>
      <c r="H244" s="209">
        <v>6</v>
      </c>
      <c r="I244" s="210"/>
      <c r="J244" s="205"/>
      <c r="K244" s="205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153</v>
      </c>
      <c r="AU244" s="215" t="s">
        <v>82</v>
      </c>
      <c r="AV244" s="13" t="s">
        <v>82</v>
      </c>
      <c r="AW244" s="13" t="s">
        <v>29</v>
      </c>
      <c r="AX244" s="13" t="s">
        <v>72</v>
      </c>
      <c r="AY244" s="215" t="s">
        <v>147</v>
      </c>
    </row>
    <row r="245" spans="2:51" s="14" customFormat="1" ht="11.25">
      <c r="B245" s="216"/>
      <c r="C245" s="217"/>
      <c r="D245" s="206" t="s">
        <v>153</v>
      </c>
      <c r="E245" s="218" t="s">
        <v>1</v>
      </c>
      <c r="F245" s="219" t="s">
        <v>155</v>
      </c>
      <c r="G245" s="217"/>
      <c r="H245" s="220">
        <v>6</v>
      </c>
      <c r="I245" s="221"/>
      <c r="J245" s="217"/>
      <c r="K245" s="217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153</v>
      </c>
      <c r="AU245" s="226" t="s">
        <v>82</v>
      </c>
      <c r="AV245" s="14" t="s">
        <v>152</v>
      </c>
      <c r="AW245" s="14" t="s">
        <v>29</v>
      </c>
      <c r="AX245" s="14" t="s">
        <v>80</v>
      </c>
      <c r="AY245" s="226" t="s">
        <v>147</v>
      </c>
    </row>
    <row r="246" spans="1:65" s="2" customFormat="1" ht="24.2" customHeight="1">
      <c r="A246" s="34"/>
      <c r="B246" s="35"/>
      <c r="C246" s="227" t="s">
        <v>318</v>
      </c>
      <c r="D246" s="227" t="s">
        <v>207</v>
      </c>
      <c r="E246" s="228" t="s">
        <v>319</v>
      </c>
      <c r="F246" s="229" t="s">
        <v>320</v>
      </c>
      <c r="G246" s="230" t="s">
        <v>310</v>
      </c>
      <c r="H246" s="231">
        <v>12</v>
      </c>
      <c r="I246" s="232"/>
      <c r="J246" s="233">
        <f>ROUND(I246*H246,2)</f>
        <v>0</v>
      </c>
      <c r="K246" s="229" t="s">
        <v>159</v>
      </c>
      <c r="L246" s="234"/>
      <c r="M246" s="235" t="s">
        <v>1</v>
      </c>
      <c r="N246" s="236" t="s">
        <v>37</v>
      </c>
      <c r="O246" s="71"/>
      <c r="P246" s="200">
        <f>O246*H246</f>
        <v>0</v>
      </c>
      <c r="Q246" s="200">
        <v>0</v>
      </c>
      <c r="R246" s="200">
        <f>Q246*H246</f>
        <v>0</v>
      </c>
      <c r="S246" s="200">
        <v>0</v>
      </c>
      <c r="T246" s="201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2" t="s">
        <v>167</v>
      </c>
      <c r="AT246" s="202" t="s">
        <v>207</v>
      </c>
      <c r="AU246" s="202" t="s">
        <v>82</v>
      </c>
      <c r="AY246" s="17" t="s">
        <v>147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7" t="s">
        <v>80</v>
      </c>
      <c r="BK246" s="203">
        <f>ROUND(I246*H246,2)</f>
        <v>0</v>
      </c>
      <c r="BL246" s="17" t="s">
        <v>152</v>
      </c>
      <c r="BM246" s="202" t="s">
        <v>321</v>
      </c>
    </row>
    <row r="247" spans="2:51" s="13" customFormat="1" ht="11.25">
      <c r="B247" s="204"/>
      <c r="C247" s="205"/>
      <c r="D247" s="206" t="s">
        <v>153</v>
      </c>
      <c r="E247" s="207" t="s">
        <v>1</v>
      </c>
      <c r="F247" s="208" t="s">
        <v>181</v>
      </c>
      <c r="G247" s="205"/>
      <c r="H247" s="209">
        <v>12</v>
      </c>
      <c r="I247" s="210"/>
      <c r="J247" s="205"/>
      <c r="K247" s="205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153</v>
      </c>
      <c r="AU247" s="215" t="s">
        <v>82</v>
      </c>
      <c r="AV247" s="13" t="s">
        <v>82</v>
      </c>
      <c r="AW247" s="13" t="s">
        <v>29</v>
      </c>
      <c r="AX247" s="13" t="s">
        <v>72</v>
      </c>
      <c r="AY247" s="215" t="s">
        <v>147</v>
      </c>
    </row>
    <row r="248" spans="2:51" s="14" customFormat="1" ht="11.25">
      <c r="B248" s="216"/>
      <c r="C248" s="217"/>
      <c r="D248" s="206" t="s">
        <v>153</v>
      </c>
      <c r="E248" s="218" t="s">
        <v>1</v>
      </c>
      <c r="F248" s="219" t="s">
        <v>155</v>
      </c>
      <c r="G248" s="217"/>
      <c r="H248" s="220">
        <v>12</v>
      </c>
      <c r="I248" s="221"/>
      <c r="J248" s="217"/>
      <c r="K248" s="217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153</v>
      </c>
      <c r="AU248" s="226" t="s">
        <v>82</v>
      </c>
      <c r="AV248" s="14" t="s">
        <v>152</v>
      </c>
      <c r="AW248" s="14" t="s">
        <v>29</v>
      </c>
      <c r="AX248" s="14" t="s">
        <v>80</v>
      </c>
      <c r="AY248" s="226" t="s">
        <v>147</v>
      </c>
    </row>
    <row r="249" spans="1:65" s="2" customFormat="1" ht="37.9" customHeight="1">
      <c r="A249" s="34"/>
      <c r="B249" s="35"/>
      <c r="C249" s="191" t="s">
        <v>245</v>
      </c>
      <c r="D249" s="191" t="s">
        <v>148</v>
      </c>
      <c r="E249" s="192" t="s">
        <v>322</v>
      </c>
      <c r="F249" s="193" t="s">
        <v>323</v>
      </c>
      <c r="G249" s="194" t="s">
        <v>203</v>
      </c>
      <c r="H249" s="195">
        <v>546.005</v>
      </c>
      <c r="I249" s="196"/>
      <c r="J249" s="197">
        <f>ROUND(I249*H249,2)</f>
        <v>0</v>
      </c>
      <c r="K249" s="193" t="s">
        <v>159</v>
      </c>
      <c r="L249" s="39"/>
      <c r="M249" s="198" t="s">
        <v>1</v>
      </c>
      <c r="N249" s="199" t="s">
        <v>37</v>
      </c>
      <c r="O249" s="71"/>
      <c r="P249" s="200">
        <f>O249*H249</f>
        <v>0</v>
      </c>
      <c r="Q249" s="200">
        <v>0</v>
      </c>
      <c r="R249" s="200">
        <f>Q249*H249</f>
        <v>0</v>
      </c>
      <c r="S249" s="200">
        <v>0</v>
      </c>
      <c r="T249" s="201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2" t="s">
        <v>152</v>
      </c>
      <c r="AT249" s="202" t="s">
        <v>148</v>
      </c>
      <c r="AU249" s="202" t="s">
        <v>82</v>
      </c>
      <c r="AY249" s="17" t="s">
        <v>147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7" t="s">
        <v>80</v>
      </c>
      <c r="BK249" s="203">
        <f>ROUND(I249*H249,2)</f>
        <v>0</v>
      </c>
      <c r="BL249" s="17" t="s">
        <v>152</v>
      </c>
      <c r="BM249" s="202" t="s">
        <v>324</v>
      </c>
    </row>
    <row r="250" spans="1:65" s="2" customFormat="1" ht="24.2" customHeight="1">
      <c r="A250" s="34"/>
      <c r="B250" s="35"/>
      <c r="C250" s="227" t="s">
        <v>325</v>
      </c>
      <c r="D250" s="227" t="s">
        <v>207</v>
      </c>
      <c r="E250" s="228" t="s">
        <v>326</v>
      </c>
      <c r="F250" s="229" t="s">
        <v>327</v>
      </c>
      <c r="G250" s="230" t="s">
        <v>203</v>
      </c>
      <c r="H250" s="231">
        <v>546.005</v>
      </c>
      <c r="I250" s="232"/>
      <c r="J250" s="233">
        <f>ROUND(I250*H250,2)</f>
        <v>0</v>
      </c>
      <c r="K250" s="229" t="s">
        <v>159</v>
      </c>
      <c r="L250" s="234"/>
      <c r="M250" s="235" t="s">
        <v>1</v>
      </c>
      <c r="N250" s="236" t="s">
        <v>37</v>
      </c>
      <c r="O250" s="71"/>
      <c r="P250" s="200">
        <f>O250*H250</f>
        <v>0</v>
      </c>
      <c r="Q250" s="200">
        <v>0</v>
      </c>
      <c r="R250" s="200">
        <f>Q250*H250</f>
        <v>0</v>
      </c>
      <c r="S250" s="200">
        <v>0</v>
      </c>
      <c r="T250" s="201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2" t="s">
        <v>167</v>
      </c>
      <c r="AT250" s="202" t="s">
        <v>207</v>
      </c>
      <c r="AU250" s="202" t="s">
        <v>82</v>
      </c>
      <c r="AY250" s="17" t="s">
        <v>147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7" t="s">
        <v>80</v>
      </c>
      <c r="BK250" s="203">
        <f>ROUND(I250*H250,2)</f>
        <v>0</v>
      </c>
      <c r="BL250" s="17" t="s">
        <v>152</v>
      </c>
      <c r="BM250" s="202" t="s">
        <v>328</v>
      </c>
    </row>
    <row r="251" spans="2:51" s="13" customFormat="1" ht="11.25">
      <c r="B251" s="204"/>
      <c r="C251" s="205"/>
      <c r="D251" s="206" t="s">
        <v>153</v>
      </c>
      <c r="E251" s="207" t="s">
        <v>1</v>
      </c>
      <c r="F251" s="208" t="s">
        <v>329</v>
      </c>
      <c r="G251" s="205"/>
      <c r="H251" s="209">
        <v>477.001</v>
      </c>
      <c r="I251" s="210"/>
      <c r="J251" s="205"/>
      <c r="K251" s="205"/>
      <c r="L251" s="211"/>
      <c r="M251" s="212"/>
      <c r="N251" s="213"/>
      <c r="O251" s="213"/>
      <c r="P251" s="213"/>
      <c r="Q251" s="213"/>
      <c r="R251" s="213"/>
      <c r="S251" s="213"/>
      <c r="T251" s="214"/>
      <c r="AT251" s="215" t="s">
        <v>153</v>
      </c>
      <c r="AU251" s="215" t="s">
        <v>82</v>
      </c>
      <c r="AV251" s="13" t="s">
        <v>82</v>
      </c>
      <c r="AW251" s="13" t="s">
        <v>29</v>
      </c>
      <c r="AX251" s="13" t="s">
        <v>72</v>
      </c>
      <c r="AY251" s="215" t="s">
        <v>147</v>
      </c>
    </row>
    <row r="252" spans="2:51" s="13" customFormat="1" ht="11.25">
      <c r="B252" s="204"/>
      <c r="C252" s="205"/>
      <c r="D252" s="206" t="s">
        <v>153</v>
      </c>
      <c r="E252" s="207" t="s">
        <v>1</v>
      </c>
      <c r="F252" s="208" t="s">
        <v>330</v>
      </c>
      <c r="G252" s="205"/>
      <c r="H252" s="209">
        <v>69.004</v>
      </c>
      <c r="I252" s="210"/>
      <c r="J252" s="205"/>
      <c r="K252" s="205"/>
      <c r="L252" s="211"/>
      <c r="M252" s="212"/>
      <c r="N252" s="213"/>
      <c r="O252" s="213"/>
      <c r="P252" s="213"/>
      <c r="Q252" s="213"/>
      <c r="R252" s="213"/>
      <c r="S252" s="213"/>
      <c r="T252" s="214"/>
      <c r="AT252" s="215" t="s">
        <v>153</v>
      </c>
      <c r="AU252" s="215" t="s">
        <v>82</v>
      </c>
      <c r="AV252" s="13" t="s">
        <v>82</v>
      </c>
      <c r="AW252" s="13" t="s">
        <v>29</v>
      </c>
      <c r="AX252" s="13" t="s">
        <v>72</v>
      </c>
      <c r="AY252" s="215" t="s">
        <v>147</v>
      </c>
    </row>
    <row r="253" spans="2:51" s="14" customFormat="1" ht="11.25">
      <c r="B253" s="216"/>
      <c r="C253" s="217"/>
      <c r="D253" s="206" t="s">
        <v>153</v>
      </c>
      <c r="E253" s="218" t="s">
        <v>1</v>
      </c>
      <c r="F253" s="219" t="s">
        <v>155</v>
      </c>
      <c r="G253" s="217"/>
      <c r="H253" s="220">
        <v>546.005</v>
      </c>
      <c r="I253" s="221"/>
      <c r="J253" s="217"/>
      <c r="K253" s="217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153</v>
      </c>
      <c r="AU253" s="226" t="s">
        <v>82</v>
      </c>
      <c r="AV253" s="14" t="s">
        <v>152</v>
      </c>
      <c r="AW253" s="14" t="s">
        <v>29</v>
      </c>
      <c r="AX253" s="14" t="s">
        <v>80</v>
      </c>
      <c r="AY253" s="226" t="s">
        <v>147</v>
      </c>
    </row>
    <row r="254" spans="1:65" s="2" customFormat="1" ht="24.2" customHeight="1">
      <c r="A254" s="34"/>
      <c r="B254" s="35"/>
      <c r="C254" s="191" t="s">
        <v>248</v>
      </c>
      <c r="D254" s="191" t="s">
        <v>148</v>
      </c>
      <c r="E254" s="192" t="s">
        <v>331</v>
      </c>
      <c r="F254" s="193" t="s">
        <v>332</v>
      </c>
      <c r="G254" s="194" t="s">
        <v>158</v>
      </c>
      <c r="H254" s="195">
        <v>84.4</v>
      </c>
      <c r="I254" s="196"/>
      <c r="J254" s="197">
        <f>ROUND(I254*H254,2)</f>
        <v>0</v>
      </c>
      <c r="K254" s="193" t="s">
        <v>159</v>
      </c>
      <c r="L254" s="39"/>
      <c r="M254" s="198" t="s">
        <v>1</v>
      </c>
      <c r="N254" s="199" t="s">
        <v>37</v>
      </c>
      <c r="O254" s="71"/>
      <c r="P254" s="200">
        <f>O254*H254</f>
        <v>0</v>
      </c>
      <c r="Q254" s="200">
        <v>0</v>
      </c>
      <c r="R254" s="200">
        <f>Q254*H254</f>
        <v>0</v>
      </c>
      <c r="S254" s="200">
        <v>0</v>
      </c>
      <c r="T254" s="201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2" t="s">
        <v>152</v>
      </c>
      <c r="AT254" s="202" t="s">
        <v>148</v>
      </c>
      <c r="AU254" s="202" t="s">
        <v>82</v>
      </c>
      <c r="AY254" s="17" t="s">
        <v>147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7" t="s">
        <v>80</v>
      </c>
      <c r="BK254" s="203">
        <f>ROUND(I254*H254,2)</f>
        <v>0</v>
      </c>
      <c r="BL254" s="17" t="s">
        <v>152</v>
      </c>
      <c r="BM254" s="202" t="s">
        <v>333</v>
      </c>
    </row>
    <row r="255" spans="2:51" s="13" customFormat="1" ht="11.25">
      <c r="B255" s="204"/>
      <c r="C255" s="205"/>
      <c r="D255" s="206" t="s">
        <v>153</v>
      </c>
      <c r="E255" s="207" t="s">
        <v>1</v>
      </c>
      <c r="F255" s="208" t="s">
        <v>334</v>
      </c>
      <c r="G255" s="205"/>
      <c r="H255" s="209">
        <v>84.4</v>
      </c>
      <c r="I255" s="210"/>
      <c r="J255" s="205"/>
      <c r="K255" s="205"/>
      <c r="L255" s="211"/>
      <c r="M255" s="212"/>
      <c r="N255" s="213"/>
      <c r="O255" s="213"/>
      <c r="P255" s="213"/>
      <c r="Q255" s="213"/>
      <c r="R255" s="213"/>
      <c r="S255" s="213"/>
      <c r="T255" s="214"/>
      <c r="AT255" s="215" t="s">
        <v>153</v>
      </c>
      <c r="AU255" s="215" t="s">
        <v>82</v>
      </c>
      <c r="AV255" s="13" t="s">
        <v>82</v>
      </c>
      <c r="AW255" s="13" t="s">
        <v>29</v>
      </c>
      <c r="AX255" s="13" t="s">
        <v>72</v>
      </c>
      <c r="AY255" s="215" t="s">
        <v>147</v>
      </c>
    </row>
    <row r="256" spans="2:51" s="14" customFormat="1" ht="11.25">
      <c r="B256" s="216"/>
      <c r="C256" s="217"/>
      <c r="D256" s="206" t="s">
        <v>153</v>
      </c>
      <c r="E256" s="218" t="s">
        <v>1</v>
      </c>
      <c r="F256" s="219" t="s">
        <v>155</v>
      </c>
      <c r="G256" s="217"/>
      <c r="H256" s="220">
        <v>84.4</v>
      </c>
      <c r="I256" s="221"/>
      <c r="J256" s="217"/>
      <c r="K256" s="217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153</v>
      </c>
      <c r="AU256" s="226" t="s">
        <v>82</v>
      </c>
      <c r="AV256" s="14" t="s">
        <v>152</v>
      </c>
      <c r="AW256" s="14" t="s">
        <v>29</v>
      </c>
      <c r="AX256" s="14" t="s">
        <v>80</v>
      </c>
      <c r="AY256" s="226" t="s">
        <v>147</v>
      </c>
    </row>
    <row r="257" spans="1:65" s="2" customFormat="1" ht="24.2" customHeight="1">
      <c r="A257" s="34"/>
      <c r="B257" s="35"/>
      <c r="C257" s="227" t="s">
        <v>335</v>
      </c>
      <c r="D257" s="227" t="s">
        <v>207</v>
      </c>
      <c r="E257" s="228" t="s">
        <v>336</v>
      </c>
      <c r="F257" s="229" t="s">
        <v>337</v>
      </c>
      <c r="G257" s="230" t="s">
        <v>158</v>
      </c>
      <c r="H257" s="231">
        <v>84.4</v>
      </c>
      <c r="I257" s="232"/>
      <c r="J257" s="233">
        <f>ROUND(I257*H257,2)</f>
        <v>0</v>
      </c>
      <c r="K257" s="229" t="s">
        <v>159</v>
      </c>
      <c r="L257" s="234"/>
      <c r="M257" s="235" t="s">
        <v>1</v>
      </c>
      <c r="N257" s="236" t="s">
        <v>37</v>
      </c>
      <c r="O257" s="71"/>
      <c r="P257" s="200">
        <f>O257*H257</f>
        <v>0</v>
      </c>
      <c r="Q257" s="200">
        <v>0</v>
      </c>
      <c r="R257" s="200">
        <f>Q257*H257</f>
        <v>0</v>
      </c>
      <c r="S257" s="200">
        <v>0</v>
      </c>
      <c r="T257" s="201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2" t="s">
        <v>167</v>
      </c>
      <c r="AT257" s="202" t="s">
        <v>207</v>
      </c>
      <c r="AU257" s="202" t="s">
        <v>82</v>
      </c>
      <c r="AY257" s="17" t="s">
        <v>147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17" t="s">
        <v>80</v>
      </c>
      <c r="BK257" s="203">
        <f>ROUND(I257*H257,2)</f>
        <v>0</v>
      </c>
      <c r="BL257" s="17" t="s">
        <v>152</v>
      </c>
      <c r="BM257" s="202" t="s">
        <v>338</v>
      </c>
    </row>
    <row r="258" spans="2:63" s="12" customFormat="1" ht="22.9" customHeight="1">
      <c r="B258" s="175"/>
      <c r="C258" s="176"/>
      <c r="D258" s="177" t="s">
        <v>71</v>
      </c>
      <c r="E258" s="189" t="s">
        <v>152</v>
      </c>
      <c r="F258" s="189" t="s">
        <v>339</v>
      </c>
      <c r="G258" s="176"/>
      <c r="H258" s="176"/>
      <c r="I258" s="179"/>
      <c r="J258" s="190">
        <f>BK258</f>
        <v>0</v>
      </c>
      <c r="K258" s="176"/>
      <c r="L258" s="181"/>
      <c r="M258" s="182"/>
      <c r="N258" s="183"/>
      <c r="O258" s="183"/>
      <c r="P258" s="184">
        <f>SUM(P259:P262)</f>
        <v>0</v>
      </c>
      <c r="Q258" s="183"/>
      <c r="R258" s="184">
        <f>SUM(R259:R262)</f>
        <v>0</v>
      </c>
      <c r="S258" s="183"/>
      <c r="T258" s="185">
        <f>SUM(T259:T262)</f>
        <v>0</v>
      </c>
      <c r="AR258" s="186" t="s">
        <v>80</v>
      </c>
      <c r="AT258" s="187" t="s">
        <v>71</v>
      </c>
      <c r="AU258" s="187" t="s">
        <v>80</v>
      </c>
      <c r="AY258" s="186" t="s">
        <v>147</v>
      </c>
      <c r="BK258" s="188">
        <f>SUM(BK259:BK262)</f>
        <v>0</v>
      </c>
    </row>
    <row r="259" spans="1:65" s="2" customFormat="1" ht="33" customHeight="1">
      <c r="A259" s="34"/>
      <c r="B259" s="35"/>
      <c r="C259" s="191" t="s">
        <v>251</v>
      </c>
      <c r="D259" s="191" t="s">
        <v>148</v>
      </c>
      <c r="E259" s="192" t="s">
        <v>340</v>
      </c>
      <c r="F259" s="193" t="s">
        <v>341</v>
      </c>
      <c r="G259" s="194" t="s">
        <v>203</v>
      </c>
      <c r="H259" s="195">
        <v>430.416</v>
      </c>
      <c r="I259" s="196"/>
      <c r="J259" s="197">
        <f>ROUND(I259*H259,2)</f>
        <v>0</v>
      </c>
      <c r="K259" s="193" t="s">
        <v>159</v>
      </c>
      <c r="L259" s="39"/>
      <c r="M259" s="198" t="s">
        <v>1</v>
      </c>
      <c r="N259" s="199" t="s">
        <v>37</v>
      </c>
      <c r="O259" s="71"/>
      <c r="P259" s="200">
        <f>O259*H259</f>
        <v>0</v>
      </c>
      <c r="Q259" s="200">
        <v>0</v>
      </c>
      <c r="R259" s="200">
        <f>Q259*H259</f>
        <v>0</v>
      </c>
      <c r="S259" s="200">
        <v>0</v>
      </c>
      <c r="T259" s="201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2" t="s">
        <v>152</v>
      </c>
      <c r="AT259" s="202" t="s">
        <v>148</v>
      </c>
      <c r="AU259" s="202" t="s">
        <v>82</v>
      </c>
      <c r="AY259" s="17" t="s">
        <v>147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17" t="s">
        <v>80</v>
      </c>
      <c r="BK259" s="203">
        <f>ROUND(I259*H259,2)</f>
        <v>0</v>
      </c>
      <c r="BL259" s="17" t="s">
        <v>152</v>
      </c>
      <c r="BM259" s="202" t="s">
        <v>342</v>
      </c>
    </row>
    <row r="260" spans="1:65" s="2" customFormat="1" ht="24.2" customHeight="1">
      <c r="A260" s="34"/>
      <c r="B260" s="35"/>
      <c r="C260" s="227" t="s">
        <v>343</v>
      </c>
      <c r="D260" s="227" t="s">
        <v>207</v>
      </c>
      <c r="E260" s="228" t="s">
        <v>344</v>
      </c>
      <c r="F260" s="229" t="s">
        <v>345</v>
      </c>
      <c r="G260" s="230" t="s">
        <v>203</v>
      </c>
      <c r="H260" s="231">
        <v>430.416</v>
      </c>
      <c r="I260" s="232"/>
      <c r="J260" s="233">
        <f>ROUND(I260*H260,2)</f>
        <v>0</v>
      </c>
      <c r="K260" s="229" t="s">
        <v>159</v>
      </c>
      <c r="L260" s="234"/>
      <c r="M260" s="235" t="s">
        <v>1</v>
      </c>
      <c r="N260" s="236" t="s">
        <v>37</v>
      </c>
      <c r="O260" s="71"/>
      <c r="P260" s="200">
        <f>O260*H260</f>
        <v>0</v>
      </c>
      <c r="Q260" s="200">
        <v>0</v>
      </c>
      <c r="R260" s="200">
        <f>Q260*H260</f>
        <v>0</v>
      </c>
      <c r="S260" s="200">
        <v>0</v>
      </c>
      <c r="T260" s="201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2" t="s">
        <v>167</v>
      </c>
      <c r="AT260" s="202" t="s">
        <v>207</v>
      </c>
      <c r="AU260" s="202" t="s">
        <v>82</v>
      </c>
      <c r="AY260" s="17" t="s">
        <v>147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7" t="s">
        <v>80</v>
      </c>
      <c r="BK260" s="203">
        <f>ROUND(I260*H260,2)</f>
        <v>0</v>
      </c>
      <c r="BL260" s="17" t="s">
        <v>152</v>
      </c>
      <c r="BM260" s="202" t="s">
        <v>346</v>
      </c>
    </row>
    <row r="261" spans="2:51" s="13" customFormat="1" ht="11.25">
      <c r="B261" s="204"/>
      <c r="C261" s="205"/>
      <c r="D261" s="206" t="s">
        <v>153</v>
      </c>
      <c r="E261" s="207" t="s">
        <v>1</v>
      </c>
      <c r="F261" s="208" t="s">
        <v>347</v>
      </c>
      <c r="G261" s="205"/>
      <c r="H261" s="209">
        <v>430.416</v>
      </c>
      <c r="I261" s="210"/>
      <c r="J261" s="205"/>
      <c r="K261" s="205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153</v>
      </c>
      <c r="AU261" s="215" t="s">
        <v>82</v>
      </c>
      <c r="AV261" s="13" t="s">
        <v>82</v>
      </c>
      <c r="AW261" s="13" t="s">
        <v>29</v>
      </c>
      <c r="AX261" s="13" t="s">
        <v>72</v>
      </c>
      <c r="AY261" s="215" t="s">
        <v>147</v>
      </c>
    </row>
    <row r="262" spans="2:51" s="14" customFormat="1" ht="11.25">
      <c r="B262" s="216"/>
      <c r="C262" s="217"/>
      <c r="D262" s="206" t="s">
        <v>153</v>
      </c>
      <c r="E262" s="218" t="s">
        <v>1</v>
      </c>
      <c r="F262" s="219" t="s">
        <v>155</v>
      </c>
      <c r="G262" s="217"/>
      <c r="H262" s="220">
        <v>430.416</v>
      </c>
      <c r="I262" s="221"/>
      <c r="J262" s="217"/>
      <c r="K262" s="217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153</v>
      </c>
      <c r="AU262" s="226" t="s">
        <v>82</v>
      </c>
      <c r="AV262" s="14" t="s">
        <v>152</v>
      </c>
      <c r="AW262" s="14" t="s">
        <v>29</v>
      </c>
      <c r="AX262" s="14" t="s">
        <v>80</v>
      </c>
      <c r="AY262" s="226" t="s">
        <v>147</v>
      </c>
    </row>
    <row r="263" spans="2:63" s="12" customFormat="1" ht="22.9" customHeight="1">
      <c r="B263" s="175"/>
      <c r="C263" s="176"/>
      <c r="D263" s="177" t="s">
        <v>71</v>
      </c>
      <c r="E263" s="189" t="s">
        <v>173</v>
      </c>
      <c r="F263" s="189" t="s">
        <v>348</v>
      </c>
      <c r="G263" s="176"/>
      <c r="H263" s="176"/>
      <c r="I263" s="179"/>
      <c r="J263" s="190">
        <f>BK263</f>
        <v>0</v>
      </c>
      <c r="K263" s="176"/>
      <c r="L263" s="181"/>
      <c r="M263" s="182"/>
      <c r="N263" s="183"/>
      <c r="O263" s="183"/>
      <c r="P263" s="184">
        <f>SUM(P264:P277)</f>
        <v>0</v>
      </c>
      <c r="Q263" s="183"/>
      <c r="R263" s="184">
        <f>SUM(R264:R277)</f>
        <v>0</v>
      </c>
      <c r="S263" s="183"/>
      <c r="T263" s="185">
        <f>SUM(T264:T277)</f>
        <v>0</v>
      </c>
      <c r="AR263" s="186" t="s">
        <v>80</v>
      </c>
      <c r="AT263" s="187" t="s">
        <v>71</v>
      </c>
      <c r="AU263" s="187" t="s">
        <v>80</v>
      </c>
      <c r="AY263" s="186" t="s">
        <v>147</v>
      </c>
      <c r="BK263" s="188">
        <f>SUM(BK264:BK277)</f>
        <v>0</v>
      </c>
    </row>
    <row r="264" spans="1:65" s="2" customFormat="1" ht="24.2" customHeight="1">
      <c r="A264" s="34"/>
      <c r="B264" s="35"/>
      <c r="C264" s="191" t="s">
        <v>256</v>
      </c>
      <c r="D264" s="191" t="s">
        <v>148</v>
      </c>
      <c r="E264" s="192" t="s">
        <v>349</v>
      </c>
      <c r="F264" s="193" t="s">
        <v>350</v>
      </c>
      <c r="G264" s="194" t="s">
        <v>203</v>
      </c>
      <c r="H264" s="195">
        <v>98.4</v>
      </c>
      <c r="I264" s="196"/>
      <c r="J264" s="197">
        <f>ROUND(I264*H264,2)</f>
        <v>0</v>
      </c>
      <c r="K264" s="193" t="s">
        <v>159</v>
      </c>
      <c r="L264" s="39"/>
      <c r="M264" s="198" t="s">
        <v>1</v>
      </c>
      <c r="N264" s="199" t="s">
        <v>37</v>
      </c>
      <c r="O264" s="71"/>
      <c r="P264" s="200">
        <f>O264*H264</f>
        <v>0</v>
      </c>
      <c r="Q264" s="200">
        <v>0</v>
      </c>
      <c r="R264" s="200">
        <f>Q264*H264</f>
        <v>0</v>
      </c>
      <c r="S264" s="200">
        <v>0</v>
      </c>
      <c r="T264" s="201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2" t="s">
        <v>152</v>
      </c>
      <c r="AT264" s="202" t="s">
        <v>148</v>
      </c>
      <c r="AU264" s="202" t="s">
        <v>82</v>
      </c>
      <c r="AY264" s="17" t="s">
        <v>147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7" t="s">
        <v>80</v>
      </c>
      <c r="BK264" s="203">
        <f>ROUND(I264*H264,2)</f>
        <v>0</v>
      </c>
      <c r="BL264" s="17" t="s">
        <v>152</v>
      </c>
      <c r="BM264" s="202" t="s">
        <v>351</v>
      </c>
    </row>
    <row r="265" spans="2:51" s="13" customFormat="1" ht="11.25">
      <c r="B265" s="204"/>
      <c r="C265" s="205"/>
      <c r="D265" s="206" t="s">
        <v>153</v>
      </c>
      <c r="E265" s="207" t="s">
        <v>1</v>
      </c>
      <c r="F265" s="208" t="s">
        <v>352</v>
      </c>
      <c r="G265" s="205"/>
      <c r="H265" s="209">
        <v>98.4</v>
      </c>
      <c r="I265" s="210"/>
      <c r="J265" s="205"/>
      <c r="K265" s="205"/>
      <c r="L265" s="211"/>
      <c r="M265" s="212"/>
      <c r="N265" s="213"/>
      <c r="O265" s="213"/>
      <c r="P265" s="213"/>
      <c r="Q265" s="213"/>
      <c r="R265" s="213"/>
      <c r="S265" s="213"/>
      <c r="T265" s="214"/>
      <c r="AT265" s="215" t="s">
        <v>153</v>
      </c>
      <c r="AU265" s="215" t="s">
        <v>82</v>
      </c>
      <c r="AV265" s="13" t="s">
        <v>82</v>
      </c>
      <c r="AW265" s="13" t="s">
        <v>29</v>
      </c>
      <c r="AX265" s="13" t="s">
        <v>72</v>
      </c>
      <c r="AY265" s="215" t="s">
        <v>147</v>
      </c>
    </row>
    <row r="266" spans="2:51" s="14" customFormat="1" ht="11.25">
      <c r="B266" s="216"/>
      <c r="C266" s="217"/>
      <c r="D266" s="206" t="s">
        <v>153</v>
      </c>
      <c r="E266" s="218" t="s">
        <v>1</v>
      </c>
      <c r="F266" s="219" t="s">
        <v>155</v>
      </c>
      <c r="G266" s="217"/>
      <c r="H266" s="220">
        <v>98.4</v>
      </c>
      <c r="I266" s="221"/>
      <c r="J266" s="217"/>
      <c r="K266" s="217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153</v>
      </c>
      <c r="AU266" s="226" t="s">
        <v>82</v>
      </c>
      <c r="AV266" s="14" t="s">
        <v>152</v>
      </c>
      <c r="AW266" s="14" t="s">
        <v>29</v>
      </c>
      <c r="AX266" s="14" t="s">
        <v>80</v>
      </c>
      <c r="AY266" s="226" t="s">
        <v>147</v>
      </c>
    </row>
    <row r="267" spans="1:65" s="2" customFormat="1" ht="24.2" customHeight="1">
      <c r="A267" s="34"/>
      <c r="B267" s="35"/>
      <c r="C267" s="191" t="s">
        <v>353</v>
      </c>
      <c r="D267" s="191" t="s">
        <v>148</v>
      </c>
      <c r="E267" s="192" t="s">
        <v>354</v>
      </c>
      <c r="F267" s="193" t="s">
        <v>355</v>
      </c>
      <c r="G267" s="194" t="s">
        <v>203</v>
      </c>
      <c r="H267" s="195">
        <v>98.4</v>
      </c>
      <c r="I267" s="196"/>
      <c r="J267" s="197">
        <f>ROUND(I267*H267,2)</f>
        <v>0</v>
      </c>
      <c r="K267" s="193" t="s">
        <v>159</v>
      </c>
      <c r="L267" s="39"/>
      <c r="M267" s="198" t="s">
        <v>1</v>
      </c>
      <c r="N267" s="199" t="s">
        <v>37</v>
      </c>
      <c r="O267" s="71"/>
      <c r="P267" s="200">
        <f>O267*H267</f>
        <v>0</v>
      </c>
      <c r="Q267" s="200">
        <v>0</v>
      </c>
      <c r="R267" s="200">
        <f>Q267*H267</f>
        <v>0</v>
      </c>
      <c r="S267" s="200">
        <v>0</v>
      </c>
      <c r="T267" s="201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2" t="s">
        <v>152</v>
      </c>
      <c r="AT267" s="202" t="s">
        <v>148</v>
      </c>
      <c r="AU267" s="202" t="s">
        <v>82</v>
      </c>
      <c r="AY267" s="17" t="s">
        <v>147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17" t="s">
        <v>80</v>
      </c>
      <c r="BK267" s="203">
        <f>ROUND(I267*H267,2)</f>
        <v>0</v>
      </c>
      <c r="BL267" s="17" t="s">
        <v>152</v>
      </c>
      <c r="BM267" s="202" t="s">
        <v>356</v>
      </c>
    </row>
    <row r="268" spans="2:51" s="13" customFormat="1" ht="11.25">
      <c r="B268" s="204"/>
      <c r="C268" s="205"/>
      <c r="D268" s="206" t="s">
        <v>153</v>
      </c>
      <c r="E268" s="207" t="s">
        <v>1</v>
      </c>
      <c r="F268" s="208" t="s">
        <v>352</v>
      </c>
      <c r="G268" s="205"/>
      <c r="H268" s="209">
        <v>98.4</v>
      </c>
      <c r="I268" s="210"/>
      <c r="J268" s="205"/>
      <c r="K268" s="205"/>
      <c r="L268" s="211"/>
      <c r="M268" s="212"/>
      <c r="N268" s="213"/>
      <c r="O268" s="213"/>
      <c r="P268" s="213"/>
      <c r="Q268" s="213"/>
      <c r="R268" s="213"/>
      <c r="S268" s="213"/>
      <c r="T268" s="214"/>
      <c r="AT268" s="215" t="s">
        <v>153</v>
      </c>
      <c r="AU268" s="215" t="s">
        <v>82</v>
      </c>
      <c r="AV268" s="13" t="s">
        <v>82</v>
      </c>
      <c r="AW268" s="13" t="s">
        <v>29</v>
      </c>
      <c r="AX268" s="13" t="s">
        <v>72</v>
      </c>
      <c r="AY268" s="215" t="s">
        <v>147</v>
      </c>
    </row>
    <row r="269" spans="2:51" s="14" customFormat="1" ht="11.25">
      <c r="B269" s="216"/>
      <c r="C269" s="217"/>
      <c r="D269" s="206" t="s">
        <v>153</v>
      </c>
      <c r="E269" s="218" t="s">
        <v>1</v>
      </c>
      <c r="F269" s="219" t="s">
        <v>155</v>
      </c>
      <c r="G269" s="217"/>
      <c r="H269" s="220">
        <v>98.4</v>
      </c>
      <c r="I269" s="221"/>
      <c r="J269" s="217"/>
      <c r="K269" s="217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153</v>
      </c>
      <c r="AU269" s="226" t="s">
        <v>82</v>
      </c>
      <c r="AV269" s="14" t="s">
        <v>152</v>
      </c>
      <c r="AW269" s="14" t="s">
        <v>29</v>
      </c>
      <c r="AX269" s="14" t="s">
        <v>80</v>
      </c>
      <c r="AY269" s="226" t="s">
        <v>147</v>
      </c>
    </row>
    <row r="270" spans="1:65" s="2" customFormat="1" ht="24.2" customHeight="1">
      <c r="A270" s="34"/>
      <c r="B270" s="35"/>
      <c r="C270" s="227" t="s">
        <v>260</v>
      </c>
      <c r="D270" s="227" t="s">
        <v>207</v>
      </c>
      <c r="E270" s="228" t="s">
        <v>357</v>
      </c>
      <c r="F270" s="229" t="s">
        <v>358</v>
      </c>
      <c r="G270" s="230" t="s">
        <v>203</v>
      </c>
      <c r="H270" s="231">
        <v>101.352</v>
      </c>
      <c r="I270" s="232"/>
      <c r="J270" s="233">
        <f>ROUND(I270*H270,2)</f>
        <v>0</v>
      </c>
      <c r="K270" s="229" t="s">
        <v>159</v>
      </c>
      <c r="L270" s="234"/>
      <c r="M270" s="235" t="s">
        <v>1</v>
      </c>
      <c r="N270" s="236" t="s">
        <v>37</v>
      </c>
      <c r="O270" s="71"/>
      <c r="P270" s="200">
        <f>O270*H270</f>
        <v>0</v>
      </c>
      <c r="Q270" s="200">
        <v>0</v>
      </c>
      <c r="R270" s="200">
        <f>Q270*H270</f>
        <v>0</v>
      </c>
      <c r="S270" s="200">
        <v>0</v>
      </c>
      <c r="T270" s="201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2" t="s">
        <v>167</v>
      </c>
      <c r="AT270" s="202" t="s">
        <v>207</v>
      </c>
      <c r="AU270" s="202" t="s">
        <v>82</v>
      </c>
      <c r="AY270" s="17" t="s">
        <v>147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17" t="s">
        <v>80</v>
      </c>
      <c r="BK270" s="203">
        <f>ROUND(I270*H270,2)</f>
        <v>0</v>
      </c>
      <c r="BL270" s="17" t="s">
        <v>152</v>
      </c>
      <c r="BM270" s="202" t="s">
        <v>359</v>
      </c>
    </row>
    <row r="271" spans="2:51" s="13" customFormat="1" ht="11.25">
      <c r="B271" s="204"/>
      <c r="C271" s="205"/>
      <c r="D271" s="206" t="s">
        <v>153</v>
      </c>
      <c r="E271" s="207" t="s">
        <v>1</v>
      </c>
      <c r="F271" s="208" t="s">
        <v>360</v>
      </c>
      <c r="G271" s="205"/>
      <c r="H271" s="209">
        <v>101.352</v>
      </c>
      <c r="I271" s="210"/>
      <c r="J271" s="205"/>
      <c r="K271" s="205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153</v>
      </c>
      <c r="AU271" s="215" t="s">
        <v>82</v>
      </c>
      <c r="AV271" s="13" t="s">
        <v>82</v>
      </c>
      <c r="AW271" s="13" t="s">
        <v>29</v>
      </c>
      <c r="AX271" s="13" t="s">
        <v>72</v>
      </c>
      <c r="AY271" s="215" t="s">
        <v>147</v>
      </c>
    </row>
    <row r="272" spans="2:51" s="14" customFormat="1" ht="11.25">
      <c r="B272" s="216"/>
      <c r="C272" s="217"/>
      <c r="D272" s="206" t="s">
        <v>153</v>
      </c>
      <c r="E272" s="218" t="s">
        <v>1</v>
      </c>
      <c r="F272" s="219" t="s">
        <v>155</v>
      </c>
      <c r="G272" s="217"/>
      <c r="H272" s="220">
        <v>101.352</v>
      </c>
      <c r="I272" s="221"/>
      <c r="J272" s="217"/>
      <c r="K272" s="217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153</v>
      </c>
      <c r="AU272" s="226" t="s">
        <v>82</v>
      </c>
      <c r="AV272" s="14" t="s">
        <v>152</v>
      </c>
      <c r="AW272" s="14" t="s">
        <v>29</v>
      </c>
      <c r="AX272" s="14" t="s">
        <v>80</v>
      </c>
      <c r="AY272" s="226" t="s">
        <v>147</v>
      </c>
    </row>
    <row r="273" spans="1:65" s="2" customFormat="1" ht="33" customHeight="1">
      <c r="A273" s="34"/>
      <c r="B273" s="35"/>
      <c r="C273" s="191" t="s">
        <v>361</v>
      </c>
      <c r="D273" s="191" t="s">
        <v>148</v>
      </c>
      <c r="E273" s="192" t="s">
        <v>362</v>
      </c>
      <c r="F273" s="193" t="s">
        <v>363</v>
      </c>
      <c r="G273" s="194" t="s">
        <v>158</v>
      </c>
      <c r="H273" s="195">
        <v>116</v>
      </c>
      <c r="I273" s="196"/>
      <c r="J273" s="197">
        <f>ROUND(I273*H273,2)</f>
        <v>0</v>
      </c>
      <c r="K273" s="193" t="s">
        <v>159</v>
      </c>
      <c r="L273" s="39"/>
      <c r="M273" s="198" t="s">
        <v>1</v>
      </c>
      <c r="N273" s="199" t="s">
        <v>37</v>
      </c>
      <c r="O273" s="71"/>
      <c r="P273" s="200">
        <f>O273*H273</f>
        <v>0</v>
      </c>
      <c r="Q273" s="200">
        <v>0</v>
      </c>
      <c r="R273" s="200">
        <f>Q273*H273</f>
        <v>0</v>
      </c>
      <c r="S273" s="200">
        <v>0</v>
      </c>
      <c r="T273" s="201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02" t="s">
        <v>152</v>
      </c>
      <c r="AT273" s="202" t="s">
        <v>148</v>
      </c>
      <c r="AU273" s="202" t="s">
        <v>82</v>
      </c>
      <c r="AY273" s="17" t="s">
        <v>147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17" t="s">
        <v>80</v>
      </c>
      <c r="BK273" s="203">
        <f>ROUND(I273*H273,2)</f>
        <v>0</v>
      </c>
      <c r="BL273" s="17" t="s">
        <v>152</v>
      </c>
      <c r="BM273" s="202" t="s">
        <v>364</v>
      </c>
    </row>
    <row r="274" spans="2:51" s="13" customFormat="1" ht="11.25">
      <c r="B274" s="204"/>
      <c r="C274" s="205"/>
      <c r="D274" s="206" t="s">
        <v>153</v>
      </c>
      <c r="E274" s="207" t="s">
        <v>1</v>
      </c>
      <c r="F274" s="208" t="s">
        <v>365</v>
      </c>
      <c r="G274" s="205"/>
      <c r="H274" s="209">
        <v>115.17</v>
      </c>
      <c r="I274" s="210"/>
      <c r="J274" s="205"/>
      <c r="K274" s="205"/>
      <c r="L274" s="211"/>
      <c r="M274" s="212"/>
      <c r="N274" s="213"/>
      <c r="O274" s="213"/>
      <c r="P274" s="213"/>
      <c r="Q274" s="213"/>
      <c r="R274" s="213"/>
      <c r="S274" s="213"/>
      <c r="T274" s="214"/>
      <c r="AT274" s="215" t="s">
        <v>153</v>
      </c>
      <c r="AU274" s="215" t="s">
        <v>82</v>
      </c>
      <c r="AV274" s="13" t="s">
        <v>82</v>
      </c>
      <c r="AW274" s="13" t="s">
        <v>29</v>
      </c>
      <c r="AX274" s="13" t="s">
        <v>72</v>
      </c>
      <c r="AY274" s="215" t="s">
        <v>147</v>
      </c>
    </row>
    <row r="275" spans="2:51" s="13" customFormat="1" ht="11.25">
      <c r="B275" s="204"/>
      <c r="C275" s="205"/>
      <c r="D275" s="206" t="s">
        <v>153</v>
      </c>
      <c r="E275" s="207" t="s">
        <v>1</v>
      </c>
      <c r="F275" s="208" t="s">
        <v>366</v>
      </c>
      <c r="G275" s="205"/>
      <c r="H275" s="209">
        <v>0.83</v>
      </c>
      <c r="I275" s="210"/>
      <c r="J275" s="205"/>
      <c r="K275" s="205"/>
      <c r="L275" s="211"/>
      <c r="M275" s="212"/>
      <c r="N275" s="213"/>
      <c r="O275" s="213"/>
      <c r="P275" s="213"/>
      <c r="Q275" s="213"/>
      <c r="R275" s="213"/>
      <c r="S275" s="213"/>
      <c r="T275" s="214"/>
      <c r="AT275" s="215" t="s">
        <v>153</v>
      </c>
      <c r="AU275" s="215" t="s">
        <v>82</v>
      </c>
      <c r="AV275" s="13" t="s">
        <v>82</v>
      </c>
      <c r="AW275" s="13" t="s">
        <v>29</v>
      </c>
      <c r="AX275" s="13" t="s">
        <v>72</v>
      </c>
      <c r="AY275" s="215" t="s">
        <v>147</v>
      </c>
    </row>
    <row r="276" spans="2:51" s="14" customFormat="1" ht="11.25">
      <c r="B276" s="216"/>
      <c r="C276" s="217"/>
      <c r="D276" s="206" t="s">
        <v>153</v>
      </c>
      <c r="E276" s="218" t="s">
        <v>1</v>
      </c>
      <c r="F276" s="219" t="s">
        <v>155</v>
      </c>
      <c r="G276" s="217"/>
      <c r="H276" s="220">
        <v>116</v>
      </c>
      <c r="I276" s="221"/>
      <c r="J276" s="217"/>
      <c r="K276" s="217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153</v>
      </c>
      <c r="AU276" s="226" t="s">
        <v>82</v>
      </c>
      <c r="AV276" s="14" t="s">
        <v>152</v>
      </c>
      <c r="AW276" s="14" t="s">
        <v>29</v>
      </c>
      <c r="AX276" s="14" t="s">
        <v>80</v>
      </c>
      <c r="AY276" s="226" t="s">
        <v>147</v>
      </c>
    </row>
    <row r="277" spans="1:65" s="2" customFormat="1" ht="16.5" customHeight="1">
      <c r="A277" s="34"/>
      <c r="B277" s="35"/>
      <c r="C277" s="227" t="s">
        <v>264</v>
      </c>
      <c r="D277" s="227" t="s">
        <v>207</v>
      </c>
      <c r="E277" s="228" t="s">
        <v>367</v>
      </c>
      <c r="F277" s="229" t="s">
        <v>368</v>
      </c>
      <c r="G277" s="230" t="s">
        <v>158</v>
      </c>
      <c r="H277" s="231">
        <v>116</v>
      </c>
      <c r="I277" s="232"/>
      <c r="J277" s="233">
        <f>ROUND(I277*H277,2)</f>
        <v>0</v>
      </c>
      <c r="K277" s="229" t="s">
        <v>159</v>
      </c>
      <c r="L277" s="234"/>
      <c r="M277" s="235" t="s">
        <v>1</v>
      </c>
      <c r="N277" s="236" t="s">
        <v>37</v>
      </c>
      <c r="O277" s="71"/>
      <c r="P277" s="200">
        <f>O277*H277</f>
        <v>0</v>
      </c>
      <c r="Q277" s="200">
        <v>0</v>
      </c>
      <c r="R277" s="200">
        <f>Q277*H277</f>
        <v>0</v>
      </c>
      <c r="S277" s="200">
        <v>0</v>
      </c>
      <c r="T277" s="201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02" t="s">
        <v>167</v>
      </c>
      <c r="AT277" s="202" t="s">
        <v>207</v>
      </c>
      <c r="AU277" s="202" t="s">
        <v>82</v>
      </c>
      <c r="AY277" s="17" t="s">
        <v>147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17" t="s">
        <v>80</v>
      </c>
      <c r="BK277" s="203">
        <f>ROUND(I277*H277,2)</f>
        <v>0</v>
      </c>
      <c r="BL277" s="17" t="s">
        <v>152</v>
      </c>
      <c r="BM277" s="202" t="s">
        <v>369</v>
      </c>
    </row>
    <row r="278" spans="2:63" s="12" customFormat="1" ht="22.9" customHeight="1">
      <c r="B278" s="175"/>
      <c r="C278" s="176"/>
      <c r="D278" s="177" t="s">
        <v>71</v>
      </c>
      <c r="E278" s="189" t="s">
        <v>370</v>
      </c>
      <c r="F278" s="189" t="s">
        <v>371</v>
      </c>
      <c r="G278" s="176"/>
      <c r="H278" s="176"/>
      <c r="I278" s="179"/>
      <c r="J278" s="190">
        <f>BK278</f>
        <v>0</v>
      </c>
      <c r="K278" s="176"/>
      <c r="L278" s="181"/>
      <c r="M278" s="182"/>
      <c r="N278" s="183"/>
      <c r="O278" s="183"/>
      <c r="P278" s="184">
        <f>P279</f>
        <v>0</v>
      </c>
      <c r="Q278" s="183"/>
      <c r="R278" s="184">
        <f>R279</f>
        <v>0</v>
      </c>
      <c r="S278" s="183"/>
      <c r="T278" s="185">
        <f>T279</f>
        <v>0</v>
      </c>
      <c r="AR278" s="186" t="s">
        <v>80</v>
      </c>
      <c r="AT278" s="187" t="s">
        <v>71</v>
      </c>
      <c r="AU278" s="187" t="s">
        <v>80</v>
      </c>
      <c r="AY278" s="186" t="s">
        <v>147</v>
      </c>
      <c r="BK278" s="188">
        <f>BK279</f>
        <v>0</v>
      </c>
    </row>
    <row r="279" spans="1:65" s="2" customFormat="1" ht="24.2" customHeight="1">
      <c r="A279" s="34"/>
      <c r="B279" s="35"/>
      <c r="C279" s="191" t="s">
        <v>372</v>
      </c>
      <c r="D279" s="191" t="s">
        <v>148</v>
      </c>
      <c r="E279" s="192" t="s">
        <v>373</v>
      </c>
      <c r="F279" s="193" t="s">
        <v>374</v>
      </c>
      <c r="G279" s="194" t="s">
        <v>193</v>
      </c>
      <c r="H279" s="195">
        <v>299.534</v>
      </c>
      <c r="I279" s="196"/>
      <c r="J279" s="197">
        <f>ROUND(I279*H279,2)</f>
        <v>0</v>
      </c>
      <c r="K279" s="193" t="s">
        <v>159</v>
      </c>
      <c r="L279" s="39"/>
      <c r="M279" s="198" t="s">
        <v>1</v>
      </c>
      <c r="N279" s="199" t="s">
        <v>37</v>
      </c>
      <c r="O279" s="71"/>
      <c r="P279" s="200">
        <f>O279*H279</f>
        <v>0</v>
      </c>
      <c r="Q279" s="200">
        <v>0</v>
      </c>
      <c r="R279" s="200">
        <f>Q279*H279</f>
        <v>0</v>
      </c>
      <c r="S279" s="200">
        <v>0</v>
      </c>
      <c r="T279" s="201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02" t="s">
        <v>152</v>
      </c>
      <c r="AT279" s="202" t="s">
        <v>148</v>
      </c>
      <c r="AU279" s="202" t="s">
        <v>82</v>
      </c>
      <c r="AY279" s="17" t="s">
        <v>147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17" t="s">
        <v>80</v>
      </c>
      <c r="BK279" s="203">
        <f>ROUND(I279*H279,2)</f>
        <v>0</v>
      </c>
      <c r="BL279" s="17" t="s">
        <v>152</v>
      </c>
      <c r="BM279" s="202" t="s">
        <v>375</v>
      </c>
    </row>
    <row r="280" spans="2:63" s="12" customFormat="1" ht="25.9" customHeight="1">
      <c r="B280" s="175"/>
      <c r="C280" s="176"/>
      <c r="D280" s="177" t="s">
        <v>71</v>
      </c>
      <c r="E280" s="178" t="s">
        <v>376</v>
      </c>
      <c r="F280" s="178" t="s">
        <v>377</v>
      </c>
      <c r="G280" s="176"/>
      <c r="H280" s="176"/>
      <c r="I280" s="179"/>
      <c r="J280" s="180">
        <f>BK280</f>
        <v>0</v>
      </c>
      <c r="K280" s="176"/>
      <c r="L280" s="181"/>
      <c r="M280" s="182"/>
      <c r="N280" s="183"/>
      <c r="O280" s="183"/>
      <c r="P280" s="184">
        <f>P281+P304+P317+P331</f>
        <v>0</v>
      </c>
      <c r="Q280" s="183"/>
      <c r="R280" s="184">
        <f>R281+R304+R317+R331</f>
        <v>0</v>
      </c>
      <c r="S280" s="183"/>
      <c r="T280" s="185">
        <f>T281+T304+T317+T331</f>
        <v>0</v>
      </c>
      <c r="AR280" s="186" t="s">
        <v>82</v>
      </c>
      <c r="AT280" s="187" t="s">
        <v>71</v>
      </c>
      <c r="AU280" s="187" t="s">
        <v>72</v>
      </c>
      <c r="AY280" s="186" t="s">
        <v>147</v>
      </c>
      <c r="BK280" s="188">
        <f>BK281+BK304+BK317+BK331</f>
        <v>0</v>
      </c>
    </row>
    <row r="281" spans="2:63" s="12" customFormat="1" ht="22.9" customHeight="1">
      <c r="B281" s="175"/>
      <c r="C281" s="176"/>
      <c r="D281" s="177" t="s">
        <v>71</v>
      </c>
      <c r="E281" s="189" t="s">
        <v>378</v>
      </c>
      <c r="F281" s="189" t="s">
        <v>379</v>
      </c>
      <c r="G281" s="176"/>
      <c r="H281" s="176"/>
      <c r="I281" s="179"/>
      <c r="J281" s="190">
        <f>BK281</f>
        <v>0</v>
      </c>
      <c r="K281" s="176"/>
      <c r="L281" s="181"/>
      <c r="M281" s="182"/>
      <c r="N281" s="183"/>
      <c r="O281" s="183"/>
      <c r="P281" s="184">
        <f>SUM(P282:P303)</f>
        <v>0</v>
      </c>
      <c r="Q281" s="183"/>
      <c r="R281" s="184">
        <f>SUM(R282:R303)</f>
        <v>0</v>
      </c>
      <c r="S281" s="183"/>
      <c r="T281" s="185">
        <f>SUM(T282:T303)</f>
        <v>0</v>
      </c>
      <c r="AR281" s="186" t="s">
        <v>82</v>
      </c>
      <c r="AT281" s="187" t="s">
        <v>71</v>
      </c>
      <c r="AU281" s="187" t="s">
        <v>80</v>
      </c>
      <c r="AY281" s="186" t="s">
        <v>147</v>
      </c>
      <c r="BK281" s="188">
        <f>SUM(BK282:BK303)</f>
        <v>0</v>
      </c>
    </row>
    <row r="282" spans="1:65" s="2" customFormat="1" ht="24.2" customHeight="1">
      <c r="A282" s="34"/>
      <c r="B282" s="35"/>
      <c r="C282" s="191" t="s">
        <v>268</v>
      </c>
      <c r="D282" s="191" t="s">
        <v>148</v>
      </c>
      <c r="E282" s="192" t="s">
        <v>380</v>
      </c>
      <c r="F282" s="193" t="s">
        <v>381</v>
      </c>
      <c r="G282" s="194" t="s">
        <v>158</v>
      </c>
      <c r="H282" s="195">
        <v>46.2</v>
      </c>
      <c r="I282" s="196"/>
      <c r="J282" s="197">
        <f>ROUND(I282*H282,2)</f>
        <v>0</v>
      </c>
      <c r="K282" s="193" t="s">
        <v>159</v>
      </c>
      <c r="L282" s="39"/>
      <c r="M282" s="198" t="s">
        <v>1</v>
      </c>
      <c r="N282" s="199" t="s">
        <v>37</v>
      </c>
      <c r="O282" s="71"/>
      <c r="P282" s="200">
        <f>O282*H282</f>
        <v>0</v>
      </c>
      <c r="Q282" s="200">
        <v>0</v>
      </c>
      <c r="R282" s="200">
        <f>Q282*H282</f>
        <v>0</v>
      </c>
      <c r="S282" s="200">
        <v>0</v>
      </c>
      <c r="T282" s="201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2" t="s">
        <v>189</v>
      </c>
      <c r="AT282" s="202" t="s">
        <v>148</v>
      </c>
      <c r="AU282" s="202" t="s">
        <v>82</v>
      </c>
      <c r="AY282" s="17" t="s">
        <v>147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17" t="s">
        <v>80</v>
      </c>
      <c r="BK282" s="203">
        <f>ROUND(I282*H282,2)</f>
        <v>0</v>
      </c>
      <c r="BL282" s="17" t="s">
        <v>189</v>
      </c>
      <c r="BM282" s="202" t="s">
        <v>382</v>
      </c>
    </row>
    <row r="283" spans="2:51" s="13" customFormat="1" ht="11.25">
      <c r="B283" s="204"/>
      <c r="C283" s="205"/>
      <c r="D283" s="206" t="s">
        <v>153</v>
      </c>
      <c r="E283" s="207" t="s">
        <v>1</v>
      </c>
      <c r="F283" s="208" t="s">
        <v>383</v>
      </c>
      <c r="G283" s="205"/>
      <c r="H283" s="209">
        <v>46.2</v>
      </c>
      <c r="I283" s="210"/>
      <c r="J283" s="205"/>
      <c r="K283" s="205"/>
      <c r="L283" s="211"/>
      <c r="M283" s="212"/>
      <c r="N283" s="213"/>
      <c r="O283" s="213"/>
      <c r="P283" s="213"/>
      <c r="Q283" s="213"/>
      <c r="R283" s="213"/>
      <c r="S283" s="213"/>
      <c r="T283" s="214"/>
      <c r="AT283" s="215" t="s">
        <v>153</v>
      </c>
      <c r="AU283" s="215" t="s">
        <v>82</v>
      </c>
      <c r="AV283" s="13" t="s">
        <v>82</v>
      </c>
      <c r="AW283" s="13" t="s">
        <v>29</v>
      </c>
      <c r="AX283" s="13" t="s">
        <v>72</v>
      </c>
      <c r="AY283" s="215" t="s">
        <v>147</v>
      </c>
    </row>
    <row r="284" spans="2:51" s="14" customFormat="1" ht="11.25">
      <c r="B284" s="216"/>
      <c r="C284" s="217"/>
      <c r="D284" s="206" t="s">
        <v>153</v>
      </c>
      <c r="E284" s="218" t="s">
        <v>1</v>
      </c>
      <c r="F284" s="219" t="s">
        <v>155</v>
      </c>
      <c r="G284" s="217"/>
      <c r="H284" s="220">
        <v>46.2</v>
      </c>
      <c r="I284" s="221"/>
      <c r="J284" s="217"/>
      <c r="K284" s="217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153</v>
      </c>
      <c r="AU284" s="226" t="s">
        <v>82</v>
      </c>
      <c r="AV284" s="14" t="s">
        <v>152</v>
      </c>
      <c r="AW284" s="14" t="s">
        <v>29</v>
      </c>
      <c r="AX284" s="14" t="s">
        <v>80</v>
      </c>
      <c r="AY284" s="226" t="s">
        <v>147</v>
      </c>
    </row>
    <row r="285" spans="1:65" s="2" customFormat="1" ht="24.2" customHeight="1">
      <c r="A285" s="34"/>
      <c r="B285" s="35"/>
      <c r="C285" s="191" t="s">
        <v>384</v>
      </c>
      <c r="D285" s="191" t="s">
        <v>148</v>
      </c>
      <c r="E285" s="192" t="s">
        <v>385</v>
      </c>
      <c r="F285" s="193" t="s">
        <v>386</v>
      </c>
      <c r="G285" s="194" t="s">
        <v>158</v>
      </c>
      <c r="H285" s="195">
        <v>18.48</v>
      </c>
      <c r="I285" s="196"/>
      <c r="J285" s="197">
        <f>ROUND(I285*H285,2)</f>
        <v>0</v>
      </c>
      <c r="K285" s="193" t="s">
        <v>159</v>
      </c>
      <c r="L285" s="39"/>
      <c r="M285" s="198" t="s">
        <v>1</v>
      </c>
      <c r="N285" s="199" t="s">
        <v>37</v>
      </c>
      <c r="O285" s="71"/>
      <c r="P285" s="200">
        <f>O285*H285</f>
        <v>0</v>
      </c>
      <c r="Q285" s="200">
        <v>0</v>
      </c>
      <c r="R285" s="200">
        <f>Q285*H285</f>
        <v>0</v>
      </c>
      <c r="S285" s="200">
        <v>0</v>
      </c>
      <c r="T285" s="201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02" t="s">
        <v>189</v>
      </c>
      <c r="AT285" s="202" t="s">
        <v>148</v>
      </c>
      <c r="AU285" s="202" t="s">
        <v>82</v>
      </c>
      <c r="AY285" s="17" t="s">
        <v>147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7" t="s">
        <v>80</v>
      </c>
      <c r="BK285" s="203">
        <f>ROUND(I285*H285,2)</f>
        <v>0</v>
      </c>
      <c r="BL285" s="17" t="s">
        <v>189</v>
      </c>
      <c r="BM285" s="202" t="s">
        <v>387</v>
      </c>
    </row>
    <row r="286" spans="2:51" s="13" customFormat="1" ht="11.25">
      <c r="B286" s="204"/>
      <c r="C286" s="205"/>
      <c r="D286" s="206" t="s">
        <v>153</v>
      </c>
      <c r="E286" s="207" t="s">
        <v>1</v>
      </c>
      <c r="F286" s="208" t="s">
        <v>388</v>
      </c>
      <c r="G286" s="205"/>
      <c r="H286" s="209">
        <v>18.48</v>
      </c>
      <c r="I286" s="210"/>
      <c r="J286" s="205"/>
      <c r="K286" s="205"/>
      <c r="L286" s="211"/>
      <c r="M286" s="212"/>
      <c r="N286" s="213"/>
      <c r="O286" s="213"/>
      <c r="P286" s="213"/>
      <c r="Q286" s="213"/>
      <c r="R286" s="213"/>
      <c r="S286" s="213"/>
      <c r="T286" s="214"/>
      <c r="AT286" s="215" t="s">
        <v>153</v>
      </c>
      <c r="AU286" s="215" t="s">
        <v>82</v>
      </c>
      <c r="AV286" s="13" t="s">
        <v>82</v>
      </c>
      <c r="AW286" s="13" t="s">
        <v>29</v>
      </c>
      <c r="AX286" s="13" t="s">
        <v>72</v>
      </c>
      <c r="AY286" s="215" t="s">
        <v>147</v>
      </c>
    </row>
    <row r="287" spans="2:51" s="14" customFormat="1" ht="11.25">
      <c r="B287" s="216"/>
      <c r="C287" s="217"/>
      <c r="D287" s="206" t="s">
        <v>153</v>
      </c>
      <c r="E287" s="218" t="s">
        <v>1</v>
      </c>
      <c r="F287" s="219" t="s">
        <v>155</v>
      </c>
      <c r="G287" s="217"/>
      <c r="H287" s="220">
        <v>18.48</v>
      </c>
      <c r="I287" s="221"/>
      <c r="J287" s="217"/>
      <c r="K287" s="217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153</v>
      </c>
      <c r="AU287" s="226" t="s">
        <v>82</v>
      </c>
      <c r="AV287" s="14" t="s">
        <v>152</v>
      </c>
      <c r="AW287" s="14" t="s">
        <v>29</v>
      </c>
      <c r="AX287" s="14" t="s">
        <v>80</v>
      </c>
      <c r="AY287" s="226" t="s">
        <v>147</v>
      </c>
    </row>
    <row r="288" spans="1:65" s="2" customFormat="1" ht="24.2" customHeight="1">
      <c r="A288" s="34"/>
      <c r="B288" s="35"/>
      <c r="C288" s="191" t="s">
        <v>272</v>
      </c>
      <c r="D288" s="191" t="s">
        <v>148</v>
      </c>
      <c r="E288" s="192" t="s">
        <v>389</v>
      </c>
      <c r="F288" s="193" t="s">
        <v>390</v>
      </c>
      <c r="G288" s="194" t="s">
        <v>158</v>
      </c>
      <c r="H288" s="195">
        <v>212.8</v>
      </c>
      <c r="I288" s="196"/>
      <c r="J288" s="197">
        <f>ROUND(I288*H288,2)</f>
        <v>0</v>
      </c>
      <c r="K288" s="193" t="s">
        <v>159</v>
      </c>
      <c r="L288" s="39"/>
      <c r="M288" s="198" t="s">
        <v>1</v>
      </c>
      <c r="N288" s="199" t="s">
        <v>37</v>
      </c>
      <c r="O288" s="71"/>
      <c r="P288" s="200">
        <f>O288*H288</f>
        <v>0</v>
      </c>
      <c r="Q288" s="200">
        <v>0</v>
      </c>
      <c r="R288" s="200">
        <f>Q288*H288</f>
        <v>0</v>
      </c>
      <c r="S288" s="200">
        <v>0</v>
      </c>
      <c r="T288" s="201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02" t="s">
        <v>189</v>
      </c>
      <c r="AT288" s="202" t="s">
        <v>148</v>
      </c>
      <c r="AU288" s="202" t="s">
        <v>82</v>
      </c>
      <c r="AY288" s="17" t="s">
        <v>147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7" t="s">
        <v>80</v>
      </c>
      <c r="BK288" s="203">
        <f>ROUND(I288*H288,2)</f>
        <v>0</v>
      </c>
      <c r="BL288" s="17" t="s">
        <v>189</v>
      </c>
      <c r="BM288" s="202" t="s">
        <v>391</v>
      </c>
    </row>
    <row r="289" spans="2:51" s="13" customFormat="1" ht="11.25">
      <c r="B289" s="204"/>
      <c r="C289" s="205"/>
      <c r="D289" s="206" t="s">
        <v>153</v>
      </c>
      <c r="E289" s="207" t="s">
        <v>1</v>
      </c>
      <c r="F289" s="208" t="s">
        <v>392</v>
      </c>
      <c r="G289" s="205"/>
      <c r="H289" s="209">
        <v>12</v>
      </c>
      <c r="I289" s="210"/>
      <c r="J289" s="205"/>
      <c r="K289" s="205"/>
      <c r="L289" s="211"/>
      <c r="M289" s="212"/>
      <c r="N289" s="213"/>
      <c r="O289" s="213"/>
      <c r="P289" s="213"/>
      <c r="Q289" s="213"/>
      <c r="R289" s="213"/>
      <c r="S289" s="213"/>
      <c r="T289" s="214"/>
      <c r="AT289" s="215" t="s">
        <v>153</v>
      </c>
      <c r="AU289" s="215" t="s">
        <v>82</v>
      </c>
      <c r="AV289" s="13" t="s">
        <v>82</v>
      </c>
      <c r="AW289" s="13" t="s">
        <v>29</v>
      </c>
      <c r="AX289" s="13" t="s">
        <v>72</v>
      </c>
      <c r="AY289" s="215" t="s">
        <v>147</v>
      </c>
    </row>
    <row r="290" spans="2:51" s="13" customFormat="1" ht="11.25">
      <c r="B290" s="204"/>
      <c r="C290" s="205"/>
      <c r="D290" s="206" t="s">
        <v>153</v>
      </c>
      <c r="E290" s="207" t="s">
        <v>1</v>
      </c>
      <c r="F290" s="208" t="s">
        <v>393</v>
      </c>
      <c r="G290" s="205"/>
      <c r="H290" s="209">
        <v>72</v>
      </c>
      <c r="I290" s="210"/>
      <c r="J290" s="205"/>
      <c r="K290" s="205"/>
      <c r="L290" s="211"/>
      <c r="M290" s="212"/>
      <c r="N290" s="213"/>
      <c r="O290" s="213"/>
      <c r="P290" s="213"/>
      <c r="Q290" s="213"/>
      <c r="R290" s="213"/>
      <c r="S290" s="213"/>
      <c r="T290" s="214"/>
      <c r="AT290" s="215" t="s">
        <v>153</v>
      </c>
      <c r="AU290" s="215" t="s">
        <v>82</v>
      </c>
      <c r="AV290" s="13" t="s">
        <v>82</v>
      </c>
      <c r="AW290" s="13" t="s">
        <v>29</v>
      </c>
      <c r="AX290" s="13" t="s">
        <v>72</v>
      </c>
      <c r="AY290" s="215" t="s">
        <v>147</v>
      </c>
    </row>
    <row r="291" spans="2:51" s="13" customFormat="1" ht="11.25">
      <c r="B291" s="204"/>
      <c r="C291" s="205"/>
      <c r="D291" s="206" t="s">
        <v>153</v>
      </c>
      <c r="E291" s="207" t="s">
        <v>1</v>
      </c>
      <c r="F291" s="208" t="s">
        <v>394</v>
      </c>
      <c r="G291" s="205"/>
      <c r="H291" s="209">
        <v>25.2</v>
      </c>
      <c r="I291" s="210"/>
      <c r="J291" s="205"/>
      <c r="K291" s="205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153</v>
      </c>
      <c r="AU291" s="215" t="s">
        <v>82</v>
      </c>
      <c r="AV291" s="13" t="s">
        <v>82</v>
      </c>
      <c r="AW291" s="13" t="s">
        <v>29</v>
      </c>
      <c r="AX291" s="13" t="s">
        <v>72</v>
      </c>
      <c r="AY291" s="215" t="s">
        <v>147</v>
      </c>
    </row>
    <row r="292" spans="2:51" s="13" customFormat="1" ht="11.25">
      <c r="B292" s="204"/>
      <c r="C292" s="205"/>
      <c r="D292" s="206" t="s">
        <v>153</v>
      </c>
      <c r="E292" s="207" t="s">
        <v>1</v>
      </c>
      <c r="F292" s="208" t="s">
        <v>395</v>
      </c>
      <c r="G292" s="205"/>
      <c r="H292" s="209">
        <v>76.4</v>
      </c>
      <c r="I292" s="210"/>
      <c r="J292" s="205"/>
      <c r="K292" s="205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153</v>
      </c>
      <c r="AU292" s="215" t="s">
        <v>82</v>
      </c>
      <c r="AV292" s="13" t="s">
        <v>82</v>
      </c>
      <c r="AW292" s="13" t="s">
        <v>29</v>
      </c>
      <c r="AX292" s="13" t="s">
        <v>72</v>
      </c>
      <c r="AY292" s="215" t="s">
        <v>147</v>
      </c>
    </row>
    <row r="293" spans="2:51" s="13" customFormat="1" ht="11.25">
      <c r="B293" s="204"/>
      <c r="C293" s="205"/>
      <c r="D293" s="206" t="s">
        <v>153</v>
      </c>
      <c r="E293" s="207" t="s">
        <v>1</v>
      </c>
      <c r="F293" s="208" t="s">
        <v>396</v>
      </c>
      <c r="G293" s="205"/>
      <c r="H293" s="209">
        <v>10.2</v>
      </c>
      <c r="I293" s="210"/>
      <c r="J293" s="205"/>
      <c r="K293" s="205"/>
      <c r="L293" s="211"/>
      <c r="M293" s="212"/>
      <c r="N293" s="213"/>
      <c r="O293" s="213"/>
      <c r="P293" s="213"/>
      <c r="Q293" s="213"/>
      <c r="R293" s="213"/>
      <c r="S293" s="213"/>
      <c r="T293" s="214"/>
      <c r="AT293" s="215" t="s">
        <v>153</v>
      </c>
      <c r="AU293" s="215" t="s">
        <v>82</v>
      </c>
      <c r="AV293" s="13" t="s">
        <v>82</v>
      </c>
      <c r="AW293" s="13" t="s">
        <v>29</v>
      </c>
      <c r="AX293" s="13" t="s">
        <v>72</v>
      </c>
      <c r="AY293" s="215" t="s">
        <v>147</v>
      </c>
    </row>
    <row r="294" spans="2:51" s="13" customFormat="1" ht="11.25">
      <c r="B294" s="204"/>
      <c r="C294" s="205"/>
      <c r="D294" s="206" t="s">
        <v>153</v>
      </c>
      <c r="E294" s="207" t="s">
        <v>1</v>
      </c>
      <c r="F294" s="208" t="s">
        <v>397</v>
      </c>
      <c r="G294" s="205"/>
      <c r="H294" s="209">
        <v>17</v>
      </c>
      <c r="I294" s="210"/>
      <c r="J294" s="205"/>
      <c r="K294" s="205"/>
      <c r="L294" s="211"/>
      <c r="M294" s="212"/>
      <c r="N294" s="213"/>
      <c r="O294" s="213"/>
      <c r="P294" s="213"/>
      <c r="Q294" s="213"/>
      <c r="R294" s="213"/>
      <c r="S294" s="213"/>
      <c r="T294" s="214"/>
      <c r="AT294" s="215" t="s">
        <v>153</v>
      </c>
      <c r="AU294" s="215" t="s">
        <v>82</v>
      </c>
      <c r="AV294" s="13" t="s">
        <v>82</v>
      </c>
      <c r="AW294" s="13" t="s">
        <v>29</v>
      </c>
      <c r="AX294" s="13" t="s">
        <v>72</v>
      </c>
      <c r="AY294" s="215" t="s">
        <v>147</v>
      </c>
    </row>
    <row r="295" spans="2:51" s="14" customFormat="1" ht="11.25">
      <c r="B295" s="216"/>
      <c r="C295" s="217"/>
      <c r="D295" s="206" t="s">
        <v>153</v>
      </c>
      <c r="E295" s="218" t="s">
        <v>1</v>
      </c>
      <c r="F295" s="219" t="s">
        <v>155</v>
      </c>
      <c r="G295" s="217"/>
      <c r="H295" s="220">
        <v>212.8</v>
      </c>
      <c r="I295" s="221"/>
      <c r="J295" s="217"/>
      <c r="K295" s="217"/>
      <c r="L295" s="222"/>
      <c r="M295" s="223"/>
      <c r="N295" s="224"/>
      <c r="O295" s="224"/>
      <c r="P295" s="224"/>
      <c r="Q295" s="224"/>
      <c r="R295" s="224"/>
      <c r="S295" s="224"/>
      <c r="T295" s="225"/>
      <c r="AT295" s="226" t="s">
        <v>153</v>
      </c>
      <c r="AU295" s="226" t="s">
        <v>82</v>
      </c>
      <c r="AV295" s="14" t="s">
        <v>152</v>
      </c>
      <c r="AW295" s="14" t="s">
        <v>29</v>
      </c>
      <c r="AX295" s="14" t="s">
        <v>80</v>
      </c>
      <c r="AY295" s="226" t="s">
        <v>147</v>
      </c>
    </row>
    <row r="296" spans="1:65" s="2" customFormat="1" ht="24.2" customHeight="1">
      <c r="A296" s="34"/>
      <c r="B296" s="35"/>
      <c r="C296" s="191" t="s">
        <v>398</v>
      </c>
      <c r="D296" s="191" t="s">
        <v>148</v>
      </c>
      <c r="E296" s="192" t="s">
        <v>399</v>
      </c>
      <c r="F296" s="193" t="s">
        <v>400</v>
      </c>
      <c r="G296" s="194" t="s">
        <v>158</v>
      </c>
      <c r="H296" s="195">
        <v>84</v>
      </c>
      <c r="I296" s="196"/>
      <c r="J296" s="197">
        <f>ROUND(I296*H296,2)</f>
        <v>0</v>
      </c>
      <c r="K296" s="193" t="s">
        <v>159</v>
      </c>
      <c r="L296" s="39"/>
      <c r="M296" s="198" t="s">
        <v>1</v>
      </c>
      <c r="N296" s="199" t="s">
        <v>37</v>
      </c>
      <c r="O296" s="71"/>
      <c r="P296" s="200">
        <f>O296*H296</f>
        <v>0</v>
      </c>
      <c r="Q296" s="200">
        <v>0</v>
      </c>
      <c r="R296" s="200">
        <f>Q296*H296</f>
        <v>0</v>
      </c>
      <c r="S296" s="200">
        <v>0</v>
      </c>
      <c r="T296" s="201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02" t="s">
        <v>189</v>
      </c>
      <c r="AT296" s="202" t="s">
        <v>148</v>
      </c>
      <c r="AU296" s="202" t="s">
        <v>82</v>
      </c>
      <c r="AY296" s="17" t="s">
        <v>147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17" t="s">
        <v>80</v>
      </c>
      <c r="BK296" s="203">
        <f>ROUND(I296*H296,2)</f>
        <v>0</v>
      </c>
      <c r="BL296" s="17" t="s">
        <v>189</v>
      </c>
      <c r="BM296" s="202" t="s">
        <v>401</v>
      </c>
    </row>
    <row r="297" spans="2:51" s="13" customFormat="1" ht="11.25">
      <c r="B297" s="204"/>
      <c r="C297" s="205"/>
      <c r="D297" s="206" t="s">
        <v>153</v>
      </c>
      <c r="E297" s="207" t="s">
        <v>1</v>
      </c>
      <c r="F297" s="208" t="s">
        <v>402</v>
      </c>
      <c r="G297" s="205"/>
      <c r="H297" s="209">
        <v>84</v>
      </c>
      <c r="I297" s="210"/>
      <c r="J297" s="205"/>
      <c r="K297" s="205"/>
      <c r="L297" s="211"/>
      <c r="M297" s="212"/>
      <c r="N297" s="213"/>
      <c r="O297" s="213"/>
      <c r="P297" s="213"/>
      <c r="Q297" s="213"/>
      <c r="R297" s="213"/>
      <c r="S297" s="213"/>
      <c r="T297" s="214"/>
      <c r="AT297" s="215" t="s">
        <v>153</v>
      </c>
      <c r="AU297" s="215" t="s">
        <v>82</v>
      </c>
      <c r="AV297" s="13" t="s">
        <v>82</v>
      </c>
      <c r="AW297" s="13" t="s">
        <v>29</v>
      </c>
      <c r="AX297" s="13" t="s">
        <v>72</v>
      </c>
      <c r="AY297" s="215" t="s">
        <v>147</v>
      </c>
    </row>
    <row r="298" spans="2:51" s="14" customFormat="1" ht="11.25">
      <c r="B298" s="216"/>
      <c r="C298" s="217"/>
      <c r="D298" s="206" t="s">
        <v>153</v>
      </c>
      <c r="E298" s="218" t="s">
        <v>1</v>
      </c>
      <c r="F298" s="219" t="s">
        <v>155</v>
      </c>
      <c r="G298" s="217"/>
      <c r="H298" s="220">
        <v>84</v>
      </c>
      <c r="I298" s="221"/>
      <c r="J298" s="217"/>
      <c r="K298" s="217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153</v>
      </c>
      <c r="AU298" s="226" t="s">
        <v>82</v>
      </c>
      <c r="AV298" s="14" t="s">
        <v>152</v>
      </c>
      <c r="AW298" s="14" t="s">
        <v>29</v>
      </c>
      <c r="AX298" s="14" t="s">
        <v>80</v>
      </c>
      <c r="AY298" s="226" t="s">
        <v>147</v>
      </c>
    </row>
    <row r="299" spans="1:65" s="2" customFormat="1" ht="24.2" customHeight="1">
      <c r="A299" s="34"/>
      <c r="B299" s="35"/>
      <c r="C299" s="191" t="s">
        <v>276</v>
      </c>
      <c r="D299" s="191" t="s">
        <v>148</v>
      </c>
      <c r="E299" s="192" t="s">
        <v>403</v>
      </c>
      <c r="F299" s="193" t="s">
        <v>404</v>
      </c>
      <c r="G299" s="194" t="s">
        <v>158</v>
      </c>
      <c r="H299" s="195">
        <v>24.4</v>
      </c>
      <c r="I299" s="196"/>
      <c r="J299" s="197">
        <f>ROUND(I299*H299,2)</f>
        <v>0</v>
      </c>
      <c r="K299" s="193" t="s">
        <v>159</v>
      </c>
      <c r="L299" s="39"/>
      <c r="M299" s="198" t="s">
        <v>1</v>
      </c>
      <c r="N299" s="199" t="s">
        <v>37</v>
      </c>
      <c r="O299" s="71"/>
      <c r="P299" s="200">
        <f>O299*H299</f>
        <v>0</v>
      </c>
      <c r="Q299" s="200">
        <v>0</v>
      </c>
      <c r="R299" s="200">
        <f>Q299*H299</f>
        <v>0</v>
      </c>
      <c r="S299" s="200">
        <v>0</v>
      </c>
      <c r="T299" s="201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02" t="s">
        <v>189</v>
      </c>
      <c r="AT299" s="202" t="s">
        <v>148</v>
      </c>
      <c r="AU299" s="202" t="s">
        <v>82</v>
      </c>
      <c r="AY299" s="17" t="s">
        <v>147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17" t="s">
        <v>80</v>
      </c>
      <c r="BK299" s="203">
        <f>ROUND(I299*H299,2)</f>
        <v>0</v>
      </c>
      <c r="BL299" s="17" t="s">
        <v>189</v>
      </c>
      <c r="BM299" s="202" t="s">
        <v>405</v>
      </c>
    </row>
    <row r="300" spans="2:51" s="13" customFormat="1" ht="11.25">
      <c r="B300" s="204"/>
      <c r="C300" s="205"/>
      <c r="D300" s="206" t="s">
        <v>153</v>
      </c>
      <c r="E300" s="207" t="s">
        <v>1</v>
      </c>
      <c r="F300" s="208" t="s">
        <v>406</v>
      </c>
      <c r="G300" s="205"/>
      <c r="H300" s="209">
        <v>24.4</v>
      </c>
      <c r="I300" s="210"/>
      <c r="J300" s="205"/>
      <c r="K300" s="205"/>
      <c r="L300" s="211"/>
      <c r="M300" s="212"/>
      <c r="N300" s="213"/>
      <c r="O300" s="213"/>
      <c r="P300" s="213"/>
      <c r="Q300" s="213"/>
      <c r="R300" s="213"/>
      <c r="S300" s="213"/>
      <c r="T300" s="214"/>
      <c r="AT300" s="215" t="s">
        <v>153</v>
      </c>
      <c r="AU300" s="215" t="s">
        <v>82</v>
      </c>
      <c r="AV300" s="13" t="s">
        <v>82</v>
      </c>
      <c r="AW300" s="13" t="s">
        <v>29</v>
      </c>
      <c r="AX300" s="13" t="s">
        <v>72</v>
      </c>
      <c r="AY300" s="215" t="s">
        <v>147</v>
      </c>
    </row>
    <row r="301" spans="2:51" s="14" customFormat="1" ht="11.25">
      <c r="B301" s="216"/>
      <c r="C301" s="217"/>
      <c r="D301" s="206" t="s">
        <v>153</v>
      </c>
      <c r="E301" s="218" t="s">
        <v>1</v>
      </c>
      <c r="F301" s="219" t="s">
        <v>155</v>
      </c>
      <c r="G301" s="217"/>
      <c r="H301" s="220">
        <v>24.4</v>
      </c>
      <c r="I301" s="221"/>
      <c r="J301" s="217"/>
      <c r="K301" s="217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153</v>
      </c>
      <c r="AU301" s="226" t="s">
        <v>82</v>
      </c>
      <c r="AV301" s="14" t="s">
        <v>152</v>
      </c>
      <c r="AW301" s="14" t="s">
        <v>29</v>
      </c>
      <c r="AX301" s="14" t="s">
        <v>80</v>
      </c>
      <c r="AY301" s="226" t="s">
        <v>147</v>
      </c>
    </row>
    <row r="302" spans="1:65" s="2" customFormat="1" ht="24.2" customHeight="1">
      <c r="A302" s="34"/>
      <c r="B302" s="35"/>
      <c r="C302" s="191" t="s">
        <v>407</v>
      </c>
      <c r="D302" s="191" t="s">
        <v>148</v>
      </c>
      <c r="E302" s="192" t="s">
        <v>408</v>
      </c>
      <c r="F302" s="193" t="s">
        <v>409</v>
      </c>
      <c r="G302" s="194" t="s">
        <v>193</v>
      </c>
      <c r="H302" s="195">
        <v>0.913</v>
      </c>
      <c r="I302" s="196"/>
      <c r="J302" s="197">
        <f>ROUND(I302*H302,2)</f>
        <v>0</v>
      </c>
      <c r="K302" s="193" t="s">
        <v>159</v>
      </c>
      <c r="L302" s="39"/>
      <c r="M302" s="198" t="s">
        <v>1</v>
      </c>
      <c r="N302" s="199" t="s">
        <v>37</v>
      </c>
      <c r="O302" s="71"/>
      <c r="P302" s="200">
        <f>O302*H302</f>
        <v>0</v>
      </c>
      <c r="Q302" s="200">
        <v>0</v>
      </c>
      <c r="R302" s="200">
        <f>Q302*H302</f>
        <v>0</v>
      </c>
      <c r="S302" s="200">
        <v>0</v>
      </c>
      <c r="T302" s="201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02" t="s">
        <v>189</v>
      </c>
      <c r="AT302" s="202" t="s">
        <v>148</v>
      </c>
      <c r="AU302" s="202" t="s">
        <v>82</v>
      </c>
      <c r="AY302" s="17" t="s">
        <v>147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17" t="s">
        <v>80</v>
      </c>
      <c r="BK302" s="203">
        <f>ROUND(I302*H302,2)</f>
        <v>0</v>
      </c>
      <c r="BL302" s="17" t="s">
        <v>189</v>
      </c>
      <c r="BM302" s="202" t="s">
        <v>410</v>
      </c>
    </row>
    <row r="303" spans="1:65" s="2" customFormat="1" ht="24.2" customHeight="1">
      <c r="A303" s="34"/>
      <c r="B303" s="35"/>
      <c r="C303" s="191" t="s">
        <v>281</v>
      </c>
      <c r="D303" s="191" t="s">
        <v>148</v>
      </c>
      <c r="E303" s="192" t="s">
        <v>411</v>
      </c>
      <c r="F303" s="193" t="s">
        <v>412</v>
      </c>
      <c r="G303" s="194" t="s">
        <v>193</v>
      </c>
      <c r="H303" s="195">
        <v>0.913</v>
      </c>
      <c r="I303" s="196"/>
      <c r="J303" s="197">
        <f>ROUND(I303*H303,2)</f>
        <v>0</v>
      </c>
      <c r="K303" s="193" t="s">
        <v>159</v>
      </c>
      <c r="L303" s="39"/>
      <c r="M303" s="198" t="s">
        <v>1</v>
      </c>
      <c r="N303" s="199" t="s">
        <v>37</v>
      </c>
      <c r="O303" s="71"/>
      <c r="P303" s="200">
        <f>O303*H303</f>
        <v>0</v>
      </c>
      <c r="Q303" s="200">
        <v>0</v>
      </c>
      <c r="R303" s="200">
        <f>Q303*H303</f>
        <v>0</v>
      </c>
      <c r="S303" s="200">
        <v>0</v>
      </c>
      <c r="T303" s="201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02" t="s">
        <v>189</v>
      </c>
      <c r="AT303" s="202" t="s">
        <v>148</v>
      </c>
      <c r="AU303" s="202" t="s">
        <v>82</v>
      </c>
      <c r="AY303" s="17" t="s">
        <v>147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17" t="s">
        <v>80</v>
      </c>
      <c r="BK303" s="203">
        <f>ROUND(I303*H303,2)</f>
        <v>0</v>
      </c>
      <c r="BL303" s="17" t="s">
        <v>189</v>
      </c>
      <c r="BM303" s="202" t="s">
        <v>413</v>
      </c>
    </row>
    <row r="304" spans="2:63" s="12" customFormat="1" ht="22.9" customHeight="1">
      <c r="B304" s="175"/>
      <c r="C304" s="176"/>
      <c r="D304" s="177" t="s">
        <v>71</v>
      </c>
      <c r="E304" s="189" t="s">
        <v>414</v>
      </c>
      <c r="F304" s="189" t="s">
        <v>415</v>
      </c>
      <c r="G304" s="176"/>
      <c r="H304" s="176"/>
      <c r="I304" s="179"/>
      <c r="J304" s="190">
        <f>BK304</f>
        <v>0</v>
      </c>
      <c r="K304" s="176"/>
      <c r="L304" s="181"/>
      <c r="M304" s="182"/>
      <c r="N304" s="183"/>
      <c r="O304" s="183"/>
      <c r="P304" s="184">
        <f>SUM(P305:P316)</f>
        <v>0</v>
      </c>
      <c r="Q304" s="183"/>
      <c r="R304" s="184">
        <f>SUM(R305:R316)</f>
        <v>0</v>
      </c>
      <c r="S304" s="183"/>
      <c r="T304" s="185">
        <f>SUM(T305:T316)</f>
        <v>0</v>
      </c>
      <c r="AR304" s="186" t="s">
        <v>82</v>
      </c>
      <c r="AT304" s="187" t="s">
        <v>71</v>
      </c>
      <c r="AU304" s="187" t="s">
        <v>80</v>
      </c>
      <c r="AY304" s="186" t="s">
        <v>147</v>
      </c>
      <c r="BK304" s="188">
        <f>SUM(BK305:BK316)</f>
        <v>0</v>
      </c>
    </row>
    <row r="305" spans="1:65" s="2" customFormat="1" ht="24.2" customHeight="1">
      <c r="A305" s="34"/>
      <c r="B305" s="35"/>
      <c r="C305" s="191" t="s">
        <v>416</v>
      </c>
      <c r="D305" s="191" t="s">
        <v>148</v>
      </c>
      <c r="E305" s="192" t="s">
        <v>417</v>
      </c>
      <c r="F305" s="193" t="s">
        <v>418</v>
      </c>
      <c r="G305" s="194" t="s">
        <v>310</v>
      </c>
      <c r="H305" s="195">
        <v>6</v>
      </c>
      <c r="I305" s="196"/>
      <c r="J305" s="197">
        <f>ROUND(I305*H305,2)</f>
        <v>0</v>
      </c>
      <c r="K305" s="193" t="s">
        <v>159</v>
      </c>
      <c r="L305" s="39"/>
      <c r="M305" s="198" t="s">
        <v>1</v>
      </c>
      <c r="N305" s="199" t="s">
        <v>37</v>
      </c>
      <c r="O305" s="71"/>
      <c r="P305" s="200">
        <f>O305*H305</f>
        <v>0</v>
      </c>
      <c r="Q305" s="200">
        <v>0</v>
      </c>
      <c r="R305" s="200">
        <f>Q305*H305</f>
        <v>0</v>
      </c>
      <c r="S305" s="200">
        <v>0</v>
      </c>
      <c r="T305" s="201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02" t="s">
        <v>189</v>
      </c>
      <c r="AT305" s="202" t="s">
        <v>148</v>
      </c>
      <c r="AU305" s="202" t="s">
        <v>82</v>
      </c>
      <c r="AY305" s="17" t="s">
        <v>147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17" t="s">
        <v>80</v>
      </c>
      <c r="BK305" s="203">
        <f>ROUND(I305*H305,2)</f>
        <v>0</v>
      </c>
      <c r="BL305" s="17" t="s">
        <v>189</v>
      </c>
      <c r="BM305" s="202" t="s">
        <v>419</v>
      </c>
    </row>
    <row r="306" spans="2:51" s="13" customFormat="1" ht="11.25">
      <c r="B306" s="204"/>
      <c r="C306" s="205"/>
      <c r="D306" s="206" t="s">
        <v>153</v>
      </c>
      <c r="E306" s="207" t="s">
        <v>1</v>
      </c>
      <c r="F306" s="208" t="s">
        <v>164</v>
      </c>
      <c r="G306" s="205"/>
      <c r="H306" s="209">
        <v>6</v>
      </c>
      <c r="I306" s="210"/>
      <c r="J306" s="205"/>
      <c r="K306" s="205"/>
      <c r="L306" s="211"/>
      <c r="M306" s="212"/>
      <c r="N306" s="213"/>
      <c r="O306" s="213"/>
      <c r="P306" s="213"/>
      <c r="Q306" s="213"/>
      <c r="R306" s="213"/>
      <c r="S306" s="213"/>
      <c r="T306" s="214"/>
      <c r="AT306" s="215" t="s">
        <v>153</v>
      </c>
      <c r="AU306" s="215" t="s">
        <v>82</v>
      </c>
      <c r="AV306" s="13" t="s">
        <v>82</v>
      </c>
      <c r="AW306" s="13" t="s">
        <v>29</v>
      </c>
      <c r="AX306" s="13" t="s">
        <v>72</v>
      </c>
      <c r="AY306" s="215" t="s">
        <v>147</v>
      </c>
    </row>
    <row r="307" spans="2:51" s="14" customFormat="1" ht="11.25">
      <c r="B307" s="216"/>
      <c r="C307" s="217"/>
      <c r="D307" s="206" t="s">
        <v>153</v>
      </c>
      <c r="E307" s="218" t="s">
        <v>1</v>
      </c>
      <c r="F307" s="219" t="s">
        <v>155</v>
      </c>
      <c r="G307" s="217"/>
      <c r="H307" s="220">
        <v>6</v>
      </c>
      <c r="I307" s="221"/>
      <c r="J307" s="217"/>
      <c r="K307" s="217"/>
      <c r="L307" s="222"/>
      <c r="M307" s="223"/>
      <c r="N307" s="224"/>
      <c r="O307" s="224"/>
      <c r="P307" s="224"/>
      <c r="Q307" s="224"/>
      <c r="R307" s="224"/>
      <c r="S307" s="224"/>
      <c r="T307" s="225"/>
      <c r="AT307" s="226" t="s">
        <v>153</v>
      </c>
      <c r="AU307" s="226" t="s">
        <v>82</v>
      </c>
      <c r="AV307" s="14" t="s">
        <v>152</v>
      </c>
      <c r="AW307" s="14" t="s">
        <v>29</v>
      </c>
      <c r="AX307" s="14" t="s">
        <v>80</v>
      </c>
      <c r="AY307" s="226" t="s">
        <v>147</v>
      </c>
    </row>
    <row r="308" spans="1:65" s="2" customFormat="1" ht="24.2" customHeight="1">
      <c r="A308" s="34"/>
      <c r="B308" s="35"/>
      <c r="C308" s="227" t="s">
        <v>285</v>
      </c>
      <c r="D308" s="227" t="s">
        <v>207</v>
      </c>
      <c r="E308" s="228" t="s">
        <v>420</v>
      </c>
      <c r="F308" s="229" t="s">
        <v>421</v>
      </c>
      <c r="G308" s="230" t="s">
        <v>310</v>
      </c>
      <c r="H308" s="231">
        <v>12</v>
      </c>
      <c r="I308" s="232"/>
      <c r="J308" s="233">
        <f>ROUND(I308*H308,2)</f>
        <v>0</v>
      </c>
      <c r="K308" s="229" t="s">
        <v>159</v>
      </c>
      <c r="L308" s="234"/>
      <c r="M308" s="235" t="s">
        <v>1</v>
      </c>
      <c r="N308" s="236" t="s">
        <v>37</v>
      </c>
      <c r="O308" s="71"/>
      <c r="P308" s="200">
        <f>O308*H308</f>
        <v>0</v>
      </c>
      <c r="Q308" s="200">
        <v>0</v>
      </c>
      <c r="R308" s="200">
        <f>Q308*H308</f>
        <v>0</v>
      </c>
      <c r="S308" s="200">
        <v>0</v>
      </c>
      <c r="T308" s="201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02" t="s">
        <v>228</v>
      </c>
      <c r="AT308" s="202" t="s">
        <v>207</v>
      </c>
      <c r="AU308" s="202" t="s">
        <v>82</v>
      </c>
      <c r="AY308" s="17" t="s">
        <v>147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17" t="s">
        <v>80</v>
      </c>
      <c r="BK308" s="203">
        <f>ROUND(I308*H308,2)</f>
        <v>0</v>
      </c>
      <c r="BL308" s="17" t="s">
        <v>189</v>
      </c>
      <c r="BM308" s="202" t="s">
        <v>422</v>
      </c>
    </row>
    <row r="309" spans="2:51" s="13" customFormat="1" ht="11.25">
      <c r="B309" s="204"/>
      <c r="C309" s="205"/>
      <c r="D309" s="206" t="s">
        <v>153</v>
      </c>
      <c r="E309" s="207" t="s">
        <v>1</v>
      </c>
      <c r="F309" s="208" t="s">
        <v>423</v>
      </c>
      <c r="G309" s="205"/>
      <c r="H309" s="209">
        <v>12</v>
      </c>
      <c r="I309" s="210"/>
      <c r="J309" s="205"/>
      <c r="K309" s="205"/>
      <c r="L309" s="211"/>
      <c r="M309" s="212"/>
      <c r="N309" s="213"/>
      <c r="O309" s="213"/>
      <c r="P309" s="213"/>
      <c r="Q309" s="213"/>
      <c r="R309" s="213"/>
      <c r="S309" s="213"/>
      <c r="T309" s="214"/>
      <c r="AT309" s="215" t="s">
        <v>153</v>
      </c>
      <c r="AU309" s="215" t="s">
        <v>82</v>
      </c>
      <c r="AV309" s="13" t="s">
        <v>82</v>
      </c>
      <c r="AW309" s="13" t="s">
        <v>29</v>
      </c>
      <c r="AX309" s="13" t="s">
        <v>72</v>
      </c>
      <c r="AY309" s="215" t="s">
        <v>147</v>
      </c>
    </row>
    <row r="310" spans="2:51" s="14" customFormat="1" ht="11.25">
      <c r="B310" s="216"/>
      <c r="C310" s="217"/>
      <c r="D310" s="206" t="s">
        <v>153</v>
      </c>
      <c r="E310" s="218" t="s">
        <v>1</v>
      </c>
      <c r="F310" s="219" t="s">
        <v>155</v>
      </c>
      <c r="G310" s="217"/>
      <c r="H310" s="220">
        <v>12</v>
      </c>
      <c r="I310" s="221"/>
      <c r="J310" s="217"/>
      <c r="K310" s="217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153</v>
      </c>
      <c r="AU310" s="226" t="s">
        <v>82</v>
      </c>
      <c r="AV310" s="14" t="s">
        <v>152</v>
      </c>
      <c r="AW310" s="14" t="s">
        <v>29</v>
      </c>
      <c r="AX310" s="14" t="s">
        <v>80</v>
      </c>
      <c r="AY310" s="226" t="s">
        <v>147</v>
      </c>
    </row>
    <row r="311" spans="1:65" s="2" customFormat="1" ht="33" customHeight="1">
      <c r="A311" s="34"/>
      <c r="B311" s="35"/>
      <c r="C311" s="191" t="s">
        <v>424</v>
      </c>
      <c r="D311" s="191" t="s">
        <v>148</v>
      </c>
      <c r="E311" s="192" t="s">
        <v>425</v>
      </c>
      <c r="F311" s="193" t="s">
        <v>426</v>
      </c>
      <c r="G311" s="194" t="s">
        <v>203</v>
      </c>
      <c r="H311" s="195">
        <v>79.2</v>
      </c>
      <c r="I311" s="196"/>
      <c r="J311" s="197">
        <f>ROUND(I311*H311,2)</f>
        <v>0</v>
      </c>
      <c r="K311" s="193" t="s">
        <v>159</v>
      </c>
      <c r="L311" s="39"/>
      <c r="M311" s="198" t="s">
        <v>1</v>
      </c>
      <c r="N311" s="199" t="s">
        <v>37</v>
      </c>
      <c r="O311" s="71"/>
      <c r="P311" s="200">
        <f>O311*H311</f>
        <v>0</v>
      </c>
      <c r="Q311" s="200">
        <v>0</v>
      </c>
      <c r="R311" s="200">
        <f>Q311*H311</f>
        <v>0</v>
      </c>
      <c r="S311" s="200">
        <v>0</v>
      </c>
      <c r="T311" s="201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02" t="s">
        <v>189</v>
      </c>
      <c r="AT311" s="202" t="s">
        <v>148</v>
      </c>
      <c r="AU311" s="202" t="s">
        <v>82</v>
      </c>
      <c r="AY311" s="17" t="s">
        <v>147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17" t="s">
        <v>80</v>
      </c>
      <c r="BK311" s="203">
        <f>ROUND(I311*H311,2)</f>
        <v>0</v>
      </c>
      <c r="BL311" s="17" t="s">
        <v>189</v>
      </c>
      <c r="BM311" s="202" t="s">
        <v>427</v>
      </c>
    </row>
    <row r="312" spans="1:65" s="2" customFormat="1" ht="24.2" customHeight="1">
      <c r="A312" s="34"/>
      <c r="B312" s="35"/>
      <c r="C312" s="227" t="s">
        <v>290</v>
      </c>
      <c r="D312" s="227" t="s">
        <v>207</v>
      </c>
      <c r="E312" s="228" t="s">
        <v>428</v>
      </c>
      <c r="F312" s="229" t="s">
        <v>429</v>
      </c>
      <c r="G312" s="230" t="s">
        <v>203</v>
      </c>
      <c r="H312" s="231">
        <v>79.2</v>
      </c>
      <c r="I312" s="232"/>
      <c r="J312" s="233">
        <f>ROUND(I312*H312,2)</f>
        <v>0</v>
      </c>
      <c r="K312" s="229" t="s">
        <v>159</v>
      </c>
      <c r="L312" s="234"/>
      <c r="M312" s="235" t="s">
        <v>1</v>
      </c>
      <c r="N312" s="236" t="s">
        <v>37</v>
      </c>
      <c r="O312" s="71"/>
      <c r="P312" s="200">
        <f>O312*H312</f>
        <v>0</v>
      </c>
      <c r="Q312" s="200">
        <v>0</v>
      </c>
      <c r="R312" s="200">
        <f>Q312*H312</f>
        <v>0</v>
      </c>
      <c r="S312" s="200">
        <v>0</v>
      </c>
      <c r="T312" s="201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02" t="s">
        <v>228</v>
      </c>
      <c r="AT312" s="202" t="s">
        <v>207</v>
      </c>
      <c r="AU312" s="202" t="s">
        <v>82</v>
      </c>
      <c r="AY312" s="17" t="s">
        <v>147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17" t="s">
        <v>80</v>
      </c>
      <c r="BK312" s="203">
        <f>ROUND(I312*H312,2)</f>
        <v>0</v>
      </c>
      <c r="BL312" s="17" t="s">
        <v>189</v>
      </c>
      <c r="BM312" s="202" t="s">
        <v>430</v>
      </c>
    </row>
    <row r="313" spans="2:51" s="13" customFormat="1" ht="11.25">
      <c r="B313" s="204"/>
      <c r="C313" s="205"/>
      <c r="D313" s="206" t="s">
        <v>153</v>
      </c>
      <c r="E313" s="207" t="s">
        <v>1</v>
      </c>
      <c r="F313" s="208" t="s">
        <v>431</v>
      </c>
      <c r="G313" s="205"/>
      <c r="H313" s="209">
        <v>79.2</v>
      </c>
      <c r="I313" s="210"/>
      <c r="J313" s="205"/>
      <c r="K313" s="205"/>
      <c r="L313" s="211"/>
      <c r="M313" s="212"/>
      <c r="N313" s="213"/>
      <c r="O313" s="213"/>
      <c r="P313" s="213"/>
      <c r="Q313" s="213"/>
      <c r="R313" s="213"/>
      <c r="S313" s="213"/>
      <c r="T313" s="214"/>
      <c r="AT313" s="215" t="s">
        <v>153</v>
      </c>
      <c r="AU313" s="215" t="s">
        <v>82</v>
      </c>
      <c r="AV313" s="13" t="s">
        <v>82</v>
      </c>
      <c r="AW313" s="13" t="s">
        <v>29</v>
      </c>
      <c r="AX313" s="13" t="s">
        <v>72</v>
      </c>
      <c r="AY313" s="215" t="s">
        <v>147</v>
      </c>
    </row>
    <row r="314" spans="2:51" s="14" customFormat="1" ht="11.25">
      <c r="B314" s="216"/>
      <c r="C314" s="217"/>
      <c r="D314" s="206" t="s">
        <v>153</v>
      </c>
      <c r="E314" s="218" t="s">
        <v>1</v>
      </c>
      <c r="F314" s="219" t="s">
        <v>155</v>
      </c>
      <c r="G314" s="217"/>
      <c r="H314" s="220">
        <v>79.2</v>
      </c>
      <c r="I314" s="221"/>
      <c r="J314" s="217"/>
      <c r="K314" s="217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153</v>
      </c>
      <c r="AU314" s="226" t="s">
        <v>82</v>
      </c>
      <c r="AV314" s="14" t="s">
        <v>152</v>
      </c>
      <c r="AW314" s="14" t="s">
        <v>29</v>
      </c>
      <c r="AX314" s="14" t="s">
        <v>80</v>
      </c>
      <c r="AY314" s="226" t="s">
        <v>147</v>
      </c>
    </row>
    <row r="315" spans="1:65" s="2" customFormat="1" ht="24.2" customHeight="1">
      <c r="A315" s="34"/>
      <c r="B315" s="35"/>
      <c r="C315" s="191" t="s">
        <v>432</v>
      </c>
      <c r="D315" s="191" t="s">
        <v>148</v>
      </c>
      <c r="E315" s="192" t="s">
        <v>433</v>
      </c>
      <c r="F315" s="193" t="s">
        <v>434</v>
      </c>
      <c r="G315" s="194" t="s">
        <v>193</v>
      </c>
      <c r="H315" s="195">
        <v>1.771</v>
      </c>
      <c r="I315" s="196"/>
      <c r="J315" s="197">
        <f>ROUND(I315*H315,2)</f>
        <v>0</v>
      </c>
      <c r="K315" s="193" t="s">
        <v>159</v>
      </c>
      <c r="L315" s="39"/>
      <c r="M315" s="198" t="s">
        <v>1</v>
      </c>
      <c r="N315" s="199" t="s">
        <v>37</v>
      </c>
      <c r="O315" s="71"/>
      <c r="P315" s="200">
        <f>O315*H315</f>
        <v>0</v>
      </c>
      <c r="Q315" s="200">
        <v>0</v>
      </c>
      <c r="R315" s="200">
        <f>Q315*H315</f>
        <v>0</v>
      </c>
      <c r="S315" s="200">
        <v>0</v>
      </c>
      <c r="T315" s="201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02" t="s">
        <v>189</v>
      </c>
      <c r="AT315" s="202" t="s">
        <v>148</v>
      </c>
      <c r="AU315" s="202" t="s">
        <v>82</v>
      </c>
      <c r="AY315" s="17" t="s">
        <v>147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17" t="s">
        <v>80</v>
      </c>
      <c r="BK315" s="203">
        <f>ROUND(I315*H315,2)</f>
        <v>0</v>
      </c>
      <c r="BL315" s="17" t="s">
        <v>189</v>
      </c>
      <c r="BM315" s="202" t="s">
        <v>435</v>
      </c>
    </row>
    <row r="316" spans="1:65" s="2" customFormat="1" ht="24.2" customHeight="1">
      <c r="A316" s="34"/>
      <c r="B316" s="35"/>
      <c r="C316" s="191" t="s">
        <v>294</v>
      </c>
      <c r="D316" s="191" t="s">
        <v>148</v>
      </c>
      <c r="E316" s="192" t="s">
        <v>436</v>
      </c>
      <c r="F316" s="193" t="s">
        <v>437</v>
      </c>
      <c r="G316" s="194" t="s">
        <v>193</v>
      </c>
      <c r="H316" s="195">
        <v>1.771</v>
      </c>
      <c r="I316" s="196"/>
      <c r="J316" s="197">
        <f>ROUND(I316*H316,2)</f>
        <v>0</v>
      </c>
      <c r="K316" s="193" t="s">
        <v>159</v>
      </c>
      <c r="L316" s="39"/>
      <c r="M316" s="198" t="s">
        <v>1</v>
      </c>
      <c r="N316" s="199" t="s">
        <v>37</v>
      </c>
      <c r="O316" s="71"/>
      <c r="P316" s="200">
        <f>O316*H316</f>
        <v>0</v>
      </c>
      <c r="Q316" s="200">
        <v>0</v>
      </c>
      <c r="R316" s="200">
        <f>Q316*H316</f>
        <v>0</v>
      </c>
      <c r="S316" s="200">
        <v>0</v>
      </c>
      <c r="T316" s="201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02" t="s">
        <v>189</v>
      </c>
      <c r="AT316" s="202" t="s">
        <v>148</v>
      </c>
      <c r="AU316" s="202" t="s">
        <v>82</v>
      </c>
      <c r="AY316" s="17" t="s">
        <v>147</v>
      </c>
      <c r="BE316" s="203">
        <f>IF(N316="základní",J316,0)</f>
        <v>0</v>
      </c>
      <c r="BF316" s="203">
        <f>IF(N316="snížená",J316,0)</f>
        <v>0</v>
      </c>
      <c r="BG316" s="203">
        <f>IF(N316="zákl. přenesená",J316,0)</f>
        <v>0</v>
      </c>
      <c r="BH316" s="203">
        <f>IF(N316="sníž. přenesená",J316,0)</f>
        <v>0</v>
      </c>
      <c r="BI316" s="203">
        <f>IF(N316="nulová",J316,0)</f>
        <v>0</v>
      </c>
      <c r="BJ316" s="17" t="s">
        <v>80</v>
      </c>
      <c r="BK316" s="203">
        <f>ROUND(I316*H316,2)</f>
        <v>0</v>
      </c>
      <c r="BL316" s="17" t="s">
        <v>189</v>
      </c>
      <c r="BM316" s="202" t="s">
        <v>438</v>
      </c>
    </row>
    <row r="317" spans="2:63" s="12" customFormat="1" ht="22.9" customHeight="1">
      <c r="B317" s="175"/>
      <c r="C317" s="176"/>
      <c r="D317" s="177" t="s">
        <v>71</v>
      </c>
      <c r="E317" s="189" t="s">
        <v>439</v>
      </c>
      <c r="F317" s="189" t="s">
        <v>440</v>
      </c>
      <c r="G317" s="176"/>
      <c r="H317" s="176"/>
      <c r="I317" s="179"/>
      <c r="J317" s="190">
        <f>BK317</f>
        <v>0</v>
      </c>
      <c r="K317" s="176"/>
      <c r="L317" s="181"/>
      <c r="M317" s="182"/>
      <c r="N317" s="183"/>
      <c r="O317" s="183"/>
      <c r="P317" s="184">
        <f>SUM(P318:P330)</f>
        <v>0</v>
      </c>
      <c r="Q317" s="183"/>
      <c r="R317" s="184">
        <f>SUM(R318:R330)</f>
        <v>0</v>
      </c>
      <c r="S317" s="183"/>
      <c r="T317" s="185">
        <f>SUM(T318:T330)</f>
        <v>0</v>
      </c>
      <c r="AR317" s="186" t="s">
        <v>82</v>
      </c>
      <c r="AT317" s="187" t="s">
        <v>71</v>
      </c>
      <c r="AU317" s="187" t="s">
        <v>80</v>
      </c>
      <c r="AY317" s="186" t="s">
        <v>147</v>
      </c>
      <c r="BK317" s="188">
        <f>SUM(BK318:BK330)</f>
        <v>0</v>
      </c>
    </row>
    <row r="318" spans="1:65" s="2" customFormat="1" ht="24.2" customHeight="1">
      <c r="A318" s="34"/>
      <c r="B318" s="35"/>
      <c r="C318" s="191" t="s">
        <v>441</v>
      </c>
      <c r="D318" s="191" t="s">
        <v>148</v>
      </c>
      <c r="E318" s="192" t="s">
        <v>442</v>
      </c>
      <c r="F318" s="193" t="s">
        <v>443</v>
      </c>
      <c r="G318" s="194" t="s">
        <v>310</v>
      </c>
      <c r="H318" s="195">
        <v>2</v>
      </c>
      <c r="I318" s="196"/>
      <c r="J318" s="197">
        <f>ROUND(I318*H318,2)</f>
        <v>0</v>
      </c>
      <c r="K318" s="193" t="s">
        <v>159</v>
      </c>
      <c r="L318" s="39"/>
      <c r="M318" s="198" t="s">
        <v>1</v>
      </c>
      <c r="N318" s="199" t="s">
        <v>37</v>
      </c>
      <c r="O318" s="71"/>
      <c r="P318" s="200">
        <f>O318*H318</f>
        <v>0</v>
      </c>
      <c r="Q318" s="200">
        <v>0</v>
      </c>
      <c r="R318" s="200">
        <f>Q318*H318</f>
        <v>0</v>
      </c>
      <c r="S318" s="200">
        <v>0</v>
      </c>
      <c r="T318" s="201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02" t="s">
        <v>189</v>
      </c>
      <c r="AT318" s="202" t="s">
        <v>148</v>
      </c>
      <c r="AU318" s="202" t="s">
        <v>82</v>
      </c>
      <c r="AY318" s="17" t="s">
        <v>147</v>
      </c>
      <c r="BE318" s="203">
        <f>IF(N318="základní",J318,0)</f>
        <v>0</v>
      </c>
      <c r="BF318" s="203">
        <f>IF(N318="snížená",J318,0)</f>
        <v>0</v>
      </c>
      <c r="BG318" s="203">
        <f>IF(N318="zákl. přenesená",J318,0)</f>
        <v>0</v>
      </c>
      <c r="BH318" s="203">
        <f>IF(N318="sníž. přenesená",J318,0)</f>
        <v>0</v>
      </c>
      <c r="BI318" s="203">
        <f>IF(N318="nulová",J318,0)</f>
        <v>0</v>
      </c>
      <c r="BJ318" s="17" t="s">
        <v>80</v>
      </c>
      <c r="BK318" s="203">
        <f>ROUND(I318*H318,2)</f>
        <v>0</v>
      </c>
      <c r="BL318" s="17" t="s">
        <v>189</v>
      </c>
      <c r="BM318" s="202" t="s">
        <v>444</v>
      </c>
    </row>
    <row r="319" spans="2:51" s="13" customFormat="1" ht="11.25">
      <c r="B319" s="204"/>
      <c r="C319" s="205"/>
      <c r="D319" s="206" t="s">
        <v>153</v>
      </c>
      <c r="E319" s="207" t="s">
        <v>1</v>
      </c>
      <c r="F319" s="208" t="s">
        <v>82</v>
      </c>
      <c r="G319" s="205"/>
      <c r="H319" s="209">
        <v>2</v>
      </c>
      <c r="I319" s="210"/>
      <c r="J319" s="205"/>
      <c r="K319" s="205"/>
      <c r="L319" s="211"/>
      <c r="M319" s="212"/>
      <c r="N319" s="213"/>
      <c r="O319" s="213"/>
      <c r="P319" s="213"/>
      <c r="Q319" s="213"/>
      <c r="R319" s="213"/>
      <c r="S319" s="213"/>
      <c r="T319" s="214"/>
      <c r="AT319" s="215" t="s">
        <v>153</v>
      </c>
      <c r="AU319" s="215" t="s">
        <v>82</v>
      </c>
      <c r="AV319" s="13" t="s">
        <v>82</v>
      </c>
      <c r="AW319" s="13" t="s">
        <v>29</v>
      </c>
      <c r="AX319" s="13" t="s">
        <v>72</v>
      </c>
      <c r="AY319" s="215" t="s">
        <v>147</v>
      </c>
    </row>
    <row r="320" spans="2:51" s="14" customFormat="1" ht="11.25">
      <c r="B320" s="216"/>
      <c r="C320" s="217"/>
      <c r="D320" s="206" t="s">
        <v>153</v>
      </c>
      <c r="E320" s="218" t="s">
        <v>1</v>
      </c>
      <c r="F320" s="219" t="s">
        <v>155</v>
      </c>
      <c r="G320" s="217"/>
      <c r="H320" s="220">
        <v>2</v>
      </c>
      <c r="I320" s="221"/>
      <c r="J320" s="217"/>
      <c r="K320" s="217"/>
      <c r="L320" s="222"/>
      <c r="M320" s="223"/>
      <c r="N320" s="224"/>
      <c r="O320" s="224"/>
      <c r="P320" s="224"/>
      <c r="Q320" s="224"/>
      <c r="R320" s="224"/>
      <c r="S320" s="224"/>
      <c r="T320" s="225"/>
      <c r="AT320" s="226" t="s">
        <v>153</v>
      </c>
      <c r="AU320" s="226" t="s">
        <v>82</v>
      </c>
      <c r="AV320" s="14" t="s">
        <v>152</v>
      </c>
      <c r="AW320" s="14" t="s">
        <v>29</v>
      </c>
      <c r="AX320" s="14" t="s">
        <v>80</v>
      </c>
      <c r="AY320" s="226" t="s">
        <v>147</v>
      </c>
    </row>
    <row r="321" spans="1:65" s="2" customFormat="1" ht="33" customHeight="1">
      <c r="A321" s="34"/>
      <c r="B321" s="35"/>
      <c r="C321" s="227" t="s">
        <v>297</v>
      </c>
      <c r="D321" s="227" t="s">
        <v>207</v>
      </c>
      <c r="E321" s="228" t="s">
        <v>445</v>
      </c>
      <c r="F321" s="229" t="s">
        <v>446</v>
      </c>
      <c r="G321" s="230" t="s">
        <v>310</v>
      </c>
      <c r="H321" s="231">
        <v>2</v>
      </c>
      <c r="I321" s="232"/>
      <c r="J321" s="233">
        <f>ROUND(I321*H321,2)</f>
        <v>0</v>
      </c>
      <c r="K321" s="229" t="s">
        <v>159</v>
      </c>
      <c r="L321" s="234"/>
      <c r="M321" s="235" t="s">
        <v>1</v>
      </c>
      <c r="N321" s="236" t="s">
        <v>37</v>
      </c>
      <c r="O321" s="71"/>
      <c r="P321" s="200">
        <f>O321*H321</f>
        <v>0</v>
      </c>
      <c r="Q321" s="200">
        <v>0</v>
      </c>
      <c r="R321" s="200">
        <f>Q321*H321</f>
        <v>0</v>
      </c>
      <c r="S321" s="200">
        <v>0</v>
      </c>
      <c r="T321" s="201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02" t="s">
        <v>228</v>
      </c>
      <c r="AT321" s="202" t="s">
        <v>207</v>
      </c>
      <c r="AU321" s="202" t="s">
        <v>82</v>
      </c>
      <c r="AY321" s="17" t="s">
        <v>147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17" t="s">
        <v>80</v>
      </c>
      <c r="BK321" s="203">
        <f>ROUND(I321*H321,2)</f>
        <v>0</v>
      </c>
      <c r="BL321" s="17" t="s">
        <v>189</v>
      </c>
      <c r="BM321" s="202" t="s">
        <v>447</v>
      </c>
    </row>
    <row r="322" spans="1:65" s="2" customFormat="1" ht="24.2" customHeight="1">
      <c r="A322" s="34"/>
      <c r="B322" s="35"/>
      <c r="C322" s="191" t="s">
        <v>448</v>
      </c>
      <c r="D322" s="191" t="s">
        <v>148</v>
      </c>
      <c r="E322" s="192" t="s">
        <v>449</v>
      </c>
      <c r="F322" s="193" t="s">
        <v>450</v>
      </c>
      <c r="G322" s="194" t="s">
        <v>310</v>
      </c>
      <c r="H322" s="195">
        <v>1</v>
      </c>
      <c r="I322" s="196"/>
      <c r="J322" s="197">
        <f>ROUND(I322*H322,2)</f>
        <v>0</v>
      </c>
      <c r="K322" s="193" t="s">
        <v>1</v>
      </c>
      <c r="L322" s="39"/>
      <c r="M322" s="198" t="s">
        <v>1</v>
      </c>
      <c r="N322" s="199" t="s">
        <v>37</v>
      </c>
      <c r="O322" s="71"/>
      <c r="P322" s="200">
        <f>O322*H322</f>
        <v>0</v>
      </c>
      <c r="Q322" s="200">
        <v>0</v>
      </c>
      <c r="R322" s="200">
        <f>Q322*H322</f>
        <v>0</v>
      </c>
      <c r="S322" s="200">
        <v>0</v>
      </c>
      <c r="T322" s="201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02" t="s">
        <v>189</v>
      </c>
      <c r="AT322" s="202" t="s">
        <v>148</v>
      </c>
      <c r="AU322" s="202" t="s">
        <v>82</v>
      </c>
      <c r="AY322" s="17" t="s">
        <v>147</v>
      </c>
      <c r="BE322" s="203">
        <f>IF(N322="základní",J322,0)</f>
        <v>0</v>
      </c>
      <c r="BF322" s="203">
        <f>IF(N322="snížená",J322,0)</f>
        <v>0</v>
      </c>
      <c r="BG322" s="203">
        <f>IF(N322="zákl. přenesená",J322,0)</f>
        <v>0</v>
      </c>
      <c r="BH322" s="203">
        <f>IF(N322="sníž. přenesená",J322,0)</f>
        <v>0</v>
      </c>
      <c r="BI322" s="203">
        <f>IF(N322="nulová",J322,0)</f>
        <v>0</v>
      </c>
      <c r="BJ322" s="17" t="s">
        <v>80</v>
      </c>
      <c r="BK322" s="203">
        <f>ROUND(I322*H322,2)</f>
        <v>0</v>
      </c>
      <c r="BL322" s="17" t="s">
        <v>189</v>
      </c>
      <c r="BM322" s="202" t="s">
        <v>451</v>
      </c>
    </row>
    <row r="323" spans="1:65" s="2" customFormat="1" ht="16.5" customHeight="1">
      <c r="A323" s="34"/>
      <c r="B323" s="35"/>
      <c r="C323" s="227" t="s">
        <v>301</v>
      </c>
      <c r="D323" s="227" t="s">
        <v>207</v>
      </c>
      <c r="E323" s="228" t="s">
        <v>452</v>
      </c>
      <c r="F323" s="229" t="s">
        <v>453</v>
      </c>
      <c r="G323" s="230" t="s">
        <v>310</v>
      </c>
      <c r="H323" s="231">
        <v>1</v>
      </c>
      <c r="I323" s="232"/>
      <c r="J323" s="233">
        <f>ROUND(I323*H323,2)</f>
        <v>0</v>
      </c>
      <c r="K323" s="229" t="s">
        <v>1</v>
      </c>
      <c r="L323" s="234"/>
      <c r="M323" s="235" t="s">
        <v>1</v>
      </c>
      <c r="N323" s="236" t="s">
        <v>37</v>
      </c>
      <c r="O323" s="71"/>
      <c r="P323" s="200">
        <f>O323*H323</f>
        <v>0</v>
      </c>
      <c r="Q323" s="200">
        <v>0</v>
      </c>
      <c r="R323" s="200">
        <f>Q323*H323</f>
        <v>0</v>
      </c>
      <c r="S323" s="200">
        <v>0</v>
      </c>
      <c r="T323" s="201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02" t="s">
        <v>228</v>
      </c>
      <c r="AT323" s="202" t="s">
        <v>207</v>
      </c>
      <c r="AU323" s="202" t="s">
        <v>82</v>
      </c>
      <c r="AY323" s="17" t="s">
        <v>147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17" t="s">
        <v>80</v>
      </c>
      <c r="BK323" s="203">
        <f>ROUND(I323*H323,2)</f>
        <v>0</v>
      </c>
      <c r="BL323" s="17" t="s">
        <v>189</v>
      </c>
      <c r="BM323" s="202" t="s">
        <v>454</v>
      </c>
    </row>
    <row r="324" spans="2:51" s="13" customFormat="1" ht="11.25">
      <c r="B324" s="204"/>
      <c r="C324" s="205"/>
      <c r="D324" s="206" t="s">
        <v>153</v>
      </c>
      <c r="E324" s="207" t="s">
        <v>1</v>
      </c>
      <c r="F324" s="208" t="s">
        <v>80</v>
      </c>
      <c r="G324" s="205"/>
      <c r="H324" s="209">
        <v>1</v>
      </c>
      <c r="I324" s="210"/>
      <c r="J324" s="205"/>
      <c r="K324" s="205"/>
      <c r="L324" s="211"/>
      <c r="M324" s="212"/>
      <c r="N324" s="213"/>
      <c r="O324" s="213"/>
      <c r="P324" s="213"/>
      <c r="Q324" s="213"/>
      <c r="R324" s="213"/>
      <c r="S324" s="213"/>
      <c r="T324" s="214"/>
      <c r="AT324" s="215" t="s">
        <v>153</v>
      </c>
      <c r="AU324" s="215" t="s">
        <v>82</v>
      </c>
      <c r="AV324" s="13" t="s">
        <v>82</v>
      </c>
      <c r="AW324" s="13" t="s">
        <v>29</v>
      </c>
      <c r="AX324" s="13" t="s">
        <v>72</v>
      </c>
      <c r="AY324" s="215" t="s">
        <v>147</v>
      </c>
    </row>
    <row r="325" spans="2:51" s="14" customFormat="1" ht="11.25">
      <c r="B325" s="216"/>
      <c r="C325" s="217"/>
      <c r="D325" s="206" t="s">
        <v>153</v>
      </c>
      <c r="E325" s="218" t="s">
        <v>1</v>
      </c>
      <c r="F325" s="219" t="s">
        <v>155</v>
      </c>
      <c r="G325" s="217"/>
      <c r="H325" s="220">
        <v>1</v>
      </c>
      <c r="I325" s="221"/>
      <c r="J325" s="217"/>
      <c r="K325" s="217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153</v>
      </c>
      <c r="AU325" s="226" t="s">
        <v>82</v>
      </c>
      <c r="AV325" s="14" t="s">
        <v>152</v>
      </c>
      <c r="AW325" s="14" t="s">
        <v>29</v>
      </c>
      <c r="AX325" s="14" t="s">
        <v>80</v>
      </c>
      <c r="AY325" s="226" t="s">
        <v>147</v>
      </c>
    </row>
    <row r="326" spans="1:65" s="2" customFormat="1" ht="24.2" customHeight="1">
      <c r="A326" s="34"/>
      <c r="B326" s="35"/>
      <c r="C326" s="227" t="s">
        <v>455</v>
      </c>
      <c r="D326" s="227" t="s">
        <v>207</v>
      </c>
      <c r="E326" s="228" t="s">
        <v>456</v>
      </c>
      <c r="F326" s="229" t="s">
        <v>457</v>
      </c>
      <c r="G326" s="230" t="s">
        <v>310</v>
      </c>
      <c r="H326" s="231">
        <v>1</v>
      </c>
      <c r="I326" s="232"/>
      <c r="J326" s="233">
        <f>ROUND(I326*H326,2)</f>
        <v>0</v>
      </c>
      <c r="K326" s="229" t="s">
        <v>1</v>
      </c>
      <c r="L326" s="234"/>
      <c r="M326" s="235" t="s">
        <v>1</v>
      </c>
      <c r="N326" s="236" t="s">
        <v>37</v>
      </c>
      <c r="O326" s="71"/>
      <c r="P326" s="200">
        <f>O326*H326</f>
        <v>0</v>
      </c>
      <c r="Q326" s="200">
        <v>0</v>
      </c>
      <c r="R326" s="200">
        <f>Q326*H326</f>
        <v>0</v>
      </c>
      <c r="S326" s="200">
        <v>0</v>
      </c>
      <c r="T326" s="201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02" t="s">
        <v>228</v>
      </c>
      <c r="AT326" s="202" t="s">
        <v>207</v>
      </c>
      <c r="AU326" s="202" t="s">
        <v>82</v>
      </c>
      <c r="AY326" s="17" t="s">
        <v>147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17" t="s">
        <v>80</v>
      </c>
      <c r="BK326" s="203">
        <f>ROUND(I326*H326,2)</f>
        <v>0</v>
      </c>
      <c r="BL326" s="17" t="s">
        <v>189</v>
      </c>
      <c r="BM326" s="202" t="s">
        <v>458</v>
      </c>
    </row>
    <row r="327" spans="2:51" s="13" customFormat="1" ht="11.25">
      <c r="B327" s="204"/>
      <c r="C327" s="205"/>
      <c r="D327" s="206" t="s">
        <v>153</v>
      </c>
      <c r="E327" s="207" t="s">
        <v>1</v>
      </c>
      <c r="F327" s="208" t="s">
        <v>80</v>
      </c>
      <c r="G327" s="205"/>
      <c r="H327" s="209">
        <v>1</v>
      </c>
      <c r="I327" s="210"/>
      <c r="J327" s="205"/>
      <c r="K327" s="205"/>
      <c r="L327" s="211"/>
      <c r="M327" s="212"/>
      <c r="N327" s="213"/>
      <c r="O327" s="213"/>
      <c r="P327" s="213"/>
      <c r="Q327" s="213"/>
      <c r="R327" s="213"/>
      <c r="S327" s="213"/>
      <c r="T327" s="214"/>
      <c r="AT327" s="215" t="s">
        <v>153</v>
      </c>
      <c r="AU327" s="215" t="s">
        <v>82</v>
      </c>
      <c r="AV327" s="13" t="s">
        <v>82</v>
      </c>
      <c r="AW327" s="13" t="s">
        <v>29</v>
      </c>
      <c r="AX327" s="13" t="s">
        <v>72</v>
      </c>
      <c r="AY327" s="215" t="s">
        <v>147</v>
      </c>
    </row>
    <row r="328" spans="2:51" s="14" customFormat="1" ht="11.25">
      <c r="B328" s="216"/>
      <c r="C328" s="217"/>
      <c r="D328" s="206" t="s">
        <v>153</v>
      </c>
      <c r="E328" s="218" t="s">
        <v>1</v>
      </c>
      <c r="F328" s="219" t="s">
        <v>155</v>
      </c>
      <c r="G328" s="217"/>
      <c r="H328" s="220">
        <v>1</v>
      </c>
      <c r="I328" s="221"/>
      <c r="J328" s="217"/>
      <c r="K328" s="217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153</v>
      </c>
      <c r="AU328" s="226" t="s">
        <v>82</v>
      </c>
      <c r="AV328" s="14" t="s">
        <v>152</v>
      </c>
      <c r="AW328" s="14" t="s">
        <v>29</v>
      </c>
      <c r="AX328" s="14" t="s">
        <v>80</v>
      </c>
      <c r="AY328" s="226" t="s">
        <v>147</v>
      </c>
    </row>
    <row r="329" spans="1:65" s="2" customFormat="1" ht="24.2" customHeight="1">
      <c r="A329" s="34"/>
      <c r="B329" s="35"/>
      <c r="C329" s="191" t="s">
        <v>306</v>
      </c>
      <c r="D329" s="191" t="s">
        <v>148</v>
      </c>
      <c r="E329" s="192" t="s">
        <v>459</v>
      </c>
      <c r="F329" s="193" t="s">
        <v>460</v>
      </c>
      <c r="G329" s="194" t="s">
        <v>193</v>
      </c>
      <c r="H329" s="195">
        <v>0.963</v>
      </c>
      <c r="I329" s="196"/>
      <c r="J329" s="197">
        <f>ROUND(I329*H329,2)</f>
        <v>0</v>
      </c>
      <c r="K329" s="193" t="s">
        <v>159</v>
      </c>
      <c r="L329" s="39"/>
      <c r="M329" s="198" t="s">
        <v>1</v>
      </c>
      <c r="N329" s="199" t="s">
        <v>37</v>
      </c>
      <c r="O329" s="71"/>
      <c r="P329" s="200">
        <f>O329*H329</f>
        <v>0</v>
      </c>
      <c r="Q329" s="200">
        <v>0</v>
      </c>
      <c r="R329" s="200">
        <f>Q329*H329</f>
        <v>0</v>
      </c>
      <c r="S329" s="200">
        <v>0</v>
      </c>
      <c r="T329" s="201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02" t="s">
        <v>189</v>
      </c>
      <c r="AT329" s="202" t="s">
        <v>148</v>
      </c>
      <c r="AU329" s="202" t="s">
        <v>82</v>
      </c>
      <c r="AY329" s="17" t="s">
        <v>147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17" t="s">
        <v>80</v>
      </c>
      <c r="BK329" s="203">
        <f>ROUND(I329*H329,2)</f>
        <v>0</v>
      </c>
      <c r="BL329" s="17" t="s">
        <v>189</v>
      </c>
      <c r="BM329" s="202" t="s">
        <v>461</v>
      </c>
    </row>
    <row r="330" spans="1:65" s="2" customFormat="1" ht="24.2" customHeight="1">
      <c r="A330" s="34"/>
      <c r="B330" s="35"/>
      <c r="C330" s="191" t="s">
        <v>462</v>
      </c>
      <c r="D330" s="191" t="s">
        <v>148</v>
      </c>
      <c r="E330" s="192" t="s">
        <v>463</v>
      </c>
      <c r="F330" s="193" t="s">
        <v>464</v>
      </c>
      <c r="G330" s="194" t="s">
        <v>193</v>
      </c>
      <c r="H330" s="195">
        <v>0.963</v>
      </c>
      <c r="I330" s="196"/>
      <c r="J330" s="197">
        <f>ROUND(I330*H330,2)</f>
        <v>0</v>
      </c>
      <c r="K330" s="193" t="s">
        <v>159</v>
      </c>
      <c r="L330" s="39"/>
      <c r="M330" s="198" t="s">
        <v>1</v>
      </c>
      <c r="N330" s="199" t="s">
        <v>37</v>
      </c>
      <c r="O330" s="71"/>
      <c r="P330" s="200">
        <f>O330*H330</f>
        <v>0</v>
      </c>
      <c r="Q330" s="200">
        <v>0</v>
      </c>
      <c r="R330" s="200">
        <f>Q330*H330</f>
        <v>0</v>
      </c>
      <c r="S330" s="200">
        <v>0</v>
      </c>
      <c r="T330" s="201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02" t="s">
        <v>189</v>
      </c>
      <c r="AT330" s="202" t="s">
        <v>148</v>
      </c>
      <c r="AU330" s="202" t="s">
        <v>82</v>
      </c>
      <c r="AY330" s="17" t="s">
        <v>147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17" t="s">
        <v>80</v>
      </c>
      <c r="BK330" s="203">
        <f>ROUND(I330*H330,2)</f>
        <v>0</v>
      </c>
      <c r="BL330" s="17" t="s">
        <v>189</v>
      </c>
      <c r="BM330" s="202" t="s">
        <v>465</v>
      </c>
    </row>
    <row r="331" spans="2:63" s="12" customFormat="1" ht="22.9" customHeight="1">
      <c r="B331" s="175"/>
      <c r="C331" s="176"/>
      <c r="D331" s="177" t="s">
        <v>71</v>
      </c>
      <c r="E331" s="189" t="s">
        <v>466</v>
      </c>
      <c r="F331" s="189" t="s">
        <v>467</v>
      </c>
      <c r="G331" s="176"/>
      <c r="H331" s="176"/>
      <c r="I331" s="179"/>
      <c r="J331" s="190">
        <f>BK331</f>
        <v>0</v>
      </c>
      <c r="K331" s="176"/>
      <c r="L331" s="181"/>
      <c r="M331" s="182"/>
      <c r="N331" s="183"/>
      <c r="O331" s="183"/>
      <c r="P331" s="184">
        <f>SUM(P332:P337)</f>
        <v>0</v>
      </c>
      <c r="Q331" s="183"/>
      <c r="R331" s="184">
        <f>SUM(R332:R337)</f>
        <v>0</v>
      </c>
      <c r="S331" s="183"/>
      <c r="T331" s="185">
        <f>SUM(T332:T337)</f>
        <v>0</v>
      </c>
      <c r="AR331" s="186" t="s">
        <v>82</v>
      </c>
      <c r="AT331" s="187" t="s">
        <v>71</v>
      </c>
      <c r="AU331" s="187" t="s">
        <v>80</v>
      </c>
      <c r="AY331" s="186" t="s">
        <v>147</v>
      </c>
      <c r="BK331" s="188">
        <f>SUM(BK332:BK337)</f>
        <v>0</v>
      </c>
    </row>
    <row r="332" spans="1:65" s="2" customFormat="1" ht="24.2" customHeight="1">
      <c r="A332" s="34"/>
      <c r="B332" s="35"/>
      <c r="C332" s="191" t="s">
        <v>311</v>
      </c>
      <c r="D332" s="191" t="s">
        <v>148</v>
      </c>
      <c r="E332" s="192" t="s">
        <v>468</v>
      </c>
      <c r="F332" s="193" t="s">
        <v>469</v>
      </c>
      <c r="G332" s="194" t="s">
        <v>203</v>
      </c>
      <c r="H332" s="195">
        <v>301.35</v>
      </c>
      <c r="I332" s="196"/>
      <c r="J332" s="197">
        <f>ROUND(I332*H332,2)</f>
        <v>0</v>
      </c>
      <c r="K332" s="193" t="s">
        <v>159</v>
      </c>
      <c r="L332" s="39"/>
      <c r="M332" s="198" t="s">
        <v>1</v>
      </c>
      <c r="N332" s="199" t="s">
        <v>37</v>
      </c>
      <c r="O332" s="71"/>
      <c r="P332" s="200">
        <f>O332*H332</f>
        <v>0</v>
      </c>
      <c r="Q332" s="200">
        <v>0</v>
      </c>
      <c r="R332" s="200">
        <f>Q332*H332</f>
        <v>0</v>
      </c>
      <c r="S332" s="200">
        <v>0</v>
      </c>
      <c r="T332" s="201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02" t="s">
        <v>189</v>
      </c>
      <c r="AT332" s="202" t="s">
        <v>148</v>
      </c>
      <c r="AU332" s="202" t="s">
        <v>82</v>
      </c>
      <c r="AY332" s="17" t="s">
        <v>147</v>
      </c>
      <c r="BE332" s="203">
        <f>IF(N332="základní",J332,0)</f>
        <v>0</v>
      </c>
      <c r="BF332" s="203">
        <f>IF(N332="snížená",J332,0)</f>
        <v>0</v>
      </c>
      <c r="BG332" s="203">
        <f>IF(N332="zákl. přenesená",J332,0)</f>
        <v>0</v>
      </c>
      <c r="BH332" s="203">
        <f>IF(N332="sníž. přenesená",J332,0)</f>
        <v>0</v>
      </c>
      <c r="BI332" s="203">
        <f>IF(N332="nulová",J332,0)</f>
        <v>0</v>
      </c>
      <c r="BJ332" s="17" t="s">
        <v>80</v>
      </c>
      <c r="BK332" s="203">
        <f>ROUND(I332*H332,2)</f>
        <v>0</v>
      </c>
      <c r="BL332" s="17" t="s">
        <v>189</v>
      </c>
      <c r="BM332" s="202" t="s">
        <v>470</v>
      </c>
    </row>
    <row r="333" spans="2:51" s="13" customFormat="1" ht="11.25">
      <c r="B333" s="204"/>
      <c r="C333" s="205"/>
      <c r="D333" s="206" t="s">
        <v>153</v>
      </c>
      <c r="E333" s="207" t="s">
        <v>1</v>
      </c>
      <c r="F333" s="208" t="s">
        <v>471</v>
      </c>
      <c r="G333" s="205"/>
      <c r="H333" s="209">
        <v>106.12</v>
      </c>
      <c r="I333" s="210"/>
      <c r="J333" s="205"/>
      <c r="K333" s="205"/>
      <c r="L333" s="211"/>
      <c r="M333" s="212"/>
      <c r="N333" s="213"/>
      <c r="O333" s="213"/>
      <c r="P333" s="213"/>
      <c r="Q333" s="213"/>
      <c r="R333" s="213"/>
      <c r="S333" s="213"/>
      <c r="T333" s="214"/>
      <c r="AT333" s="215" t="s">
        <v>153</v>
      </c>
      <c r="AU333" s="215" t="s">
        <v>82</v>
      </c>
      <c r="AV333" s="13" t="s">
        <v>82</v>
      </c>
      <c r="AW333" s="13" t="s">
        <v>29</v>
      </c>
      <c r="AX333" s="13" t="s">
        <v>72</v>
      </c>
      <c r="AY333" s="215" t="s">
        <v>147</v>
      </c>
    </row>
    <row r="334" spans="2:51" s="13" customFormat="1" ht="11.25">
      <c r="B334" s="204"/>
      <c r="C334" s="205"/>
      <c r="D334" s="206" t="s">
        <v>153</v>
      </c>
      <c r="E334" s="207" t="s">
        <v>1</v>
      </c>
      <c r="F334" s="208" t="s">
        <v>472</v>
      </c>
      <c r="G334" s="205"/>
      <c r="H334" s="209">
        <v>184.54</v>
      </c>
      <c r="I334" s="210"/>
      <c r="J334" s="205"/>
      <c r="K334" s="205"/>
      <c r="L334" s="211"/>
      <c r="M334" s="212"/>
      <c r="N334" s="213"/>
      <c r="O334" s="213"/>
      <c r="P334" s="213"/>
      <c r="Q334" s="213"/>
      <c r="R334" s="213"/>
      <c r="S334" s="213"/>
      <c r="T334" s="214"/>
      <c r="AT334" s="215" t="s">
        <v>153</v>
      </c>
      <c r="AU334" s="215" t="s">
        <v>82</v>
      </c>
      <c r="AV334" s="13" t="s">
        <v>82</v>
      </c>
      <c r="AW334" s="13" t="s">
        <v>29</v>
      </c>
      <c r="AX334" s="13" t="s">
        <v>72</v>
      </c>
      <c r="AY334" s="215" t="s">
        <v>147</v>
      </c>
    </row>
    <row r="335" spans="2:51" s="13" customFormat="1" ht="11.25">
      <c r="B335" s="204"/>
      <c r="C335" s="205"/>
      <c r="D335" s="206" t="s">
        <v>153</v>
      </c>
      <c r="E335" s="207" t="s">
        <v>1</v>
      </c>
      <c r="F335" s="208" t="s">
        <v>473</v>
      </c>
      <c r="G335" s="205"/>
      <c r="H335" s="209">
        <v>10.69</v>
      </c>
      <c r="I335" s="210"/>
      <c r="J335" s="205"/>
      <c r="K335" s="205"/>
      <c r="L335" s="211"/>
      <c r="M335" s="212"/>
      <c r="N335" s="213"/>
      <c r="O335" s="213"/>
      <c r="P335" s="213"/>
      <c r="Q335" s="213"/>
      <c r="R335" s="213"/>
      <c r="S335" s="213"/>
      <c r="T335" s="214"/>
      <c r="AT335" s="215" t="s">
        <v>153</v>
      </c>
      <c r="AU335" s="215" t="s">
        <v>82</v>
      </c>
      <c r="AV335" s="13" t="s">
        <v>82</v>
      </c>
      <c r="AW335" s="13" t="s">
        <v>29</v>
      </c>
      <c r="AX335" s="13" t="s">
        <v>72</v>
      </c>
      <c r="AY335" s="215" t="s">
        <v>147</v>
      </c>
    </row>
    <row r="336" spans="2:51" s="14" customFormat="1" ht="11.25">
      <c r="B336" s="216"/>
      <c r="C336" s="217"/>
      <c r="D336" s="206" t="s">
        <v>153</v>
      </c>
      <c r="E336" s="218" t="s">
        <v>1</v>
      </c>
      <c r="F336" s="219" t="s">
        <v>155</v>
      </c>
      <c r="G336" s="217"/>
      <c r="H336" s="220">
        <v>301.34999999999997</v>
      </c>
      <c r="I336" s="221"/>
      <c r="J336" s="217"/>
      <c r="K336" s="217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153</v>
      </c>
      <c r="AU336" s="226" t="s">
        <v>82</v>
      </c>
      <c r="AV336" s="14" t="s">
        <v>152</v>
      </c>
      <c r="AW336" s="14" t="s">
        <v>29</v>
      </c>
      <c r="AX336" s="14" t="s">
        <v>80</v>
      </c>
      <c r="AY336" s="226" t="s">
        <v>147</v>
      </c>
    </row>
    <row r="337" spans="1:65" s="2" customFormat="1" ht="24.2" customHeight="1">
      <c r="A337" s="34"/>
      <c r="B337" s="35"/>
      <c r="C337" s="191" t="s">
        <v>474</v>
      </c>
      <c r="D337" s="191" t="s">
        <v>148</v>
      </c>
      <c r="E337" s="192" t="s">
        <v>475</v>
      </c>
      <c r="F337" s="193" t="s">
        <v>476</v>
      </c>
      <c r="G337" s="194" t="s">
        <v>477</v>
      </c>
      <c r="H337" s="237"/>
      <c r="I337" s="196"/>
      <c r="J337" s="197">
        <f>ROUND(I337*H337,2)</f>
        <v>0</v>
      </c>
      <c r="K337" s="193" t="s">
        <v>159</v>
      </c>
      <c r="L337" s="39"/>
      <c r="M337" s="238" t="s">
        <v>1</v>
      </c>
      <c r="N337" s="239" t="s">
        <v>37</v>
      </c>
      <c r="O337" s="240"/>
      <c r="P337" s="241">
        <f>O337*H337</f>
        <v>0</v>
      </c>
      <c r="Q337" s="241">
        <v>0</v>
      </c>
      <c r="R337" s="241">
        <f>Q337*H337</f>
        <v>0</v>
      </c>
      <c r="S337" s="241">
        <v>0</v>
      </c>
      <c r="T337" s="242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202" t="s">
        <v>189</v>
      </c>
      <c r="AT337" s="202" t="s">
        <v>148</v>
      </c>
      <c r="AU337" s="202" t="s">
        <v>82</v>
      </c>
      <c r="AY337" s="17" t="s">
        <v>147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17" t="s">
        <v>80</v>
      </c>
      <c r="BK337" s="203">
        <f>ROUND(I337*H337,2)</f>
        <v>0</v>
      </c>
      <c r="BL337" s="17" t="s">
        <v>189</v>
      </c>
      <c r="BM337" s="202" t="s">
        <v>478</v>
      </c>
    </row>
    <row r="338" spans="1:31" s="2" customFormat="1" ht="6.95" customHeight="1">
      <c r="A338" s="34"/>
      <c r="B338" s="54"/>
      <c r="C338" s="55"/>
      <c r="D338" s="55"/>
      <c r="E338" s="55"/>
      <c r="F338" s="55"/>
      <c r="G338" s="55"/>
      <c r="H338" s="55"/>
      <c r="I338" s="55"/>
      <c r="J338" s="55"/>
      <c r="K338" s="55"/>
      <c r="L338" s="39"/>
      <c r="M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</row>
  </sheetData>
  <sheetProtection algorithmName="SHA-512" hashValue="YISugzj4xo8DcQGNQPYZLvLAcB6sKZsqUSt8n+gMHOc3lvSeNq3d0As/CwUS2OitZy2gxLuz/SX5qlkobs91dQ==" saltValue="ry7r06k1Pz5/08OygNJMzA6XkNk8q6+hbtLwO1+X0Lm8/yoIw0cvAwiKxlvG/yqd06UpkzC+7Pxc85fRtucVWw==" spinCount="100000" sheet="1" objects="1" scenarios="1" formatColumns="0" formatRows="0" autoFilter="0"/>
  <autoFilter ref="C127:K337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85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82</v>
      </c>
    </row>
    <row r="4" spans="2:46" s="1" customFormat="1" ht="24.95" customHeight="1">
      <c r="B4" s="20"/>
      <c r="D4" s="117" t="s">
        <v>112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03" t="str">
        <f>'Rekapitulace stavby'!K6</f>
        <v>Stání SDV OTV Studénka</v>
      </c>
      <c r="F7" s="304"/>
      <c r="G7" s="304"/>
      <c r="H7" s="304"/>
      <c r="L7" s="20"/>
    </row>
    <row r="8" spans="1:31" s="2" customFormat="1" ht="12" customHeight="1">
      <c r="A8" s="34"/>
      <c r="B8" s="39"/>
      <c r="C8" s="34"/>
      <c r="D8" s="119" t="s">
        <v>113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5" t="s">
        <v>479</v>
      </c>
      <c r="F9" s="306"/>
      <c r="G9" s="306"/>
      <c r="H9" s="306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>
        <f>'Rekapitulace stavby'!AN8</f>
        <v>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23</v>
      </c>
      <c r="E14" s="34"/>
      <c r="F14" s="34"/>
      <c r="G14" s="34"/>
      <c r="H14" s="34"/>
      <c r="I14" s="119" t="s">
        <v>24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25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26</v>
      </c>
      <c r="E17" s="34"/>
      <c r="F17" s="34"/>
      <c r="G17" s="34"/>
      <c r="H17" s="34"/>
      <c r="I17" s="119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7" t="str">
        <f>'Rekapitulace stavby'!E14</f>
        <v>Vyplň údaj</v>
      </c>
      <c r="F18" s="308"/>
      <c r="G18" s="308"/>
      <c r="H18" s="308"/>
      <c r="I18" s="119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28</v>
      </c>
      <c r="E20" s="34"/>
      <c r="F20" s="34"/>
      <c r="G20" s="34"/>
      <c r="H20" s="34"/>
      <c r="I20" s="119" t="s">
        <v>24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25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30</v>
      </c>
      <c r="E23" s="34"/>
      <c r="F23" s="34"/>
      <c r="G23" s="34"/>
      <c r="H23" s="34"/>
      <c r="I23" s="119" t="s">
        <v>24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25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09" t="s">
        <v>1</v>
      </c>
      <c r="F27" s="309"/>
      <c r="G27" s="309"/>
      <c r="H27" s="309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32</v>
      </c>
      <c r="E30" s="34"/>
      <c r="F30" s="34"/>
      <c r="G30" s="34"/>
      <c r="H30" s="34"/>
      <c r="I30" s="34"/>
      <c r="J30" s="126">
        <f>ROUND(J126,2)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34</v>
      </c>
      <c r="G32" s="34"/>
      <c r="H32" s="34"/>
      <c r="I32" s="127" t="s">
        <v>33</v>
      </c>
      <c r="J32" s="127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36</v>
      </c>
      <c r="E33" s="119" t="s">
        <v>37</v>
      </c>
      <c r="F33" s="129">
        <f>ROUND((SUM(BE126:BE161)),2)</f>
        <v>0</v>
      </c>
      <c r="G33" s="34"/>
      <c r="H33" s="34"/>
      <c r="I33" s="130">
        <v>0.21</v>
      </c>
      <c r="J33" s="129">
        <f>ROUND(((SUM(BE126:BE161))*I33),2)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38</v>
      </c>
      <c r="F34" s="129">
        <f>ROUND((SUM(BF126:BF161)),2)</f>
        <v>0</v>
      </c>
      <c r="G34" s="34"/>
      <c r="H34" s="34"/>
      <c r="I34" s="130">
        <v>0.15</v>
      </c>
      <c r="J34" s="129">
        <f>ROUND(((SUM(BF126:BF161))*I34),2)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39</v>
      </c>
      <c r="F35" s="129">
        <f>ROUND((SUM(BG126:BG161)),2)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40</v>
      </c>
      <c r="F36" s="129">
        <f>ROUND((SUM(BH126:BH161)),2)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41</v>
      </c>
      <c r="F37" s="129">
        <f>ROUND((SUM(BI126:BI161)),2)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42</v>
      </c>
      <c r="E39" s="133"/>
      <c r="F39" s="133"/>
      <c r="G39" s="134" t="s">
        <v>43</v>
      </c>
      <c r="H39" s="135" t="s">
        <v>44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45</v>
      </c>
      <c r="E50" s="139"/>
      <c r="F50" s="139"/>
      <c r="G50" s="138" t="s">
        <v>46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">
      <c r="A61" s="34"/>
      <c r="B61" s="39"/>
      <c r="C61" s="34"/>
      <c r="D61" s="140" t="s">
        <v>47</v>
      </c>
      <c r="E61" s="141"/>
      <c r="F61" s="142" t="s">
        <v>48</v>
      </c>
      <c r="G61" s="140" t="s">
        <v>47</v>
      </c>
      <c r="H61" s="141"/>
      <c r="I61" s="141"/>
      <c r="J61" s="143" t="s">
        <v>48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">
      <c r="A65" s="34"/>
      <c r="B65" s="39"/>
      <c r="C65" s="34"/>
      <c r="D65" s="138" t="s">
        <v>49</v>
      </c>
      <c r="E65" s="144"/>
      <c r="F65" s="144"/>
      <c r="G65" s="138" t="s">
        <v>50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">
      <c r="A76" s="34"/>
      <c r="B76" s="39"/>
      <c r="C76" s="34"/>
      <c r="D76" s="140" t="s">
        <v>47</v>
      </c>
      <c r="E76" s="141"/>
      <c r="F76" s="142" t="s">
        <v>48</v>
      </c>
      <c r="G76" s="140" t="s">
        <v>47</v>
      </c>
      <c r="H76" s="141"/>
      <c r="I76" s="141"/>
      <c r="J76" s="143" t="s">
        <v>48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0" t="str">
        <f>E7</f>
        <v>Stání SDV OTV Studénka</v>
      </c>
      <c r="F85" s="311"/>
      <c r="G85" s="311"/>
      <c r="H85" s="311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3" t="str">
        <f>E9</f>
        <v>SO 02 - Železniční svršek</v>
      </c>
      <c r="F87" s="312"/>
      <c r="G87" s="312"/>
      <c r="H87" s="312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116</v>
      </c>
      <c r="D94" s="150"/>
      <c r="E94" s="150"/>
      <c r="F94" s="150"/>
      <c r="G94" s="150"/>
      <c r="H94" s="150"/>
      <c r="I94" s="150"/>
      <c r="J94" s="151" t="s">
        <v>117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118</v>
      </c>
      <c r="D96" s="36"/>
      <c r="E96" s="36"/>
      <c r="F96" s="36"/>
      <c r="G96" s="36"/>
      <c r="H96" s="36"/>
      <c r="I96" s="36"/>
      <c r="J96" s="84">
        <f>J126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119</v>
      </c>
    </row>
    <row r="97" spans="2:12" s="9" customFormat="1" ht="24.95" customHeight="1">
      <c r="B97" s="153"/>
      <c r="C97" s="154"/>
      <c r="D97" s="155" t="s">
        <v>480</v>
      </c>
      <c r="E97" s="156"/>
      <c r="F97" s="156"/>
      <c r="G97" s="156"/>
      <c r="H97" s="156"/>
      <c r="I97" s="156"/>
      <c r="J97" s="157">
        <f>J127</f>
        <v>0</v>
      </c>
      <c r="K97" s="154"/>
      <c r="L97" s="158"/>
    </row>
    <row r="98" spans="2:12" s="10" customFormat="1" ht="19.9" customHeight="1">
      <c r="B98" s="159"/>
      <c r="C98" s="104"/>
      <c r="D98" s="160" t="s">
        <v>481</v>
      </c>
      <c r="E98" s="161"/>
      <c r="F98" s="161"/>
      <c r="G98" s="161"/>
      <c r="H98" s="161"/>
      <c r="I98" s="161"/>
      <c r="J98" s="162">
        <f>J128</f>
        <v>0</v>
      </c>
      <c r="K98" s="104"/>
      <c r="L98" s="163"/>
    </row>
    <row r="99" spans="2:12" s="10" customFormat="1" ht="19.9" customHeight="1">
      <c r="B99" s="159"/>
      <c r="C99" s="104"/>
      <c r="D99" s="160" t="s">
        <v>482</v>
      </c>
      <c r="E99" s="161"/>
      <c r="F99" s="161"/>
      <c r="G99" s="161"/>
      <c r="H99" s="161"/>
      <c r="I99" s="161"/>
      <c r="J99" s="162">
        <f>J129</f>
        <v>0</v>
      </c>
      <c r="K99" s="104"/>
      <c r="L99" s="163"/>
    </row>
    <row r="100" spans="2:12" s="10" customFormat="1" ht="19.9" customHeight="1">
      <c r="B100" s="159"/>
      <c r="C100" s="104"/>
      <c r="D100" s="160" t="s">
        <v>483</v>
      </c>
      <c r="E100" s="161"/>
      <c r="F100" s="161"/>
      <c r="G100" s="161"/>
      <c r="H100" s="161"/>
      <c r="I100" s="161"/>
      <c r="J100" s="162">
        <f>J132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484</v>
      </c>
      <c r="E101" s="161"/>
      <c r="F101" s="161"/>
      <c r="G101" s="161"/>
      <c r="H101" s="161"/>
      <c r="I101" s="161"/>
      <c r="J101" s="162">
        <f>J134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485</v>
      </c>
      <c r="E102" s="161"/>
      <c r="F102" s="161"/>
      <c r="G102" s="161"/>
      <c r="H102" s="161"/>
      <c r="I102" s="161"/>
      <c r="J102" s="162">
        <f>J136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486</v>
      </c>
      <c r="E103" s="161"/>
      <c r="F103" s="161"/>
      <c r="G103" s="161"/>
      <c r="H103" s="161"/>
      <c r="I103" s="161"/>
      <c r="J103" s="162">
        <f>J142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487</v>
      </c>
      <c r="E104" s="161"/>
      <c r="F104" s="161"/>
      <c r="G104" s="161"/>
      <c r="H104" s="161"/>
      <c r="I104" s="161"/>
      <c r="J104" s="162">
        <f>J146</f>
        <v>0</v>
      </c>
      <c r="K104" s="104"/>
      <c r="L104" s="163"/>
    </row>
    <row r="105" spans="2:12" s="10" customFormat="1" ht="19.9" customHeight="1">
      <c r="B105" s="159"/>
      <c r="C105" s="104"/>
      <c r="D105" s="160" t="s">
        <v>488</v>
      </c>
      <c r="E105" s="161"/>
      <c r="F105" s="161"/>
      <c r="G105" s="161"/>
      <c r="H105" s="161"/>
      <c r="I105" s="161"/>
      <c r="J105" s="162">
        <f>J153</f>
        <v>0</v>
      </c>
      <c r="K105" s="104"/>
      <c r="L105" s="163"/>
    </row>
    <row r="106" spans="2:12" s="10" customFormat="1" ht="19.9" customHeight="1">
      <c r="B106" s="159"/>
      <c r="C106" s="104"/>
      <c r="D106" s="160" t="s">
        <v>489</v>
      </c>
      <c r="E106" s="161"/>
      <c r="F106" s="161"/>
      <c r="G106" s="161"/>
      <c r="H106" s="161"/>
      <c r="I106" s="161"/>
      <c r="J106" s="162">
        <f>J155</f>
        <v>0</v>
      </c>
      <c r="K106" s="104"/>
      <c r="L106" s="163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23" t="s">
        <v>132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310" t="str">
        <f>E7</f>
        <v>Stání SDV OTV Studénka</v>
      </c>
      <c r="F116" s="311"/>
      <c r="G116" s="311"/>
      <c r="H116" s="311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113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63" t="str">
        <f>E9</f>
        <v>SO 02 - Železniční svršek</v>
      </c>
      <c r="F118" s="312"/>
      <c r="G118" s="312"/>
      <c r="H118" s="312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F12</f>
        <v xml:space="preserve"> </v>
      </c>
      <c r="G120" s="36"/>
      <c r="H120" s="36"/>
      <c r="I120" s="29" t="s">
        <v>22</v>
      </c>
      <c r="J120" s="66">
        <f>IF(J12="","",J12)</f>
        <v>0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23</v>
      </c>
      <c r="D122" s="36"/>
      <c r="E122" s="36"/>
      <c r="F122" s="27" t="str">
        <f>E15</f>
        <v xml:space="preserve"> </v>
      </c>
      <c r="G122" s="36"/>
      <c r="H122" s="36"/>
      <c r="I122" s="29" t="s">
        <v>28</v>
      </c>
      <c r="J122" s="32" t="str">
        <f>E21</f>
        <v xml:space="preserve"> 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26</v>
      </c>
      <c r="D123" s="36"/>
      <c r="E123" s="36"/>
      <c r="F123" s="27" t="str">
        <f>IF(E18="","",E18)</f>
        <v>Vyplň údaj</v>
      </c>
      <c r="G123" s="36"/>
      <c r="H123" s="36"/>
      <c r="I123" s="29" t="s">
        <v>30</v>
      </c>
      <c r="J123" s="32" t="str">
        <f>E24</f>
        <v xml:space="preserve"> 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64"/>
      <c r="B125" s="165"/>
      <c r="C125" s="166" t="s">
        <v>133</v>
      </c>
      <c r="D125" s="167" t="s">
        <v>57</v>
      </c>
      <c r="E125" s="167" t="s">
        <v>53</v>
      </c>
      <c r="F125" s="167" t="s">
        <v>54</v>
      </c>
      <c r="G125" s="167" t="s">
        <v>134</v>
      </c>
      <c r="H125" s="167" t="s">
        <v>135</v>
      </c>
      <c r="I125" s="167" t="s">
        <v>136</v>
      </c>
      <c r="J125" s="167" t="s">
        <v>117</v>
      </c>
      <c r="K125" s="168" t="s">
        <v>137</v>
      </c>
      <c r="L125" s="169"/>
      <c r="M125" s="75" t="s">
        <v>1</v>
      </c>
      <c r="N125" s="76" t="s">
        <v>36</v>
      </c>
      <c r="O125" s="76" t="s">
        <v>138</v>
      </c>
      <c r="P125" s="76" t="s">
        <v>139</v>
      </c>
      <c r="Q125" s="76" t="s">
        <v>140</v>
      </c>
      <c r="R125" s="76" t="s">
        <v>141</v>
      </c>
      <c r="S125" s="76" t="s">
        <v>142</v>
      </c>
      <c r="T125" s="77" t="s">
        <v>143</v>
      </c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</row>
    <row r="126" spans="1:63" s="2" customFormat="1" ht="22.9" customHeight="1">
      <c r="A126" s="34"/>
      <c r="B126" s="35"/>
      <c r="C126" s="82" t="s">
        <v>144</v>
      </c>
      <c r="D126" s="36"/>
      <c r="E126" s="36"/>
      <c r="F126" s="36"/>
      <c r="G126" s="36"/>
      <c r="H126" s="36"/>
      <c r="I126" s="36"/>
      <c r="J126" s="170">
        <f>BK126</f>
        <v>0</v>
      </c>
      <c r="K126" s="36"/>
      <c r="L126" s="39"/>
      <c r="M126" s="78"/>
      <c r="N126" s="171"/>
      <c r="O126" s="79"/>
      <c r="P126" s="172">
        <f>P127</f>
        <v>0</v>
      </c>
      <c r="Q126" s="79"/>
      <c r="R126" s="172">
        <f>R127</f>
        <v>0</v>
      </c>
      <c r="S126" s="79"/>
      <c r="T126" s="173">
        <f>T127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71</v>
      </c>
      <c r="AU126" s="17" t="s">
        <v>119</v>
      </c>
      <c r="BK126" s="174">
        <f>BK127</f>
        <v>0</v>
      </c>
    </row>
    <row r="127" spans="2:63" s="12" customFormat="1" ht="25.9" customHeight="1">
      <c r="B127" s="175"/>
      <c r="C127" s="176"/>
      <c r="D127" s="177" t="s">
        <v>71</v>
      </c>
      <c r="E127" s="178" t="s">
        <v>490</v>
      </c>
      <c r="F127" s="178" t="s">
        <v>491</v>
      </c>
      <c r="G127" s="176"/>
      <c r="H127" s="176"/>
      <c r="I127" s="179"/>
      <c r="J127" s="180">
        <f>BK127</f>
        <v>0</v>
      </c>
      <c r="K127" s="176"/>
      <c r="L127" s="181"/>
      <c r="M127" s="182"/>
      <c r="N127" s="183"/>
      <c r="O127" s="183"/>
      <c r="P127" s="184">
        <f>P128+P129+P132+P134+P136+P142+P146+P153+P155</f>
        <v>0</v>
      </c>
      <c r="Q127" s="183"/>
      <c r="R127" s="184">
        <f>R128+R129+R132+R134+R136+R142+R146+R153+R155</f>
        <v>0</v>
      </c>
      <c r="S127" s="183"/>
      <c r="T127" s="185">
        <f>T128+T129+T132+T134+T136+T142+T146+T153+T155</f>
        <v>0</v>
      </c>
      <c r="AR127" s="186" t="s">
        <v>80</v>
      </c>
      <c r="AT127" s="187" t="s">
        <v>71</v>
      </c>
      <c r="AU127" s="187" t="s">
        <v>72</v>
      </c>
      <c r="AY127" s="186" t="s">
        <v>147</v>
      </c>
      <c r="BK127" s="188">
        <f>BK128+BK129+BK132+BK134+BK136+BK142+BK146+BK153+BK155</f>
        <v>0</v>
      </c>
    </row>
    <row r="128" spans="2:63" s="12" customFormat="1" ht="22.9" customHeight="1">
      <c r="B128" s="175"/>
      <c r="C128" s="176"/>
      <c r="D128" s="177" t="s">
        <v>71</v>
      </c>
      <c r="E128" s="189" t="s">
        <v>492</v>
      </c>
      <c r="F128" s="189" t="s">
        <v>84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v>0</v>
      </c>
      <c r="Q128" s="183"/>
      <c r="R128" s="184">
        <v>0</v>
      </c>
      <c r="S128" s="183"/>
      <c r="T128" s="185">
        <v>0</v>
      </c>
      <c r="AR128" s="186" t="s">
        <v>80</v>
      </c>
      <c r="AT128" s="187" t="s">
        <v>71</v>
      </c>
      <c r="AU128" s="187" t="s">
        <v>80</v>
      </c>
      <c r="AY128" s="186" t="s">
        <v>147</v>
      </c>
      <c r="BK128" s="188">
        <v>0</v>
      </c>
    </row>
    <row r="129" spans="2:63" s="12" customFormat="1" ht="22.9" customHeight="1">
      <c r="B129" s="175"/>
      <c r="C129" s="176"/>
      <c r="D129" s="177" t="s">
        <v>71</v>
      </c>
      <c r="E129" s="189" t="s">
        <v>72</v>
      </c>
      <c r="F129" s="189" t="s">
        <v>493</v>
      </c>
      <c r="G129" s="176"/>
      <c r="H129" s="176"/>
      <c r="I129" s="179"/>
      <c r="J129" s="190">
        <f>BK129</f>
        <v>0</v>
      </c>
      <c r="K129" s="176"/>
      <c r="L129" s="181"/>
      <c r="M129" s="182"/>
      <c r="N129" s="183"/>
      <c r="O129" s="183"/>
      <c r="P129" s="184">
        <f>SUM(P130:P131)</f>
        <v>0</v>
      </c>
      <c r="Q129" s="183"/>
      <c r="R129" s="184">
        <f>SUM(R130:R131)</f>
        <v>0</v>
      </c>
      <c r="S129" s="183"/>
      <c r="T129" s="185">
        <f>SUM(T130:T131)</f>
        <v>0</v>
      </c>
      <c r="AR129" s="186" t="s">
        <v>80</v>
      </c>
      <c r="AT129" s="187" t="s">
        <v>71</v>
      </c>
      <c r="AU129" s="187" t="s">
        <v>80</v>
      </c>
      <c r="AY129" s="186" t="s">
        <v>147</v>
      </c>
      <c r="BK129" s="188">
        <f>SUM(BK130:BK131)</f>
        <v>0</v>
      </c>
    </row>
    <row r="130" spans="1:65" s="2" customFormat="1" ht="16.5" customHeight="1">
      <c r="A130" s="34"/>
      <c r="B130" s="35"/>
      <c r="C130" s="191" t="s">
        <v>80</v>
      </c>
      <c r="D130" s="191" t="s">
        <v>148</v>
      </c>
      <c r="E130" s="192" t="s">
        <v>494</v>
      </c>
      <c r="F130" s="193" t="s">
        <v>495</v>
      </c>
      <c r="G130" s="194" t="s">
        <v>496</v>
      </c>
      <c r="H130" s="195">
        <v>160</v>
      </c>
      <c r="I130" s="196"/>
      <c r="J130" s="197">
        <f>ROUND(I130*H130,2)</f>
        <v>0</v>
      </c>
      <c r="K130" s="193" t="s">
        <v>1</v>
      </c>
      <c r="L130" s="39"/>
      <c r="M130" s="198" t="s">
        <v>1</v>
      </c>
      <c r="N130" s="199" t="s">
        <v>37</v>
      </c>
      <c r="O130" s="7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152</v>
      </c>
      <c r="AT130" s="202" t="s">
        <v>148</v>
      </c>
      <c r="AU130" s="202" t="s">
        <v>82</v>
      </c>
      <c r="AY130" s="17" t="s">
        <v>147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80</v>
      </c>
      <c r="BK130" s="203">
        <f>ROUND(I130*H130,2)</f>
        <v>0</v>
      </c>
      <c r="BL130" s="17" t="s">
        <v>152</v>
      </c>
      <c r="BM130" s="202" t="s">
        <v>82</v>
      </c>
    </row>
    <row r="131" spans="1:65" s="2" customFormat="1" ht="16.5" customHeight="1">
      <c r="A131" s="34"/>
      <c r="B131" s="35"/>
      <c r="C131" s="191" t="s">
        <v>82</v>
      </c>
      <c r="D131" s="191" t="s">
        <v>148</v>
      </c>
      <c r="E131" s="192" t="s">
        <v>497</v>
      </c>
      <c r="F131" s="193" t="s">
        <v>498</v>
      </c>
      <c r="G131" s="194" t="s">
        <v>499</v>
      </c>
      <c r="H131" s="195">
        <v>0.065</v>
      </c>
      <c r="I131" s="196"/>
      <c r="J131" s="197">
        <f>ROUND(I131*H131,2)</f>
        <v>0</v>
      </c>
      <c r="K131" s="193" t="s">
        <v>1</v>
      </c>
      <c r="L131" s="39"/>
      <c r="M131" s="198" t="s">
        <v>1</v>
      </c>
      <c r="N131" s="199" t="s">
        <v>37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152</v>
      </c>
      <c r="AT131" s="202" t="s">
        <v>148</v>
      </c>
      <c r="AU131" s="202" t="s">
        <v>82</v>
      </c>
      <c r="AY131" s="17" t="s">
        <v>147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80</v>
      </c>
      <c r="BK131" s="203">
        <f>ROUND(I131*H131,2)</f>
        <v>0</v>
      </c>
      <c r="BL131" s="17" t="s">
        <v>152</v>
      </c>
      <c r="BM131" s="202" t="s">
        <v>152</v>
      </c>
    </row>
    <row r="132" spans="2:63" s="12" customFormat="1" ht="22.9" customHeight="1">
      <c r="B132" s="175"/>
      <c r="C132" s="176"/>
      <c r="D132" s="177" t="s">
        <v>71</v>
      </c>
      <c r="E132" s="189" t="s">
        <v>372</v>
      </c>
      <c r="F132" s="189" t="s">
        <v>500</v>
      </c>
      <c r="G132" s="176"/>
      <c r="H132" s="176"/>
      <c r="I132" s="179"/>
      <c r="J132" s="190">
        <f>BK132</f>
        <v>0</v>
      </c>
      <c r="K132" s="176"/>
      <c r="L132" s="181"/>
      <c r="M132" s="182"/>
      <c r="N132" s="183"/>
      <c r="O132" s="183"/>
      <c r="P132" s="184">
        <f>P133</f>
        <v>0</v>
      </c>
      <c r="Q132" s="183"/>
      <c r="R132" s="184">
        <f>R133</f>
        <v>0</v>
      </c>
      <c r="S132" s="183"/>
      <c r="T132" s="185">
        <f>T133</f>
        <v>0</v>
      </c>
      <c r="AR132" s="186" t="s">
        <v>80</v>
      </c>
      <c r="AT132" s="187" t="s">
        <v>71</v>
      </c>
      <c r="AU132" s="187" t="s">
        <v>80</v>
      </c>
      <c r="AY132" s="186" t="s">
        <v>147</v>
      </c>
      <c r="BK132" s="188">
        <f>BK133</f>
        <v>0</v>
      </c>
    </row>
    <row r="133" spans="1:65" s="2" customFormat="1" ht="24.2" customHeight="1">
      <c r="A133" s="34"/>
      <c r="B133" s="35"/>
      <c r="C133" s="191" t="s">
        <v>161</v>
      </c>
      <c r="D133" s="191" t="s">
        <v>148</v>
      </c>
      <c r="E133" s="192" t="s">
        <v>501</v>
      </c>
      <c r="F133" s="193" t="s">
        <v>502</v>
      </c>
      <c r="G133" s="194" t="s">
        <v>503</v>
      </c>
      <c r="H133" s="195">
        <v>180</v>
      </c>
      <c r="I133" s="196"/>
      <c r="J133" s="197">
        <f>ROUND(I133*H133,2)</f>
        <v>0</v>
      </c>
      <c r="K133" s="193" t="s">
        <v>1</v>
      </c>
      <c r="L133" s="39"/>
      <c r="M133" s="198" t="s">
        <v>1</v>
      </c>
      <c r="N133" s="199" t="s">
        <v>37</v>
      </c>
      <c r="O133" s="71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152</v>
      </c>
      <c r="AT133" s="202" t="s">
        <v>148</v>
      </c>
      <c r="AU133" s="202" t="s">
        <v>82</v>
      </c>
      <c r="AY133" s="17" t="s">
        <v>147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80</v>
      </c>
      <c r="BK133" s="203">
        <f>ROUND(I133*H133,2)</f>
        <v>0</v>
      </c>
      <c r="BL133" s="17" t="s">
        <v>152</v>
      </c>
      <c r="BM133" s="202" t="s">
        <v>164</v>
      </c>
    </row>
    <row r="134" spans="2:63" s="12" customFormat="1" ht="22.9" customHeight="1">
      <c r="B134" s="175"/>
      <c r="C134" s="176"/>
      <c r="D134" s="177" t="s">
        <v>71</v>
      </c>
      <c r="E134" s="189" t="s">
        <v>268</v>
      </c>
      <c r="F134" s="189" t="s">
        <v>504</v>
      </c>
      <c r="G134" s="176"/>
      <c r="H134" s="176"/>
      <c r="I134" s="179"/>
      <c r="J134" s="190">
        <f>BK134</f>
        <v>0</v>
      </c>
      <c r="K134" s="176"/>
      <c r="L134" s="181"/>
      <c r="M134" s="182"/>
      <c r="N134" s="183"/>
      <c r="O134" s="183"/>
      <c r="P134" s="184">
        <f>P135</f>
        <v>0</v>
      </c>
      <c r="Q134" s="183"/>
      <c r="R134" s="184">
        <f>R135</f>
        <v>0</v>
      </c>
      <c r="S134" s="183"/>
      <c r="T134" s="185">
        <f>T135</f>
        <v>0</v>
      </c>
      <c r="AR134" s="186" t="s">
        <v>80</v>
      </c>
      <c r="AT134" s="187" t="s">
        <v>71</v>
      </c>
      <c r="AU134" s="187" t="s">
        <v>80</v>
      </c>
      <c r="AY134" s="186" t="s">
        <v>147</v>
      </c>
      <c r="BK134" s="188">
        <f>BK135</f>
        <v>0</v>
      </c>
    </row>
    <row r="135" spans="1:65" s="2" customFormat="1" ht="24.2" customHeight="1">
      <c r="A135" s="34"/>
      <c r="B135" s="35"/>
      <c r="C135" s="191" t="s">
        <v>152</v>
      </c>
      <c r="D135" s="191" t="s">
        <v>148</v>
      </c>
      <c r="E135" s="192" t="s">
        <v>505</v>
      </c>
      <c r="F135" s="193" t="s">
        <v>506</v>
      </c>
      <c r="G135" s="194" t="s">
        <v>207</v>
      </c>
      <c r="H135" s="195">
        <v>50</v>
      </c>
      <c r="I135" s="196"/>
      <c r="J135" s="197">
        <f>ROUND(I135*H135,2)</f>
        <v>0</v>
      </c>
      <c r="K135" s="193" t="s">
        <v>1</v>
      </c>
      <c r="L135" s="39"/>
      <c r="M135" s="198" t="s">
        <v>1</v>
      </c>
      <c r="N135" s="199" t="s">
        <v>37</v>
      </c>
      <c r="O135" s="71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152</v>
      </c>
      <c r="AT135" s="202" t="s">
        <v>148</v>
      </c>
      <c r="AU135" s="202" t="s">
        <v>82</v>
      </c>
      <c r="AY135" s="17" t="s">
        <v>147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80</v>
      </c>
      <c r="BK135" s="203">
        <f>ROUND(I135*H135,2)</f>
        <v>0</v>
      </c>
      <c r="BL135" s="17" t="s">
        <v>152</v>
      </c>
      <c r="BM135" s="202" t="s">
        <v>167</v>
      </c>
    </row>
    <row r="136" spans="2:63" s="12" customFormat="1" ht="22.9" customHeight="1">
      <c r="B136" s="175"/>
      <c r="C136" s="176"/>
      <c r="D136" s="177" t="s">
        <v>71</v>
      </c>
      <c r="E136" s="189" t="s">
        <v>272</v>
      </c>
      <c r="F136" s="189" t="s">
        <v>507</v>
      </c>
      <c r="G136" s="176"/>
      <c r="H136" s="176"/>
      <c r="I136" s="179"/>
      <c r="J136" s="190">
        <f>BK136</f>
        <v>0</v>
      </c>
      <c r="K136" s="176"/>
      <c r="L136" s="181"/>
      <c r="M136" s="182"/>
      <c r="N136" s="183"/>
      <c r="O136" s="183"/>
      <c r="P136" s="184">
        <f>SUM(P137:P141)</f>
        <v>0</v>
      </c>
      <c r="Q136" s="183"/>
      <c r="R136" s="184">
        <f>SUM(R137:R141)</f>
        <v>0</v>
      </c>
      <c r="S136" s="183"/>
      <c r="T136" s="185">
        <f>SUM(T137:T141)</f>
        <v>0</v>
      </c>
      <c r="AR136" s="186" t="s">
        <v>80</v>
      </c>
      <c r="AT136" s="187" t="s">
        <v>71</v>
      </c>
      <c r="AU136" s="187" t="s">
        <v>80</v>
      </c>
      <c r="AY136" s="186" t="s">
        <v>147</v>
      </c>
      <c r="BK136" s="188">
        <f>SUM(BK137:BK141)</f>
        <v>0</v>
      </c>
    </row>
    <row r="137" spans="1:65" s="2" customFormat="1" ht="24.2" customHeight="1">
      <c r="A137" s="34"/>
      <c r="B137" s="35"/>
      <c r="C137" s="191" t="s">
        <v>173</v>
      </c>
      <c r="D137" s="191" t="s">
        <v>148</v>
      </c>
      <c r="E137" s="192" t="s">
        <v>508</v>
      </c>
      <c r="F137" s="193" t="s">
        <v>509</v>
      </c>
      <c r="G137" s="194" t="s">
        <v>510</v>
      </c>
      <c r="H137" s="195">
        <v>8</v>
      </c>
      <c r="I137" s="196"/>
      <c r="J137" s="197">
        <f>ROUND(I137*H137,2)</f>
        <v>0</v>
      </c>
      <c r="K137" s="193" t="s">
        <v>1</v>
      </c>
      <c r="L137" s="39"/>
      <c r="M137" s="198" t="s">
        <v>1</v>
      </c>
      <c r="N137" s="199" t="s">
        <v>37</v>
      </c>
      <c r="O137" s="71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152</v>
      </c>
      <c r="AT137" s="202" t="s">
        <v>148</v>
      </c>
      <c r="AU137" s="202" t="s">
        <v>82</v>
      </c>
      <c r="AY137" s="17" t="s">
        <v>147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80</v>
      </c>
      <c r="BK137" s="203">
        <f>ROUND(I137*H137,2)</f>
        <v>0</v>
      </c>
      <c r="BL137" s="17" t="s">
        <v>152</v>
      </c>
      <c r="BM137" s="202" t="s">
        <v>176</v>
      </c>
    </row>
    <row r="138" spans="1:65" s="2" customFormat="1" ht="16.5" customHeight="1">
      <c r="A138" s="34"/>
      <c r="B138" s="35"/>
      <c r="C138" s="191" t="s">
        <v>164</v>
      </c>
      <c r="D138" s="191" t="s">
        <v>148</v>
      </c>
      <c r="E138" s="192" t="s">
        <v>511</v>
      </c>
      <c r="F138" s="193" t="s">
        <v>512</v>
      </c>
      <c r="G138" s="194" t="s">
        <v>207</v>
      </c>
      <c r="H138" s="195">
        <v>65</v>
      </c>
      <c r="I138" s="196"/>
      <c r="J138" s="197">
        <f>ROUND(I138*H138,2)</f>
        <v>0</v>
      </c>
      <c r="K138" s="193" t="s">
        <v>1</v>
      </c>
      <c r="L138" s="39"/>
      <c r="M138" s="198" t="s">
        <v>1</v>
      </c>
      <c r="N138" s="199" t="s">
        <v>37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152</v>
      </c>
      <c r="AT138" s="202" t="s">
        <v>148</v>
      </c>
      <c r="AU138" s="202" t="s">
        <v>82</v>
      </c>
      <c r="AY138" s="17" t="s">
        <v>147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80</v>
      </c>
      <c r="BK138" s="203">
        <f>ROUND(I138*H138,2)</f>
        <v>0</v>
      </c>
      <c r="BL138" s="17" t="s">
        <v>152</v>
      </c>
      <c r="BM138" s="202" t="s">
        <v>181</v>
      </c>
    </row>
    <row r="139" spans="1:65" s="2" customFormat="1" ht="16.5" customHeight="1">
      <c r="A139" s="34"/>
      <c r="B139" s="35"/>
      <c r="C139" s="191" t="s">
        <v>183</v>
      </c>
      <c r="D139" s="191" t="s">
        <v>148</v>
      </c>
      <c r="E139" s="192" t="s">
        <v>513</v>
      </c>
      <c r="F139" s="193" t="s">
        <v>514</v>
      </c>
      <c r="G139" s="194" t="s">
        <v>515</v>
      </c>
      <c r="H139" s="195">
        <v>8</v>
      </c>
      <c r="I139" s="196"/>
      <c r="J139" s="197">
        <f>ROUND(I139*H139,2)</f>
        <v>0</v>
      </c>
      <c r="K139" s="193" t="s">
        <v>1</v>
      </c>
      <c r="L139" s="39"/>
      <c r="M139" s="198" t="s">
        <v>1</v>
      </c>
      <c r="N139" s="199" t="s">
        <v>37</v>
      </c>
      <c r="O139" s="71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152</v>
      </c>
      <c r="AT139" s="202" t="s">
        <v>148</v>
      </c>
      <c r="AU139" s="202" t="s">
        <v>82</v>
      </c>
      <c r="AY139" s="17" t="s">
        <v>147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80</v>
      </c>
      <c r="BK139" s="203">
        <f>ROUND(I139*H139,2)</f>
        <v>0</v>
      </c>
      <c r="BL139" s="17" t="s">
        <v>152</v>
      </c>
      <c r="BM139" s="202" t="s">
        <v>186</v>
      </c>
    </row>
    <row r="140" spans="1:65" s="2" customFormat="1" ht="33" customHeight="1">
      <c r="A140" s="34"/>
      <c r="B140" s="35"/>
      <c r="C140" s="191" t="s">
        <v>167</v>
      </c>
      <c r="D140" s="191" t="s">
        <v>148</v>
      </c>
      <c r="E140" s="192" t="s">
        <v>516</v>
      </c>
      <c r="F140" s="193" t="s">
        <v>517</v>
      </c>
      <c r="G140" s="194" t="s">
        <v>158</v>
      </c>
      <c r="H140" s="195">
        <v>195</v>
      </c>
      <c r="I140" s="196"/>
      <c r="J140" s="197">
        <f>ROUND(I140*H140,2)</f>
        <v>0</v>
      </c>
      <c r="K140" s="193" t="s">
        <v>1</v>
      </c>
      <c r="L140" s="39"/>
      <c r="M140" s="198" t="s">
        <v>1</v>
      </c>
      <c r="N140" s="199" t="s">
        <v>37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152</v>
      </c>
      <c r="AT140" s="202" t="s">
        <v>148</v>
      </c>
      <c r="AU140" s="202" t="s">
        <v>82</v>
      </c>
      <c r="AY140" s="17" t="s">
        <v>147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80</v>
      </c>
      <c r="BK140" s="203">
        <f>ROUND(I140*H140,2)</f>
        <v>0</v>
      </c>
      <c r="BL140" s="17" t="s">
        <v>152</v>
      </c>
      <c r="BM140" s="202" t="s">
        <v>189</v>
      </c>
    </row>
    <row r="141" spans="1:65" s="2" customFormat="1" ht="33" customHeight="1">
      <c r="A141" s="34"/>
      <c r="B141" s="35"/>
      <c r="C141" s="191" t="s">
        <v>518</v>
      </c>
      <c r="D141" s="191" t="s">
        <v>148</v>
      </c>
      <c r="E141" s="192" t="s">
        <v>519</v>
      </c>
      <c r="F141" s="193" t="s">
        <v>520</v>
      </c>
      <c r="G141" s="194" t="s">
        <v>510</v>
      </c>
      <c r="H141" s="195">
        <v>2</v>
      </c>
      <c r="I141" s="196"/>
      <c r="J141" s="197">
        <f>ROUND(I141*H141,2)</f>
        <v>0</v>
      </c>
      <c r="K141" s="193" t="s">
        <v>1</v>
      </c>
      <c r="L141" s="39"/>
      <c r="M141" s="198" t="s">
        <v>1</v>
      </c>
      <c r="N141" s="199" t="s">
        <v>37</v>
      </c>
      <c r="O141" s="71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152</v>
      </c>
      <c r="AT141" s="202" t="s">
        <v>148</v>
      </c>
      <c r="AU141" s="202" t="s">
        <v>82</v>
      </c>
      <c r="AY141" s="17" t="s">
        <v>147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80</v>
      </c>
      <c r="BK141" s="203">
        <f>ROUND(I141*H141,2)</f>
        <v>0</v>
      </c>
      <c r="BL141" s="17" t="s">
        <v>152</v>
      </c>
      <c r="BM141" s="202" t="s">
        <v>194</v>
      </c>
    </row>
    <row r="142" spans="2:63" s="12" customFormat="1" ht="22.9" customHeight="1">
      <c r="B142" s="175"/>
      <c r="C142" s="176"/>
      <c r="D142" s="177" t="s">
        <v>71</v>
      </c>
      <c r="E142" s="189" t="s">
        <v>351</v>
      </c>
      <c r="F142" s="189" t="s">
        <v>521</v>
      </c>
      <c r="G142" s="176"/>
      <c r="H142" s="176"/>
      <c r="I142" s="179"/>
      <c r="J142" s="190">
        <f>BK142</f>
        <v>0</v>
      </c>
      <c r="K142" s="176"/>
      <c r="L142" s="181"/>
      <c r="M142" s="182"/>
      <c r="N142" s="183"/>
      <c r="O142" s="183"/>
      <c r="P142" s="184">
        <f>SUM(P143:P145)</f>
        <v>0</v>
      </c>
      <c r="Q142" s="183"/>
      <c r="R142" s="184">
        <f>SUM(R143:R145)</f>
        <v>0</v>
      </c>
      <c r="S142" s="183"/>
      <c r="T142" s="185">
        <f>SUM(T143:T145)</f>
        <v>0</v>
      </c>
      <c r="AR142" s="186" t="s">
        <v>80</v>
      </c>
      <c r="AT142" s="187" t="s">
        <v>71</v>
      </c>
      <c r="AU142" s="187" t="s">
        <v>80</v>
      </c>
      <c r="AY142" s="186" t="s">
        <v>147</v>
      </c>
      <c r="BK142" s="188">
        <f>SUM(BK143:BK145)</f>
        <v>0</v>
      </c>
    </row>
    <row r="143" spans="1:65" s="2" customFormat="1" ht="21.75" customHeight="1">
      <c r="A143" s="34"/>
      <c r="B143" s="35"/>
      <c r="C143" s="191" t="s">
        <v>176</v>
      </c>
      <c r="D143" s="191" t="s">
        <v>148</v>
      </c>
      <c r="E143" s="192" t="s">
        <v>522</v>
      </c>
      <c r="F143" s="193" t="s">
        <v>523</v>
      </c>
      <c r="G143" s="194" t="s">
        <v>524</v>
      </c>
      <c r="H143" s="195">
        <v>300</v>
      </c>
      <c r="I143" s="196"/>
      <c r="J143" s="197">
        <f>ROUND(I143*H143,2)</f>
        <v>0</v>
      </c>
      <c r="K143" s="193" t="s">
        <v>1</v>
      </c>
      <c r="L143" s="39"/>
      <c r="M143" s="198" t="s">
        <v>1</v>
      </c>
      <c r="N143" s="199" t="s">
        <v>37</v>
      </c>
      <c r="O143" s="71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152</v>
      </c>
      <c r="AT143" s="202" t="s">
        <v>148</v>
      </c>
      <c r="AU143" s="202" t="s">
        <v>82</v>
      </c>
      <c r="AY143" s="17" t="s">
        <v>147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7" t="s">
        <v>80</v>
      </c>
      <c r="BK143" s="203">
        <f>ROUND(I143*H143,2)</f>
        <v>0</v>
      </c>
      <c r="BL143" s="17" t="s">
        <v>152</v>
      </c>
      <c r="BM143" s="202" t="s">
        <v>198</v>
      </c>
    </row>
    <row r="144" spans="1:65" s="2" customFormat="1" ht="16.5" customHeight="1">
      <c r="A144" s="34"/>
      <c r="B144" s="35"/>
      <c r="C144" s="191" t="s">
        <v>200</v>
      </c>
      <c r="D144" s="191" t="s">
        <v>148</v>
      </c>
      <c r="E144" s="192" t="s">
        <v>525</v>
      </c>
      <c r="F144" s="193" t="s">
        <v>526</v>
      </c>
      <c r="G144" s="194" t="s">
        <v>524</v>
      </c>
      <c r="H144" s="195">
        <v>150</v>
      </c>
      <c r="I144" s="196"/>
      <c r="J144" s="197">
        <f>ROUND(I144*H144,2)</f>
        <v>0</v>
      </c>
      <c r="K144" s="193" t="s">
        <v>1</v>
      </c>
      <c r="L144" s="39"/>
      <c r="M144" s="198" t="s">
        <v>1</v>
      </c>
      <c r="N144" s="199" t="s">
        <v>37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152</v>
      </c>
      <c r="AT144" s="202" t="s">
        <v>148</v>
      </c>
      <c r="AU144" s="202" t="s">
        <v>82</v>
      </c>
      <c r="AY144" s="17" t="s">
        <v>147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80</v>
      </c>
      <c r="BK144" s="203">
        <f>ROUND(I144*H144,2)</f>
        <v>0</v>
      </c>
      <c r="BL144" s="17" t="s">
        <v>152</v>
      </c>
      <c r="BM144" s="202" t="s">
        <v>204</v>
      </c>
    </row>
    <row r="145" spans="1:65" s="2" customFormat="1" ht="24.2" customHeight="1">
      <c r="A145" s="34"/>
      <c r="B145" s="35"/>
      <c r="C145" s="191" t="s">
        <v>181</v>
      </c>
      <c r="D145" s="191" t="s">
        <v>148</v>
      </c>
      <c r="E145" s="192" t="s">
        <v>527</v>
      </c>
      <c r="F145" s="193" t="s">
        <v>528</v>
      </c>
      <c r="G145" s="194" t="s">
        <v>510</v>
      </c>
      <c r="H145" s="195">
        <v>2</v>
      </c>
      <c r="I145" s="196"/>
      <c r="J145" s="197">
        <f>ROUND(I145*H145,2)</f>
        <v>0</v>
      </c>
      <c r="K145" s="193" t="s">
        <v>1</v>
      </c>
      <c r="L145" s="39"/>
      <c r="M145" s="198" t="s">
        <v>1</v>
      </c>
      <c r="N145" s="199" t="s">
        <v>37</v>
      </c>
      <c r="O145" s="7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152</v>
      </c>
      <c r="AT145" s="202" t="s">
        <v>148</v>
      </c>
      <c r="AU145" s="202" t="s">
        <v>82</v>
      </c>
      <c r="AY145" s="17" t="s">
        <v>147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80</v>
      </c>
      <c r="BK145" s="203">
        <f>ROUND(I145*H145,2)</f>
        <v>0</v>
      </c>
      <c r="BL145" s="17" t="s">
        <v>152</v>
      </c>
      <c r="BM145" s="202" t="s">
        <v>210</v>
      </c>
    </row>
    <row r="146" spans="2:63" s="12" customFormat="1" ht="22.9" customHeight="1">
      <c r="B146" s="175"/>
      <c r="C146" s="176"/>
      <c r="D146" s="177" t="s">
        <v>71</v>
      </c>
      <c r="E146" s="189" t="s">
        <v>529</v>
      </c>
      <c r="F146" s="189" t="s">
        <v>530</v>
      </c>
      <c r="G146" s="176"/>
      <c r="H146" s="176"/>
      <c r="I146" s="179"/>
      <c r="J146" s="190">
        <f>BK146</f>
        <v>0</v>
      </c>
      <c r="K146" s="176"/>
      <c r="L146" s="181"/>
      <c r="M146" s="182"/>
      <c r="N146" s="183"/>
      <c r="O146" s="183"/>
      <c r="P146" s="184">
        <f>SUM(P147:P152)</f>
        <v>0</v>
      </c>
      <c r="Q146" s="183"/>
      <c r="R146" s="184">
        <f>SUM(R147:R152)</f>
        <v>0</v>
      </c>
      <c r="S146" s="183"/>
      <c r="T146" s="185">
        <f>SUM(T147:T152)</f>
        <v>0</v>
      </c>
      <c r="AR146" s="186" t="s">
        <v>80</v>
      </c>
      <c r="AT146" s="187" t="s">
        <v>71</v>
      </c>
      <c r="AU146" s="187" t="s">
        <v>80</v>
      </c>
      <c r="AY146" s="186" t="s">
        <v>147</v>
      </c>
      <c r="BK146" s="188">
        <f>SUM(BK147:BK152)</f>
        <v>0</v>
      </c>
    </row>
    <row r="147" spans="1:65" s="2" customFormat="1" ht="16.5" customHeight="1">
      <c r="A147" s="34"/>
      <c r="B147" s="35"/>
      <c r="C147" s="191" t="s">
        <v>212</v>
      </c>
      <c r="D147" s="191" t="s">
        <v>148</v>
      </c>
      <c r="E147" s="192" t="s">
        <v>531</v>
      </c>
      <c r="F147" s="193" t="s">
        <v>532</v>
      </c>
      <c r="G147" s="194" t="s">
        <v>151</v>
      </c>
      <c r="H147" s="195">
        <v>381.6</v>
      </c>
      <c r="I147" s="196"/>
      <c r="J147" s="197">
        <f aca="true" t="shared" si="0" ref="J147:J152">ROUND(I147*H147,2)</f>
        <v>0</v>
      </c>
      <c r="K147" s="193" t="s">
        <v>1</v>
      </c>
      <c r="L147" s="39"/>
      <c r="M147" s="198" t="s">
        <v>1</v>
      </c>
      <c r="N147" s="199" t="s">
        <v>37</v>
      </c>
      <c r="O147" s="71"/>
      <c r="P147" s="200">
        <f aca="true" t="shared" si="1" ref="P147:P152">O147*H147</f>
        <v>0</v>
      </c>
      <c r="Q147" s="200">
        <v>0</v>
      </c>
      <c r="R147" s="200">
        <f aca="true" t="shared" si="2" ref="R147:R152">Q147*H147</f>
        <v>0</v>
      </c>
      <c r="S147" s="200">
        <v>0</v>
      </c>
      <c r="T147" s="201">
        <f aca="true" t="shared" si="3" ref="T147:T152"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152</v>
      </c>
      <c r="AT147" s="202" t="s">
        <v>148</v>
      </c>
      <c r="AU147" s="202" t="s">
        <v>82</v>
      </c>
      <c r="AY147" s="17" t="s">
        <v>147</v>
      </c>
      <c r="BE147" s="203">
        <f aca="true" t="shared" si="4" ref="BE147:BE152">IF(N147="základní",J147,0)</f>
        <v>0</v>
      </c>
      <c r="BF147" s="203">
        <f aca="true" t="shared" si="5" ref="BF147:BF152">IF(N147="snížená",J147,0)</f>
        <v>0</v>
      </c>
      <c r="BG147" s="203">
        <f aca="true" t="shared" si="6" ref="BG147:BG152">IF(N147="zákl. přenesená",J147,0)</f>
        <v>0</v>
      </c>
      <c r="BH147" s="203">
        <f aca="true" t="shared" si="7" ref="BH147:BH152">IF(N147="sníž. přenesená",J147,0)</f>
        <v>0</v>
      </c>
      <c r="BI147" s="203">
        <f aca="true" t="shared" si="8" ref="BI147:BI152">IF(N147="nulová",J147,0)</f>
        <v>0</v>
      </c>
      <c r="BJ147" s="17" t="s">
        <v>80</v>
      </c>
      <c r="BK147" s="203">
        <f aca="true" t="shared" si="9" ref="BK147:BK152">ROUND(I147*H147,2)</f>
        <v>0</v>
      </c>
      <c r="BL147" s="17" t="s">
        <v>152</v>
      </c>
      <c r="BM147" s="202" t="s">
        <v>215</v>
      </c>
    </row>
    <row r="148" spans="1:65" s="2" customFormat="1" ht="37.9" customHeight="1">
      <c r="A148" s="34"/>
      <c r="B148" s="35"/>
      <c r="C148" s="191" t="s">
        <v>186</v>
      </c>
      <c r="D148" s="191" t="s">
        <v>148</v>
      </c>
      <c r="E148" s="192" t="s">
        <v>533</v>
      </c>
      <c r="F148" s="193" t="s">
        <v>534</v>
      </c>
      <c r="G148" s="194" t="s">
        <v>535</v>
      </c>
      <c r="H148" s="195">
        <v>19080</v>
      </c>
      <c r="I148" s="196"/>
      <c r="J148" s="197">
        <f t="shared" si="0"/>
        <v>0</v>
      </c>
      <c r="K148" s="193" t="s">
        <v>1</v>
      </c>
      <c r="L148" s="39"/>
      <c r="M148" s="198" t="s">
        <v>1</v>
      </c>
      <c r="N148" s="199" t="s">
        <v>37</v>
      </c>
      <c r="O148" s="71"/>
      <c r="P148" s="200">
        <f t="shared" si="1"/>
        <v>0</v>
      </c>
      <c r="Q148" s="200">
        <v>0</v>
      </c>
      <c r="R148" s="200">
        <f t="shared" si="2"/>
        <v>0</v>
      </c>
      <c r="S148" s="200">
        <v>0</v>
      </c>
      <c r="T148" s="201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152</v>
      </c>
      <c r="AT148" s="202" t="s">
        <v>148</v>
      </c>
      <c r="AU148" s="202" t="s">
        <v>82</v>
      </c>
      <c r="AY148" s="17" t="s">
        <v>147</v>
      </c>
      <c r="BE148" s="203">
        <f t="shared" si="4"/>
        <v>0</v>
      </c>
      <c r="BF148" s="203">
        <f t="shared" si="5"/>
        <v>0</v>
      </c>
      <c r="BG148" s="203">
        <f t="shared" si="6"/>
        <v>0</v>
      </c>
      <c r="BH148" s="203">
        <f t="shared" si="7"/>
        <v>0</v>
      </c>
      <c r="BI148" s="203">
        <f t="shared" si="8"/>
        <v>0</v>
      </c>
      <c r="BJ148" s="17" t="s">
        <v>80</v>
      </c>
      <c r="BK148" s="203">
        <f t="shared" si="9"/>
        <v>0</v>
      </c>
      <c r="BL148" s="17" t="s">
        <v>152</v>
      </c>
      <c r="BM148" s="202" t="s">
        <v>220</v>
      </c>
    </row>
    <row r="149" spans="1:65" s="2" customFormat="1" ht="37.9" customHeight="1">
      <c r="A149" s="34"/>
      <c r="B149" s="35"/>
      <c r="C149" s="191" t="s">
        <v>8</v>
      </c>
      <c r="D149" s="191" t="s">
        <v>148</v>
      </c>
      <c r="E149" s="192" t="s">
        <v>536</v>
      </c>
      <c r="F149" s="193" t="s">
        <v>537</v>
      </c>
      <c r="G149" s="194" t="s">
        <v>158</v>
      </c>
      <c r="H149" s="195">
        <v>106</v>
      </c>
      <c r="I149" s="196"/>
      <c r="J149" s="197">
        <f t="shared" si="0"/>
        <v>0</v>
      </c>
      <c r="K149" s="193" t="s">
        <v>1</v>
      </c>
      <c r="L149" s="39"/>
      <c r="M149" s="198" t="s">
        <v>1</v>
      </c>
      <c r="N149" s="199" t="s">
        <v>37</v>
      </c>
      <c r="O149" s="71"/>
      <c r="P149" s="200">
        <f t="shared" si="1"/>
        <v>0</v>
      </c>
      <c r="Q149" s="200">
        <v>0</v>
      </c>
      <c r="R149" s="200">
        <f t="shared" si="2"/>
        <v>0</v>
      </c>
      <c r="S149" s="200">
        <v>0</v>
      </c>
      <c r="T149" s="201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152</v>
      </c>
      <c r="AT149" s="202" t="s">
        <v>148</v>
      </c>
      <c r="AU149" s="202" t="s">
        <v>82</v>
      </c>
      <c r="AY149" s="17" t="s">
        <v>147</v>
      </c>
      <c r="BE149" s="203">
        <f t="shared" si="4"/>
        <v>0</v>
      </c>
      <c r="BF149" s="203">
        <f t="shared" si="5"/>
        <v>0</v>
      </c>
      <c r="BG149" s="203">
        <f t="shared" si="6"/>
        <v>0</v>
      </c>
      <c r="BH149" s="203">
        <f t="shared" si="7"/>
        <v>0</v>
      </c>
      <c r="BI149" s="203">
        <f t="shared" si="8"/>
        <v>0</v>
      </c>
      <c r="BJ149" s="17" t="s">
        <v>80</v>
      </c>
      <c r="BK149" s="203">
        <f t="shared" si="9"/>
        <v>0</v>
      </c>
      <c r="BL149" s="17" t="s">
        <v>152</v>
      </c>
      <c r="BM149" s="202" t="s">
        <v>224</v>
      </c>
    </row>
    <row r="150" spans="1:65" s="2" customFormat="1" ht="44.25" customHeight="1">
      <c r="A150" s="34"/>
      <c r="B150" s="35"/>
      <c r="C150" s="191" t="s">
        <v>189</v>
      </c>
      <c r="D150" s="191" t="s">
        <v>148</v>
      </c>
      <c r="E150" s="192" t="s">
        <v>538</v>
      </c>
      <c r="F150" s="193" t="s">
        <v>539</v>
      </c>
      <c r="G150" s="194" t="s">
        <v>540</v>
      </c>
      <c r="H150" s="195">
        <v>4240</v>
      </c>
      <c r="I150" s="196"/>
      <c r="J150" s="197">
        <f t="shared" si="0"/>
        <v>0</v>
      </c>
      <c r="K150" s="193" t="s">
        <v>1</v>
      </c>
      <c r="L150" s="39"/>
      <c r="M150" s="198" t="s">
        <v>1</v>
      </c>
      <c r="N150" s="199" t="s">
        <v>37</v>
      </c>
      <c r="O150" s="71"/>
      <c r="P150" s="200">
        <f t="shared" si="1"/>
        <v>0</v>
      </c>
      <c r="Q150" s="200">
        <v>0</v>
      </c>
      <c r="R150" s="200">
        <f t="shared" si="2"/>
        <v>0</v>
      </c>
      <c r="S150" s="200">
        <v>0</v>
      </c>
      <c r="T150" s="201">
        <f t="shared" si="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152</v>
      </c>
      <c r="AT150" s="202" t="s">
        <v>148</v>
      </c>
      <c r="AU150" s="202" t="s">
        <v>82</v>
      </c>
      <c r="AY150" s="17" t="s">
        <v>147</v>
      </c>
      <c r="BE150" s="203">
        <f t="shared" si="4"/>
        <v>0</v>
      </c>
      <c r="BF150" s="203">
        <f t="shared" si="5"/>
        <v>0</v>
      </c>
      <c r="BG150" s="203">
        <f t="shared" si="6"/>
        <v>0</v>
      </c>
      <c r="BH150" s="203">
        <f t="shared" si="7"/>
        <v>0</v>
      </c>
      <c r="BI150" s="203">
        <f t="shared" si="8"/>
        <v>0</v>
      </c>
      <c r="BJ150" s="17" t="s">
        <v>80</v>
      </c>
      <c r="BK150" s="203">
        <f t="shared" si="9"/>
        <v>0</v>
      </c>
      <c r="BL150" s="17" t="s">
        <v>152</v>
      </c>
      <c r="BM150" s="202" t="s">
        <v>228</v>
      </c>
    </row>
    <row r="151" spans="1:65" s="2" customFormat="1" ht="16.5" customHeight="1">
      <c r="A151" s="34"/>
      <c r="B151" s="35"/>
      <c r="C151" s="191" t="s">
        <v>229</v>
      </c>
      <c r="D151" s="191" t="s">
        <v>148</v>
      </c>
      <c r="E151" s="192" t="s">
        <v>541</v>
      </c>
      <c r="F151" s="193" t="s">
        <v>542</v>
      </c>
      <c r="G151" s="194" t="s">
        <v>310</v>
      </c>
      <c r="H151" s="195">
        <v>2</v>
      </c>
      <c r="I151" s="196"/>
      <c r="J151" s="197">
        <f t="shared" si="0"/>
        <v>0</v>
      </c>
      <c r="K151" s="193" t="s">
        <v>1</v>
      </c>
      <c r="L151" s="39"/>
      <c r="M151" s="198" t="s">
        <v>1</v>
      </c>
      <c r="N151" s="199" t="s">
        <v>37</v>
      </c>
      <c r="O151" s="71"/>
      <c r="P151" s="200">
        <f t="shared" si="1"/>
        <v>0</v>
      </c>
      <c r="Q151" s="200">
        <v>0</v>
      </c>
      <c r="R151" s="200">
        <f t="shared" si="2"/>
        <v>0</v>
      </c>
      <c r="S151" s="200">
        <v>0</v>
      </c>
      <c r="T151" s="201">
        <f t="shared" si="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152</v>
      </c>
      <c r="AT151" s="202" t="s">
        <v>148</v>
      </c>
      <c r="AU151" s="202" t="s">
        <v>82</v>
      </c>
      <c r="AY151" s="17" t="s">
        <v>147</v>
      </c>
      <c r="BE151" s="203">
        <f t="shared" si="4"/>
        <v>0</v>
      </c>
      <c r="BF151" s="203">
        <f t="shared" si="5"/>
        <v>0</v>
      </c>
      <c r="BG151" s="203">
        <f t="shared" si="6"/>
        <v>0</v>
      </c>
      <c r="BH151" s="203">
        <f t="shared" si="7"/>
        <v>0</v>
      </c>
      <c r="BI151" s="203">
        <f t="shared" si="8"/>
        <v>0</v>
      </c>
      <c r="BJ151" s="17" t="s">
        <v>80</v>
      </c>
      <c r="BK151" s="203">
        <f t="shared" si="9"/>
        <v>0</v>
      </c>
      <c r="BL151" s="17" t="s">
        <v>152</v>
      </c>
      <c r="BM151" s="202" t="s">
        <v>232</v>
      </c>
    </row>
    <row r="152" spans="1:65" s="2" customFormat="1" ht="24.2" customHeight="1">
      <c r="A152" s="34"/>
      <c r="B152" s="35"/>
      <c r="C152" s="191" t="s">
        <v>194</v>
      </c>
      <c r="D152" s="191" t="s">
        <v>148</v>
      </c>
      <c r="E152" s="192" t="s">
        <v>543</v>
      </c>
      <c r="F152" s="193" t="s">
        <v>544</v>
      </c>
      <c r="G152" s="194" t="s">
        <v>545</v>
      </c>
      <c r="H152" s="195">
        <v>4050</v>
      </c>
      <c r="I152" s="196"/>
      <c r="J152" s="197">
        <f t="shared" si="0"/>
        <v>0</v>
      </c>
      <c r="K152" s="193" t="s">
        <v>1</v>
      </c>
      <c r="L152" s="39"/>
      <c r="M152" s="198" t="s">
        <v>1</v>
      </c>
      <c r="N152" s="199" t="s">
        <v>37</v>
      </c>
      <c r="O152" s="71"/>
      <c r="P152" s="200">
        <f t="shared" si="1"/>
        <v>0</v>
      </c>
      <c r="Q152" s="200">
        <v>0</v>
      </c>
      <c r="R152" s="200">
        <f t="shared" si="2"/>
        <v>0</v>
      </c>
      <c r="S152" s="200">
        <v>0</v>
      </c>
      <c r="T152" s="201">
        <f t="shared" si="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152</v>
      </c>
      <c r="AT152" s="202" t="s">
        <v>148</v>
      </c>
      <c r="AU152" s="202" t="s">
        <v>82</v>
      </c>
      <c r="AY152" s="17" t="s">
        <v>147</v>
      </c>
      <c r="BE152" s="203">
        <f t="shared" si="4"/>
        <v>0</v>
      </c>
      <c r="BF152" s="203">
        <f t="shared" si="5"/>
        <v>0</v>
      </c>
      <c r="BG152" s="203">
        <f t="shared" si="6"/>
        <v>0</v>
      </c>
      <c r="BH152" s="203">
        <f t="shared" si="7"/>
        <v>0</v>
      </c>
      <c r="BI152" s="203">
        <f t="shared" si="8"/>
        <v>0</v>
      </c>
      <c r="BJ152" s="17" t="s">
        <v>80</v>
      </c>
      <c r="BK152" s="203">
        <f t="shared" si="9"/>
        <v>0</v>
      </c>
      <c r="BL152" s="17" t="s">
        <v>152</v>
      </c>
      <c r="BM152" s="202" t="s">
        <v>236</v>
      </c>
    </row>
    <row r="153" spans="2:63" s="12" customFormat="1" ht="22.9" customHeight="1">
      <c r="B153" s="175"/>
      <c r="C153" s="176"/>
      <c r="D153" s="177" t="s">
        <v>71</v>
      </c>
      <c r="E153" s="189" t="s">
        <v>194</v>
      </c>
      <c r="F153" s="189" t="s">
        <v>546</v>
      </c>
      <c r="G153" s="176"/>
      <c r="H153" s="176"/>
      <c r="I153" s="179"/>
      <c r="J153" s="190">
        <f>BK153</f>
        <v>0</v>
      </c>
      <c r="K153" s="176"/>
      <c r="L153" s="181"/>
      <c r="M153" s="182"/>
      <c r="N153" s="183"/>
      <c r="O153" s="183"/>
      <c r="P153" s="184">
        <f>P154</f>
        <v>0</v>
      </c>
      <c r="Q153" s="183"/>
      <c r="R153" s="184">
        <f>R154</f>
        <v>0</v>
      </c>
      <c r="S153" s="183"/>
      <c r="T153" s="185">
        <f>T154</f>
        <v>0</v>
      </c>
      <c r="AR153" s="186" t="s">
        <v>80</v>
      </c>
      <c r="AT153" s="187" t="s">
        <v>71</v>
      </c>
      <c r="AU153" s="187" t="s">
        <v>80</v>
      </c>
      <c r="AY153" s="186" t="s">
        <v>147</v>
      </c>
      <c r="BK153" s="188">
        <f>BK154</f>
        <v>0</v>
      </c>
    </row>
    <row r="154" spans="1:65" s="2" customFormat="1" ht="37.9" customHeight="1">
      <c r="A154" s="34"/>
      <c r="B154" s="35"/>
      <c r="C154" s="191" t="s">
        <v>238</v>
      </c>
      <c r="D154" s="191" t="s">
        <v>148</v>
      </c>
      <c r="E154" s="192" t="s">
        <v>547</v>
      </c>
      <c r="F154" s="193" t="s">
        <v>548</v>
      </c>
      <c r="G154" s="194" t="s">
        <v>151</v>
      </c>
      <c r="H154" s="195">
        <v>201.6</v>
      </c>
      <c r="I154" s="196"/>
      <c r="J154" s="197">
        <f>ROUND(I154*H154,2)</f>
        <v>0</v>
      </c>
      <c r="K154" s="193" t="s">
        <v>1</v>
      </c>
      <c r="L154" s="39"/>
      <c r="M154" s="198" t="s">
        <v>1</v>
      </c>
      <c r="N154" s="199" t="s">
        <v>37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152</v>
      </c>
      <c r="AT154" s="202" t="s">
        <v>148</v>
      </c>
      <c r="AU154" s="202" t="s">
        <v>82</v>
      </c>
      <c r="AY154" s="17" t="s">
        <v>147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80</v>
      </c>
      <c r="BK154" s="203">
        <f>ROUND(I154*H154,2)</f>
        <v>0</v>
      </c>
      <c r="BL154" s="17" t="s">
        <v>152</v>
      </c>
      <c r="BM154" s="202" t="s">
        <v>241</v>
      </c>
    </row>
    <row r="155" spans="2:63" s="12" customFormat="1" ht="22.9" customHeight="1">
      <c r="B155" s="175"/>
      <c r="C155" s="176"/>
      <c r="D155" s="177" t="s">
        <v>71</v>
      </c>
      <c r="E155" s="189" t="s">
        <v>549</v>
      </c>
      <c r="F155" s="189" t="s">
        <v>550</v>
      </c>
      <c r="G155" s="176"/>
      <c r="H155" s="176"/>
      <c r="I155" s="179"/>
      <c r="J155" s="190">
        <f>BK155</f>
        <v>0</v>
      </c>
      <c r="K155" s="176"/>
      <c r="L155" s="181"/>
      <c r="M155" s="182"/>
      <c r="N155" s="183"/>
      <c r="O155" s="183"/>
      <c r="P155" s="184">
        <f>SUM(P156:P161)</f>
        <v>0</v>
      </c>
      <c r="Q155" s="183"/>
      <c r="R155" s="184">
        <f>SUM(R156:R161)</f>
        <v>0</v>
      </c>
      <c r="S155" s="183"/>
      <c r="T155" s="185">
        <f>SUM(T156:T161)</f>
        <v>0</v>
      </c>
      <c r="AR155" s="186" t="s">
        <v>80</v>
      </c>
      <c r="AT155" s="187" t="s">
        <v>71</v>
      </c>
      <c r="AU155" s="187" t="s">
        <v>80</v>
      </c>
      <c r="AY155" s="186" t="s">
        <v>147</v>
      </c>
      <c r="BK155" s="188">
        <f>SUM(BK156:BK161)</f>
        <v>0</v>
      </c>
    </row>
    <row r="156" spans="1:65" s="2" customFormat="1" ht="37.9" customHeight="1">
      <c r="A156" s="34"/>
      <c r="B156" s="35"/>
      <c r="C156" s="191" t="s">
        <v>198</v>
      </c>
      <c r="D156" s="191" t="s">
        <v>148</v>
      </c>
      <c r="E156" s="192" t="s">
        <v>551</v>
      </c>
      <c r="F156" s="193" t="s">
        <v>552</v>
      </c>
      <c r="G156" s="194" t="s">
        <v>553</v>
      </c>
      <c r="H156" s="195">
        <v>195.57</v>
      </c>
      <c r="I156" s="196"/>
      <c r="J156" s="197">
        <f aca="true" t="shared" si="10" ref="J156:J161">ROUND(I156*H156,2)</f>
        <v>0</v>
      </c>
      <c r="K156" s="193" t="s">
        <v>1</v>
      </c>
      <c r="L156" s="39"/>
      <c r="M156" s="198" t="s">
        <v>1</v>
      </c>
      <c r="N156" s="199" t="s">
        <v>37</v>
      </c>
      <c r="O156" s="71"/>
      <c r="P156" s="200">
        <f aca="true" t="shared" si="11" ref="P156:P161">O156*H156</f>
        <v>0</v>
      </c>
      <c r="Q156" s="200">
        <v>0</v>
      </c>
      <c r="R156" s="200">
        <f aca="true" t="shared" si="12" ref="R156:R161">Q156*H156</f>
        <v>0</v>
      </c>
      <c r="S156" s="200">
        <v>0</v>
      </c>
      <c r="T156" s="201">
        <f aca="true" t="shared" si="13" ref="T156:T161"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152</v>
      </c>
      <c r="AT156" s="202" t="s">
        <v>148</v>
      </c>
      <c r="AU156" s="202" t="s">
        <v>82</v>
      </c>
      <c r="AY156" s="17" t="s">
        <v>147</v>
      </c>
      <c r="BE156" s="203">
        <f aca="true" t="shared" si="14" ref="BE156:BE161">IF(N156="základní",J156,0)</f>
        <v>0</v>
      </c>
      <c r="BF156" s="203">
        <f aca="true" t="shared" si="15" ref="BF156:BF161">IF(N156="snížená",J156,0)</f>
        <v>0</v>
      </c>
      <c r="BG156" s="203">
        <f aca="true" t="shared" si="16" ref="BG156:BG161">IF(N156="zákl. přenesená",J156,0)</f>
        <v>0</v>
      </c>
      <c r="BH156" s="203">
        <f aca="true" t="shared" si="17" ref="BH156:BH161">IF(N156="sníž. přenesená",J156,0)</f>
        <v>0</v>
      </c>
      <c r="BI156" s="203">
        <f aca="true" t="shared" si="18" ref="BI156:BI161">IF(N156="nulová",J156,0)</f>
        <v>0</v>
      </c>
      <c r="BJ156" s="17" t="s">
        <v>80</v>
      </c>
      <c r="BK156" s="203">
        <f aca="true" t="shared" si="19" ref="BK156:BK161">ROUND(I156*H156,2)</f>
        <v>0</v>
      </c>
      <c r="BL156" s="17" t="s">
        <v>152</v>
      </c>
      <c r="BM156" s="202" t="s">
        <v>245</v>
      </c>
    </row>
    <row r="157" spans="1:65" s="2" customFormat="1" ht="78" customHeight="1">
      <c r="A157" s="34"/>
      <c r="B157" s="35"/>
      <c r="C157" s="191" t="s">
        <v>7</v>
      </c>
      <c r="D157" s="191" t="s">
        <v>148</v>
      </c>
      <c r="E157" s="192" t="s">
        <v>554</v>
      </c>
      <c r="F157" s="193" t="s">
        <v>555</v>
      </c>
      <c r="G157" s="194" t="s">
        <v>553</v>
      </c>
      <c r="H157" s="195">
        <v>586.71</v>
      </c>
      <c r="I157" s="196"/>
      <c r="J157" s="197">
        <f t="shared" si="10"/>
        <v>0</v>
      </c>
      <c r="K157" s="193" t="s">
        <v>1</v>
      </c>
      <c r="L157" s="39"/>
      <c r="M157" s="198" t="s">
        <v>1</v>
      </c>
      <c r="N157" s="199" t="s">
        <v>37</v>
      </c>
      <c r="O157" s="71"/>
      <c r="P157" s="200">
        <f t="shared" si="11"/>
        <v>0</v>
      </c>
      <c r="Q157" s="200">
        <v>0</v>
      </c>
      <c r="R157" s="200">
        <f t="shared" si="12"/>
        <v>0</v>
      </c>
      <c r="S157" s="200">
        <v>0</v>
      </c>
      <c r="T157" s="201">
        <f t="shared" si="1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152</v>
      </c>
      <c r="AT157" s="202" t="s">
        <v>148</v>
      </c>
      <c r="AU157" s="202" t="s">
        <v>82</v>
      </c>
      <c r="AY157" s="17" t="s">
        <v>147</v>
      </c>
      <c r="BE157" s="203">
        <f t="shared" si="14"/>
        <v>0</v>
      </c>
      <c r="BF157" s="203">
        <f t="shared" si="15"/>
        <v>0</v>
      </c>
      <c r="BG157" s="203">
        <f t="shared" si="16"/>
        <v>0</v>
      </c>
      <c r="BH157" s="203">
        <f t="shared" si="17"/>
        <v>0</v>
      </c>
      <c r="BI157" s="203">
        <f t="shared" si="18"/>
        <v>0</v>
      </c>
      <c r="BJ157" s="17" t="s">
        <v>80</v>
      </c>
      <c r="BK157" s="203">
        <f t="shared" si="19"/>
        <v>0</v>
      </c>
      <c r="BL157" s="17" t="s">
        <v>152</v>
      </c>
      <c r="BM157" s="202" t="s">
        <v>248</v>
      </c>
    </row>
    <row r="158" spans="1:65" s="2" customFormat="1" ht="37.9" customHeight="1">
      <c r="A158" s="34"/>
      <c r="B158" s="35"/>
      <c r="C158" s="191" t="s">
        <v>204</v>
      </c>
      <c r="D158" s="191" t="s">
        <v>148</v>
      </c>
      <c r="E158" s="192" t="s">
        <v>556</v>
      </c>
      <c r="F158" s="193" t="s">
        <v>557</v>
      </c>
      <c r="G158" s="194" t="s">
        <v>553</v>
      </c>
      <c r="H158" s="195">
        <v>48.583</v>
      </c>
      <c r="I158" s="196"/>
      <c r="J158" s="197">
        <f t="shared" si="10"/>
        <v>0</v>
      </c>
      <c r="K158" s="193" t="s">
        <v>1</v>
      </c>
      <c r="L158" s="39"/>
      <c r="M158" s="198" t="s">
        <v>1</v>
      </c>
      <c r="N158" s="199" t="s">
        <v>37</v>
      </c>
      <c r="O158" s="71"/>
      <c r="P158" s="200">
        <f t="shared" si="11"/>
        <v>0</v>
      </c>
      <c r="Q158" s="200">
        <v>0</v>
      </c>
      <c r="R158" s="200">
        <f t="shared" si="12"/>
        <v>0</v>
      </c>
      <c r="S158" s="200">
        <v>0</v>
      </c>
      <c r="T158" s="201">
        <f t="shared" si="1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152</v>
      </c>
      <c r="AT158" s="202" t="s">
        <v>148</v>
      </c>
      <c r="AU158" s="202" t="s">
        <v>82</v>
      </c>
      <c r="AY158" s="17" t="s">
        <v>147</v>
      </c>
      <c r="BE158" s="203">
        <f t="shared" si="14"/>
        <v>0</v>
      </c>
      <c r="BF158" s="203">
        <f t="shared" si="15"/>
        <v>0</v>
      </c>
      <c r="BG158" s="203">
        <f t="shared" si="16"/>
        <v>0</v>
      </c>
      <c r="BH158" s="203">
        <f t="shared" si="17"/>
        <v>0</v>
      </c>
      <c r="BI158" s="203">
        <f t="shared" si="18"/>
        <v>0</v>
      </c>
      <c r="BJ158" s="17" t="s">
        <v>80</v>
      </c>
      <c r="BK158" s="203">
        <f t="shared" si="19"/>
        <v>0</v>
      </c>
      <c r="BL158" s="17" t="s">
        <v>152</v>
      </c>
      <c r="BM158" s="202" t="s">
        <v>251</v>
      </c>
    </row>
    <row r="159" spans="1:65" s="2" customFormat="1" ht="37.9" customHeight="1">
      <c r="A159" s="34"/>
      <c r="B159" s="35"/>
      <c r="C159" s="191" t="s">
        <v>253</v>
      </c>
      <c r="D159" s="191" t="s">
        <v>148</v>
      </c>
      <c r="E159" s="192" t="s">
        <v>558</v>
      </c>
      <c r="F159" s="193" t="s">
        <v>559</v>
      </c>
      <c r="G159" s="194" t="s">
        <v>553</v>
      </c>
      <c r="H159" s="195">
        <v>0.056</v>
      </c>
      <c r="I159" s="196"/>
      <c r="J159" s="197">
        <f t="shared" si="10"/>
        <v>0</v>
      </c>
      <c r="K159" s="193" t="s">
        <v>1</v>
      </c>
      <c r="L159" s="39"/>
      <c r="M159" s="198" t="s">
        <v>1</v>
      </c>
      <c r="N159" s="199" t="s">
        <v>37</v>
      </c>
      <c r="O159" s="71"/>
      <c r="P159" s="200">
        <f t="shared" si="11"/>
        <v>0</v>
      </c>
      <c r="Q159" s="200">
        <v>0</v>
      </c>
      <c r="R159" s="200">
        <f t="shared" si="12"/>
        <v>0</v>
      </c>
      <c r="S159" s="200">
        <v>0</v>
      </c>
      <c r="T159" s="201">
        <f t="shared" si="1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152</v>
      </c>
      <c r="AT159" s="202" t="s">
        <v>148</v>
      </c>
      <c r="AU159" s="202" t="s">
        <v>82</v>
      </c>
      <c r="AY159" s="17" t="s">
        <v>147</v>
      </c>
      <c r="BE159" s="203">
        <f t="shared" si="14"/>
        <v>0</v>
      </c>
      <c r="BF159" s="203">
        <f t="shared" si="15"/>
        <v>0</v>
      </c>
      <c r="BG159" s="203">
        <f t="shared" si="16"/>
        <v>0</v>
      </c>
      <c r="BH159" s="203">
        <f t="shared" si="17"/>
        <v>0</v>
      </c>
      <c r="BI159" s="203">
        <f t="shared" si="18"/>
        <v>0</v>
      </c>
      <c r="BJ159" s="17" t="s">
        <v>80</v>
      </c>
      <c r="BK159" s="203">
        <f t="shared" si="19"/>
        <v>0</v>
      </c>
      <c r="BL159" s="17" t="s">
        <v>152</v>
      </c>
      <c r="BM159" s="202" t="s">
        <v>256</v>
      </c>
    </row>
    <row r="160" spans="1:65" s="2" customFormat="1" ht="37.9" customHeight="1">
      <c r="A160" s="34"/>
      <c r="B160" s="35"/>
      <c r="C160" s="191" t="s">
        <v>210</v>
      </c>
      <c r="D160" s="191" t="s">
        <v>148</v>
      </c>
      <c r="E160" s="192" t="s">
        <v>560</v>
      </c>
      <c r="F160" s="193" t="s">
        <v>561</v>
      </c>
      <c r="G160" s="194" t="s">
        <v>553</v>
      </c>
      <c r="H160" s="195">
        <v>0.028</v>
      </c>
      <c r="I160" s="196"/>
      <c r="J160" s="197">
        <f t="shared" si="10"/>
        <v>0</v>
      </c>
      <c r="K160" s="193" t="s">
        <v>1</v>
      </c>
      <c r="L160" s="39"/>
      <c r="M160" s="198" t="s">
        <v>1</v>
      </c>
      <c r="N160" s="199" t="s">
        <v>37</v>
      </c>
      <c r="O160" s="71"/>
      <c r="P160" s="200">
        <f t="shared" si="11"/>
        <v>0</v>
      </c>
      <c r="Q160" s="200">
        <v>0</v>
      </c>
      <c r="R160" s="200">
        <f t="shared" si="12"/>
        <v>0</v>
      </c>
      <c r="S160" s="200">
        <v>0</v>
      </c>
      <c r="T160" s="201">
        <f t="shared" si="1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152</v>
      </c>
      <c r="AT160" s="202" t="s">
        <v>148</v>
      </c>
      <c r="AU160" s="202" t="s">
        <v>82</v>
      </c>
      <c r="AY160" s="17" t="s">
        <v>147</v>
      </c>
      <c r="BE160" s="203">
        <f t="shared" si="14"/>
        <v>0</v>
      </c>
      <c r="BF160" s="203">
        <f t="shared" si="15"/>
        <v>0</v>
      </c>
      <c r="BG160" s="203">
        <f t="shared" si="16"/>
        <v>0</v>
      </c>
      <c r="BH160" s="203">
        <f t="shared" si="17"/>
        <v>0</v>
      </c>
      <c r="BI160" s="203">
        <f t="shared" si="18"/>
        <v>0</v>
      </c>
      <c r="BJ160" s="17" t="s">
        <v>80</v>
      </c>
      <c r="BK160" s="203">
        <f t="shared" si="19"/>
        <v>0</v>
      </c>
      <c r="BL160" s="17" t="s">
        <v>152</v>
      </c>
      <c r="BM160" s="202" t="s">
        <v>260</v>
      </c>
    </row>
    <row r="161" spans="1:65" s="2" customFormat="1" ht="37.9" customHeight="1">
      <c r="A161" s="34"/>
      <c r="B161" s="35"/>
      <c r="C161" s="191" t="s">
        <v>261</v>
      </c>
      <c r="D161" s="191" t="s">
        <v>148</v>
      </c>
      <c r="E161" s="192" t="s">
        <v>562</v>
      </c>
      <c r="F161" s="193" t="s">
        <v>563</v>
      </c>
      <c r="G161" s="194" t="s">
        <v>553</v>
      </c>
      <c r="H161" s="195">
        <v>81</v>
      </c>
      <c r="I161" s="196"/>
      <c r="J161" s="197">
        <f t="shared" si="10"/>
        <v>0</v>
      </c>
      <c r="K161" s="193" t="s">
        <v>1</v>
      </c>
      <c r="L161" s="39"/>
      <c r="M161" s="238" t="s">
        <v>1</v>
      </c>
      <c r="N161" s="239" t="s">
        <v>37</v>
      </c>
      <c r="O161" s="240"/>
      <c r="P161" s="241">
        <f t="shared" si="11"/>
        <v>0</v>
      </c>
      <c r="Q161" s="241">
        <v>0</v>
      </c>
      <c r="R161" s="241">
        <f t="shared" si="12"/>
        <v>0</v>
      </c>
      <c r="S161" s="241">
        <v>0</v>
      </c>
      <c r="T161" s="242">
        <f t="shared" si="1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2" t="s">
        <v>152</v>
      </c>
      <c r="AT161" s="202" t="s">
        <v>148</v>
      </c>
      <c r="AU161" s="202" t="s">
        <v>82</v>
      </c>
      <c r="AY161" s="17" t="s">
        <v>147</v>
      </c>
      <c r="BE161" s="203">
        <f t="shared" si="14"/>
        <v>0</v>
      </c>
      <c r="BF161" s="203">
        <f t="shared" si="15"/>
        <v>0</v>
      </c>
      <c r="BG161" s="203">
        <f t="shared" si="16"/>
        <v>0</v>
      </c>
      <c r="BH161" s="203">
        <f t="shared" si="17"/>
        <v>0</v>
      </c>
      <c r="BI161" s="203">
        <f t="shared" si="18"/>
        <v>0</v>
      </c>
      <c r="BJ161" s="17" t="s">
        <v>80</v>
      </c>
      <c r="BK161" s="203">
        <f t="shared" si="19"/>
        <v>0</v>
      </c>
      <c r="BL161" s="17" t="s">
        <v>152</v>
      </c>
      <c r="BM161" s="202" t="s">
        <v>264</v>
      </c>
    </row>
    <row r="162" spans="1:31" s="2" customFormat="1" ht="6.95" customHeight="1">
      <c r="A162" s="34"/>
      <c r="B162" s="54"/>
      <c r="C162" s="55"/>
      <c r="D162" s="55"/>
      <c r="E162" s="55"/>
      <c r="F162" s="55"/>
      <c r="G162" s="55"/>
      <c r="H162" s="55"/>
      <c r="I162" s="55"/>
      <c r="J162" s="55"/>
      <c r="K162" s="55"/>
      <c r="L162" s="39"/>
      <c r="M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</row>
  </sheetData>
  <sheetProtection algorithmName="SHA-512" hashValue="mDHUeQVm7EOB0xeLn1qft8qPZ8GN42ATsoNbxDKRZvgQB+pj+A7GKOvKLUsXOv2Dr8yi9pDFRQWvgg2OATLEvg==" saltValue="2nfbUS4rH62YRKFzZ0K0p5fyKVDfaSm7KQKQSXLqJ6hbVYR6MuvmStF5FNiiar3z++bp2VaoGeEZkobu0IFH3w==" spinCount="100000" sheet="1" objects="1" scenarios="1" formatColumns="0" formatRows="0" autoFilter="0"/>
  <autoFilter ref="C125:K161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88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82</v>
      </c>
    </row>
    <row r="4" spans="2:46" s="1" customFormat="1" ht="24.95" customHeight="1">
      <c r="B4" s="20"/>
      <c r="D4" s="117" t="s">
        <v>112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03" t="str">
        <f>'Rekapitulace stavby'!K6</f>
        <v>Stání SDV OTV Studénka</v>
      </c>
      <c r="F7" s="304"/>
      <c r="G7" s="304"/>
      <c r="H7" s="304"/>
      <c r="L7" s="20"/>
    </row>
    <row r="8" spans="1:31" s="2" customFormat="1" ht="12" customHeight="1">
      <c r="A8" s="34"/>
      <c r="B8" s="39"/>
      <c r="C8" s="34"/>
      <c r="D8" s="119" t="s">
        <v>113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5" t="s">
        <v>564</v>
      </c>
      <c r="F9" s="306"/>
      <c r="G9" s="306"/>
      <c r="H9" s="306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>
        <f>'Rekapitulace stavby'!AN8</f>
        <v>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23</v>
      </c>
      <c r="E14" s="34"/>
      <c r="F14" s="34"/>
      <c r="G14" s="34"/>
      <c r="H14" s="34"/>
      <c r="I14" s="119" t="s">
        <v>24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25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26</v>
      </c>
      <c r="E17" s="34"/>
      <c r="F17" s="34"/>
      <c r="G17" s="34"/>
      <c r="H17" s="34"/>
      <c r="I17" s="119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7" t="str">
        <f>'Rekapitulace stavby'!E14</f>
        <v>Vyplň údaj</v>
      </c>
      <c r="F18" s="308"/>
      <c r="G18" s="308"/>
      <c r="H18" s="308"/>
      <c r="I18" s="119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28</v>
      </c>
      <c r="E20" s="34"/>
      <c r="F20" s="34"/>
      <c r="G20" s="34"/>
      <c r="H20" s="34"/>
      <c r="I20" s="119" t="s">
        <v>24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25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30</v>
      </c>
      <c r="E23" s="34"/>
      <c r="F23" s="34"/>
      <c r="G23" s="34"/>
      <c r="H23" s="34"/>
      <c r="I23" s="119" t="s">
        <v>24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25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09" t="s">
        <v>1</v>
      </c>
      <c r="F27" s="309"/>
      <c r="G27" s="309"/>
      <c r="H27" s="309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32</v>
      </c>
      <c r="E30" s="34"/>
      <c r="F30" s="34"/>
      <c r="G30" s="34"/>
      <c r="H30" s="34"/>
      <c r="I30" s="34"/>
      <c r="J30" s="126">
        <f>ROUND(J124,2)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34</v>
      </c>
      <c r="G32" s="34"/>
      <c r="H32" s="34"/>
      <c r="I32" s="127" t="s">
        <v>33</v>
      </c>
      <c r="J32" s="127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36</v>
      </c>
      <c r="E33" s="119" t="s">
        <v>37</v>
      </c>
      <c r="F33" s="129">
        <f>ROUND((SUM(BE124:BE184)),2)</f>
        <v>0</v>
      </c>
      <c r="G33" s="34"/>
      <c r="H33" s="34"/>
      <c r="I33" s="130">
        <v>0.21</v>
      </c>
      <c r="J33" s="129">
        <f>ROUND(((SUM(BE124:BE184))*I33),2)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38</v>
      </c>
      <c r="F34" s="129">
        <f>ROUND((SUM(BF124:BF184)),2)</f>
        <v>0</v>
      </c>
      <c r="G34" s="34"/>
      <c r="H34" s="34"/>
      <c r="I34" s="130">
        <v>0.15</v>
      </c>
      <c r="J34" s="129">
        <f>ROUND(((SUM(BF124:BF184))*I34),2)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39</v>
      </c>
      <c r="F35" s="129">
        <f>ROUND((SUM(BG124:BG184)),2)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40</v>
      </c>
      <c r="F36" s="129">
        <f>ROUND((SUM(BH124:BH184)),2)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41</v>
      </c>
      <c r="F37" s="129">
        <f>ROUND((SUM(BI124:BI184)),2)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42</v>
      </c>
      <c r="E39" s="133"/>
      <c r="F39" s="133"/>
      <c r="G39" s="134" t="s">
        <v>43</v>
      </c>
      <c r="H39" s="135" t="s">
        <v>44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45</v>
      </c>
      <c r="E50" s="139"/>
      <c r="F50" s="139"/>
      <c r="G50" s="138" t="s">
        <v>46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">
      <c r="A61" s="34"/>
      <c r="B61" s="39"/>
      <c r="C61" s="34"/>
      <c r="D61" s="140" t="s">
        <v>47</v>
      </c>
      <c r="E61" s="141"/>
      <c r="F61" s="142" t="s">
        <v>48</v>
      </c>
      <c r="G61" s="140" t="s">
        <v>47</v>
      </c>
      <c r="H61" s="141"/>
      <c r="I61" s="141"/>
      <c r="J61" s="143" t="s">
        <v>48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">
      <c r="A65" s="34"/>
      <c r="B65" s="39"/>
      <c r="C65" s="34"/>
      <c r="D65" s="138" t="s">
        <v>49</v>
      </c>
      <c r="E65" s="144"/>
      <c r="F65" s="144"/>
      <c r="G65" s="138" t="s">
        <v>50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">
      <c r="A76" s="34"/>
      <c r="B76" s="39"/>
      <c r="C76" s="34"/>
      <c r="D76" s="140" t="s">
        <v>47</v>
      </c>
      <c r="E76" s="141"/>
      <c r="F76" s="142" t="s">
        <v>48</v>
      </c>
      <c r="G76" s="140" t="s">
        <v>47</v>
      </c>
      <c r="H76" s="141"/>
      <c r="I76" s="141"/>
      <c r="J76" s="143" t="s">
        <v>48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0" t="str">
        <f>E7</f>
        <v>Stání SDV OTV Studénka</v>
      </c>
      <c r="F85" s="311"/>
      <c r="G85" s="311"/>
      <c r="H85" s="311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3" t="str">
        <f>E9</f>
        <v>SO 03 - Dešťová kanalizace</v>
      </c>
      <c r="F87" s="312"/>
      <c r="G87" s="312"/>
      <c r="H87" s="312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116</v>
      </c>
      <c r="D94" s="150"/>
      <c r="E94" s="150"/>
      <c r="F94" s="150"/>
      <c r="G94" s="150"/>
      <c r="H94" s="150"/>
      <c r="I94" s="150"/>
      <c r="J94" s="151" t="s">
        <v>117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118</v>
      </c>
      <c r="D96" s="36"/>
      <c r="E96" s="36"/>
      <c r="F96" s="36"/>
      <c r="G96" s="36"/>
      <c r="H96" s="36"/>
      <c r="I96" s="36"/>
      <c r="J96" s="84">
        <f>J124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119</v>
      </c>
    </row>
    <row r="97" spans="2:12" s="9" customFormat="1" ht="24.95" customHeight="1">
      <c r="B97" s="153"/>
      <c r="C97" s="154"/>
      <c r="D97" s="155" t="s">
        <v>120</v>
      </c>
      <c r="E97" s="156"/>
      <c r="F97" s="156"/>
      <c r="G97" s="156"/>
      <c r="H97" s="156"/>
      <c r="I97" s="156"/>
      <c r="J97" s="157">
        <f>J125</f>
        <v>0</v>
      </c>
      <c r="K97" s="154"/>
      <c r="L97" s="158"/>
    </row>
    <row r="98" spans="2:12" s="10" customFormat="1" ht="19.9" customHeight="1">
      <c r="B98" s="159"/>
      <c r="C98" s="104"/>
      <c r="D98" s="160" t="s">
        <v>121</v>
      </c>
      <c r="E98" s="161"/>
      <c r="F98" s="161"/>
      <c r="G98" s="161"/>
      <c r="H98" s="161"/>
      <c r="I98" s="161"/>
      <c r="J98" s="162">
        <f>J126</f>
        <v>0</v>
      </c>
      <c r="K98" s="104"/>
      <c r="L98" s="163"/>
    </row>
    <row r="99" spans="2:12" s="9" customFormat="1" ht="24.95" customHeight="1">
      <c r="B99" s="153"/>
      <c r="C99" s="154"/>
      <c r="D99" s="155" t="s">
        <v>127</v>
      </c>
      <c r="E99" s="156"/>
      <c r="F99" s="156"/>
      <c r="G99" s="156"/>
      <c r="H99" s="156"/>
      <c r="I99" s="156"/>
      <c r="J99" s="157">
        <f>J160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565</v>
      </c>
      <c r="E100" s="161"/>
      <c r="F100" s="161"/>
      <c r="G100" s="161"/>
      <c r="H100" s="161"/>
      <c r="I100" s="161"/>
      <c r="J100" s="162">
        <f>J161</f>
        <v>0</v>
      </c>
      <c r="K100" s="104"/>
      <c r="L100" s="163"/>
    </row>
    <row r="101" spans="2:12" s="9" customFormat="1" ht="24.95" customHeight="1">
      <c r="B101" s="153"/>
      <c r="C101" s="154"/>
      <c r="D101" s="155" t="s">
        <v>566</v>
      </c>
      <c r="E101" s="156"/>
      <c r="F101" s="156"/>
      <c r="G101" s="156"/>
      <c r="H101" s="156"/>
      <c r="I101" s="156"/>
      <c r="J101" s="157">
        <f>J165</f>
        <v>0</v>
      </c>
      <c r="K101" s="154"/>
      <c r="L101" s="158"/>
    </row>
    <row r="102" spans="2:12" s="10" customFormat="1" ht="19.9" customHeight="1">
      <c r="B102" s="159"/>
      <c r="C102" s="104"/>
      <c r="D102" s="160" t="s">
        <v>567</v>
      </c>
      <c r="E102" s="161"/>
      <c r="F102" s="161"/>
      <c r="G102" s="161"/>
      <c r="H102" s="161"/>
      <c r="I102" s="161"/>
      <c r="J102" s="162">
        <f>J166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126</v>
      </c>
      <c r="E103" s="161"/>
      <c r="F103" s="161"/>
      <c r="G103" s="161"/>
      <c r="H103" s="161"/>
      <c r="I103" s="161"/>
      <c r="J103" s="162">
        <f>J179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568</v>
      </c>
      <c r="E104" s="161"/>
      <c r="F104" s="161"/>
      <c r="G104" s="161"/>
      <c r="H104" s="161"/>
      <c r="I104" s="161"/>
      <c r="J104" s="162">
        <f>J181</f>
        <v>0</v>
      </c>
      <c r="K104" s="104"/>
      <c r="L104" s="163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132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10" t="str">
        <f>E7</f>
        <v>Stání SDV OTV Studénka</v>
      </c>
      <c r="F114" s="311"/>
      <c r="G114" s="311"/>
      <c r="H114" s="311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113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63" t="str">
        <f>E9</f>
        <v>SO 03 - Dešťová kanalizace</v>
      </c>
      <c r="F116" s="312"/>
      <c r="G116" s="312"/>
      <c r="H116" s="312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20</v>
      </c>
      <c r="D118" s="36"/>
      <c r="E118" s="36"/>
      <c r="F118" s="27" t="str">
        <f>F12</f>
        <v xml:space="preserve"> </v>
      </c>
      <c r="G118" s="36"/>
      <c r="H118" s="36"/>
      <c r="I118" s="29" t="s">
        <v>22</v>
      </c>
      <c r="J118" s="66">
        <f>IF(J12="","",J12)</f>
        <v>0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23</v>
      </c>
      <c r="D120" s="36"/>
      <c r="E120" s="36"/>
      <c r="F120" s="27" t="str">
        <f>E15</f>
        <v xml:space="preserve"> </v>
      </c>
      <c r="G120" s="36"/>
      <c r="H120" s="36"/>
      <c r="I120" s="29" t="s">
        <v>28</v>
      </c>
      <c r="J120" s="32" t="str">
        <f>E21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26</v>
      </c>
      <c r="D121" s="36"/>
      <c r="E121" s="36"/>
      <c r="F121" s="27" t="str">
        <f>IF(E18="","",E18)</f>
        <v>Vyplň údaj</v>
      </c>
      <c r="G121" s="36"/>
      <c r="H121" s="36"/>
      <c r="I121" s="29" t="s">
        <v>30</v>
      </c>
      <c r="J121" s="32" t="str">
        <f>E24</f>
        <v xml:space="preserve"> 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64"/>
      <c r="B123" s="165"/>
      <c r="C123" s="166" t="s">
        <v>133</v>
      </c>
      <c r="D123" s="167" t="s">
        <v>57</v>
      </c>
      <c r="E123" s="167" t="s">
        <v>53</v>
      </c>
      <c r="F123" s="167" t="s">
        <v>54</v>
      </c>
      <c r="G123" s="167" t="s">
        <v>134</v>
      </c>
      <c r="H123" s="167" t="s">
        <v>135</v>
      </c>
      <c r="I123" s="167" t="s">
        <v>136</v>
      </c>
      <c r="J123" s="167" t="s">
        <v>117</v>
      </c>
      <c r="K123" s="168" t="s">
        <v>137</v>
      </c>
      <c r="L123" s="169"/>
      <c r="M123" s="75" t="s">
        <v>1</v>
      </c>
      <c r="N123" s="76" t="s">
        <v>36</v>
      </c>
      <c r="O123" s="76" t="s">
        <v>138</v>
      </c>
      <c r="P123" s="76" t="s">
        <v>139</v>
      </c>
      <c r="Q123" s="76" t="s">
        <v>140</v>
      </c>
      <c r="R123" s="76" t="s">
        <v>141</v>
      </c>
      <c r="S123" s="76" t="s">
        <v>142</v>
      </c>
      <c r="T123" s="77" t="s">
        <v>143</v>
      </c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</row>
    <row r="124" spans="1:63" s="2" customFormat="1" ht="22.9" customHeight="1">
      <c r="A124" s="34"/>
      <c r="B124" s="35"/>
      <c r="C124" s="82" t="s">
        <v>144</v>
      </c>
      <c r="D124" s="36"/>
      <c r="E124" s="36"/>
      <c r="F124" s="36"/>
      <c r="G124" s="36"/>
      <c r="H124" s="36"/>
      <c r="I124" s="36"/>
      <c r="J124" s="170">
        <f>BK124</f>
        <v>0</v>
      </c>
      <c r="K124" s="36"/>
      <c r="L124" s="39"/>
      <c r="M124" s="78"/>
      <c r="N124" s="171"/>
      <c r="O124" s="79"/>
      <c r="P124" s="172">
        <f>P125+P160+P165</f>
        <v>0</v>
      </c>
      <c r="Q124" s="79"/>
      <c r="R124" s="172">
        <f>R125+R160+R165</f>
        <v>0</v>
      </c>
      <c r="S124" s="79"/>
      <c r="T124" s="173">
        <f>T125+T160+T165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71</v>
      </c>
      <c r="AU124" s="17" t="s">
        <v>119</v>
      </c>
      <c r="BK124" s="174">
        <f>BK125+BK160+BK165</f>
        <v>0</v>
      </c>
    </row>
    <row r="125" spans="2:63" s="12" customFormat="1" ht="25.9" customHeight="1">
      <c r="B125" s="175"/>
      <c r="C125" s="176"/>
      <c r="D125" s="177" t="s">
        <v>71</v>
      </c>
      <c r="E125" s="178" t="s">
        <v>145</v>
      </c>
      <c r="F125" s="178" t="s">
        <v>146</v>
      </c>
      <c r="G125" s="176"/>
      <c r="H125" s="176"/>
      <c r="I125" s="179"/>
      <c r="J125" s="180">
        <f>BK125</f>
        <v>0</v>
      </c>
      <c r="K125" s="176"/>
      <c r="L125" s="181"/>
      <c r="M125" s="182"/>
      <c r="N125" s="183"/>
      <c r="O125" s="183"/>
      <c r="P125" s="184">
        <f>P126</f>
        <v>0</v>
      </c>
      <c r="Q125" s="183"/>
      <c r="R125" s="184">
        <f>R126</f>
        <v>0</v>
      </c>
      <c r="S125" s="183"/>
      <c r="T125" s="185">
        <f>T126</f>
        <v>0</v>
      </c>
      <c r="AR125" s="186" t="s">
        <v>80</v>
      </c>
      <c r="AT125" s="187" t="s">
        <v>71</v>
      </c>
      <c r="AU125" s="187" t="s">
        <v>72</v>
      </c>
      <c r="AY125" s="186" t="s">
        <v>147</v>
      </c>
      <c r="BK125" s="188">
        <f>BK126</f>
        <v>0</v>
      </c>
    </row>
    <row r="126" spans="2:63" s="12" customFormat="1" ht="22.9" customHeight="1">
      <c r="B126" s="175"/>
      <c r="C126" s="176"/>
      <c r="D126" s="177" t="s">
        <v>71</v>
      </c>
      <c r="E126" s="189" t="s">
        <v>80</v>
      </c>
      <c r="F126" s="189" t="s">
        <v>95</v>
      </c>
      <c r="G126" s="176"/>
      <c r="H126" s="176"/>
      <c r="I126" s="179"/>
      <c r="J126" s="190">
        <f>BK126</f>
        <v>0</v>
      </c>
      <c r="K126" s="176"/>
      <c r="L126" s="181"/>
      <c r="M126" s="182"/>
      <c r="N126" s="183"/>
      <c r="O126" s="183"/>
      <c r="P126" s="184">
        <f>SUM(P127:P159)</f>
        <v>0</v>
      </c>
      <c r="Q126" s="183"/>
      <c r="R126" s="184">
        <f>SUM(R127:R159)</f>
        <v>0</v>
      </c>
      <c r="S126" s="183"/>
      <c r="T126" s="185">
        <f>SUM(T127:T159)</f>
        <v>0</v>
      </c>
      <c r="AR126" s="186" t="s">
        <v>80</v>
      </c>
      <c r="AT126" s="187" t="s">
        <v>71</v>
      </c>
      <c r="AU126" s="187" t="s">
        <v>80</v>
      </c>
      <c r="AY126" s="186" t="s">
        <v>147</v>
      </c>
      <c r="BK126" s="188">
        <f>SUM(BK127:BK159)</f>
        <v>0</v>
      </c>
    </row>
    <row r="127" spans="1:65" s="2" customFormat="1" ht="24.2" customHeight="1">
      <c r="A127" s="34"/>
      <c r="B127" s="35"/>
      <c r="C127" s="191" t="s">
        <v>80</v>
      </c>
      <c r="D127" s="191" t="s">
        <v>148</v>
      </c>
      <c r="E127" s="192" t="s">
        <v>569</v>
      </c>
      <c r="F127" s="193" t="s">
        <v>570</v>
      </c>
      <c r="G127" s="194" t="s">
        <v>151</v>
      </c>
      <c r="H127" s="195">
        <v>70.092</v>
      </c>
      <c r="I127" s="196"/>
      <c r="J127" s="197">
        <f>ROUND(I127*H127,2)</f>
        <v>0</v>
      </c>
      <c r="K127" s="193" t="s">
        <v>1</v>
      </c>
      <c r="L127" s="39"/>
      <c r="M127" s="198" t="s">
        <v>1</v>
      </c>
      <c r="N127" s="199" t="s">
        <v>37</v>
      </c>
      <c r="O127" s="71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152</v>
      </c>
      <c r="AT127" s="202" t="s">
        <v>148</v>
      </c>
      <c r="AU127" s="202" t="s">
        <v>82</v>
      </c>
      <c r="AY127" s="17" t="s">
        <v>147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80</v>
      </c>
      <c r="BK127" s="203">
        <f>ROUND(I127*H127,2)</f>
        <v>0</v>
      </c>
      <c r="BL127" s="17" t="s">
        <v>152</v>
      </c>
      <c r="BM127" s="202" t="s">
        <v>82</v>
      </c>
    </row>
    <row r="128" spans="2:51" s="13" customFormat="1" ht="11.25">
      <c r="B128" s="204"/>
      <c r="C128" s="205"/>
      <c r="D128" s="206" t="s">
        <v>153</v>
      </c>
      <c r="E128" s="207" t="s">
        <v>1</v>
      </c>
      <c r="F128" s="208" t="s">
        <v>571</v>
      </c>
      <c r="G128" s="205"/>
      <c r="H128" s="209">
        <v>70.092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153</v>
      </c>
      <c r="AU128" s="215" t="s">
        <v>82</v>
      </c>
      <c r="AV128" s="13" t="s">
        <v>82</v>
      </c>
      <c r="AW128" s="13" t="s">
        <v>29</v>
      </c>
      <c r="AX128" s="13" t="s">
        <v>72</v>
      </c>
      <c r="AY128" s="215" t="s">
        <v>147</v>
      </c>
    </row>
    <row r="129" spans="2:51" s="14" customFormat="1" ht="11.25">
      <c r="B129" s="216"/>
      <c r="C129" s="217"/>
      <c r="D129" s="206" t="s">
        <v>153</v>
      </c>
      <c r="E129" s="218" t="s">
        <v>1</v>
      </c>
      <c r="F129" s="219" t="s">
        <v>155</v>
      </c>
      <c r="G129" s="217"/>
      <c r="H129" s="220">
        <v>70.092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153</v>
      </c>
      <c r="AU129" s="226" t="s">
        <v>82</v>
      </c>
      <c r="AV129" s="14" t="s">
        <v>152</v>
      </c>
      <c r="AW129" s="14" t="s">
        <v>29</v>
      </c>
      <c r="AX129" s="14" t="s">
        <v>80</v>
      </c>
      <c r="AY129" s="226" t="s">
        <v>147</v>
      </c>
    </row>
    <row r="130" spans="1:65" s="2" customFormat="1" ht="21.75" customHeight="1">
      <c r="A130" s="34"/>
      <c r="B130" s="35"/>
      <c r="C130" s="191" t="s">
        <v>82</v>
      </c>
      <c r="D130" s="191" t="s">
        <v>148</v>
      </c>
      <c r="E130" s="192" t="s">
        <v>572</v>
      </c>
      <c r="F130" s="193" t="s">
        <v>573</v>
      </c>
      <c r="G130" s="194" t="s">
        <v>203</v>
      </c>
      <c r="H130" s="195">
        <v>140.184</v>
      </c>
      <c r="I130" s="196"/>
      <c r="J130" s="197">
        <f>ROUND(I130*H130,2)</f>
        <v>0</v>
      </c>
      <c r="K130" s="193" t="s">
        <v>159</v>
      </c>
      <c r="L130" s="39"/>
      <c r="M130" s="198" t="s">
        <v>1</v>
      </c>
      <c r="N130" s="199" t="s">
        <v>37</v>
      </c>
      <c r="O130" s="7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152</v>
      </c>
      <c r="AT130" s="202" t="s">
        <v>148</v>
      </c>
      <c r="AU130" s="202" t="s">
        <v>82</v>
      </c>
      <c r="AY130" s="17" t="s">
        <v>147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80</v>
      </c>
      <c r="BK130" s="203">
        <f>ROUND(I130*H130,2)</f>
        <v>0</v>
      </c>
      <c r="BL130" s="17" t="s">
        <v>152</v>
      </c>
      <c r="BM130" s="202" t="s">
        <v>152</v>
      </c>
    </row>
    <row r="131" spans="2:51" s="13" customFormat="1" ht="11.25">
      <c r="B131" s="204"/>
      <c r="C131" s="205"/>
      <c r="D131" s="206" t="s">
        <v>153</v>
      </c>
      <c r="E131" s="207" t="s">
        <v>1</v>
      </c>
      <c r="F131" s="208" t="s">
        <v>574</v>
      </c>
      <c r="G131" s="205"/>
      <c r="H131" s="209">
        <v>140.184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153</v>
      </c>
      <c r="AU131" s="215" t="s">
        <v>82</v>
      </c>
      <c r="AV131" s="13" t="s">
        <v>82</v>
      </c>
      <c r="AW131" s="13" t="s">
        <v>29</v>
      </c>
      <c r="AX131" s="13" t="s">
        <v>72</v>
      </c>
      <c r="AY131" s="215" t="s">
        <v>147</v>
      </c>
    </row>
    <row r="132" spans="2:51" s="14" customFormat="1" ht="11.25">
      <c r="B132" s="216"/>
      <c r="C132" s="217"/>
      <c r="D132" s="206" t="s">
        <v>153</v>
      </c>
      <c r="E132" s="218" t="s">
        <v>1</v>
      </c>
      <c r="F132" s="219" t="s">
        <v>155</v>
      </c>
      <c r="G132" s="217"/>
      <c r="H132" s="220">
        <v>140.184</v>
      </c>
      <c r="I132" s="221"/>
      <c r="J132" s="217"/>
      <c r="K132" s="217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153</v>
      </c>
      <c r="AU132" s="226" t="s">
        <v>82</v>
      </c>
      <c r="AV132" s="14" t="s">
        <v>152</v>
      </c>
      <c r="AW132" s="14" t="s">
        <v>29</v>
      </c>
      <c r="AX132" s="14" t="s">
        <v>80</v>
      </c>
      <c r="AY132" s="226" t="s">
        <v>147</v>
      </c>
    </row>
    <row r="133" spans="1:65" s="2" customFormat="1" ht="24.2" customHeight="1">
      <c r="A133" s="34"/>
      <c r="B133" s="35"/>
      <c r="C133" s="191" t="s">
        <v>161</v>
      </c>
      <c r="D133" s="191" t="s">
        <v>148</v>
      </c>
      <c r="E133" s="192" t="s">
        <v>575</v>
      </c>
      <c r="F133" s="193" t="s">
        <v>576</v>
      </c>
      <c r="G133" s="194" t="s">
        <v>203</v>
      </c>
      <c r="H133" s="195">
        <v>140.184</v>
      </c>
      <c r="I133" s="196"/>
      <c r="J133" s="197">
        <f>ROUND(I133*H133,2)</f>
        <v>0</v>
      </c>
      <c r="K133" s="193" t="s">
        <v>159</v>
      </c>
      <c r="L133" s="39"/>
      <c r="M133" s="198" t="s">
        <v>1</v>
      </c>
      <c r="N133" s="199" t="s">
        <v>37</v>
      </c>
      <c r="O133" s="71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152</v>
      </c>
      <c r="AT133" s="202" t="s">
        <v>148</v>
      </c>
      <c r="AU133" s="202" t="s">
        <v>82</v>
      </c>
      <c r="AY133" s="17" t="s">
        <v>147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80</v>
      </c>
      <c r="BK133" s="203">
        <f>ROUND(I133*H133,2)</f>
        <v>0</v>
      </c>
      <c r="BL133" s="17" t="s">
        <v>152</v>
      </c>
      <c r="BM133" s="202" t="s">
        <v>164</v>
      </c>
    </row>
    <row r="134" spans="1:65" s="2" customFormat="1" ht="24.2" customHeight="1">
      <c r="A134" s="34"/>
      <c r="B134" s="35"/>
      <c r="C134" s="191" t="s">
        <v>152</v>
      </c>
      <c r="D134" s="191" t="s">
        <v>148</v>
      </c>
      <c r="E134" s="192" t="s">
        <v>174</v>
      </c>
      <c r="F134" s="193" t="s">
        <v>175</v>
      </c>
      <c r="G134" s="194" t="s">
        <v>151</v>
      </c>
      <c r="H134" s="195">
        <v>100.656</v>
      </c>
      <c r="I134" s="196"/>
      <c r="J134" s="197">
        <f>ROUND(I134*H134,2)</f>
        <v>0</v>
      </c>
      <c r="K134" s="193" t="s">
        <v>1</v>
      </c>
      <c r="L134" s="39"/>
      <c r="M134" s="198" t="s">
        <v>1</v>
      </c>
      <c r="N134" s="199" t="s">
        <v>37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152</v>
      </c>
      <c r="AT134" s="202" t="s">
        <v>148</v>
      </c>
      <c r="AU134" s="202" t="s">
        <v>82</v>
      </c>
      <c r="AY134" s="17" t="s">
        <v>147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80</v>
      </c>
      <c r="BK134" s="203">
        <f>ROUND(I134*H134,2)</f>
        <v>0</v>
      </c>
      <c r="BL134" s="17" t="s">
        <v>152</v>
      </c>
      <c r="BM134" s="202" t="s">
        <v>167</v>
      </c>
    </row>
    <row r="135" spans="2:51" s="13" customFormat="1" ht="11.25">
      <c r="B135" s="204"/>
      <c r="C135" s="205"/>
      <c r="D135" s="206" t="s">
        <v>153</v>
      </c>
      <c r="E135" s="207" t="s">
        <v>1</v>
      </c>
      <c r="F135" s="208" t="s">
        <v>577</v>
      </c>
      <c r="G135" s="205"/>
      <c r="H135" s="209">
        <v>70.092</v>
      </c>
      <c r="I135" s="210"/>
      <c r="J135" s="205"/>
      <c r="K135" s="205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153</v>
      </c>
      <c r="AU135" s="215" t="s">
        <v>82</v>
      </c>
      <c r="AV135" s="13" t="s">
        <v>82</v>
      </c>
      <c r="AW135" s="13" t="s">
        <v>29</v>
      </c>
      <c r="AX135" s="13" t="s">
        <v>72</v>
      </c>
      <c r="AY135" s="215" t="s">
        <v>147</v>
      </c>
    </row>
    <row r="136" spans="2:51" s="13" customFormat="1" ht="11.25">
      <c r="B136" s="204"/>
      <c r="C136" s="205"/>
      <c r="D136" s="206" t="s">
        <v>153</v>
      </c>
      <c r="E136" s="207" t="s">
        <v>1</v>
      </c>
      <c r="F136" s="208" t="s">
        <v>578</v>
      </c>
      <c r="G136" s="205"/>
      <c r="H136" s="209">
        <v>30.564</v>
      </c>
      <c r="I136" s="210"/>
      <c r="J136" s="205"/>
      <c r="K136" s="205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153</v>
      </c>
      <c r="AU136" s="215" t="s">
        <v>82</v>
      </c>
      <c r="AV136" s="13" t="s">
        <v>82</v>
      </c>
      <c r="AW136" s="13" t="s">
        <v>29</v>
      </c>
      <c r="AX136" s="13" t="s">
        <v>72</v>
      </c>
      <c r="AY136" s="215" t="s">
        <v>147</v>
      </c>
    </row>
    <row r="137" spans="2:51" s="14" customFormat="1" ht="11.25">
      <c r="B137" s="216"/>
      <c r="C137" s="217"/>
      <c r="D137" s="206" t="s">
        <v>153</v>
      </c>
      <c r="E137" s="218" t="s">
        <v>1</v>
      </c>
      <c r="F137" s="219" t="s">
        <v>155</v>
      </c>
      <c r="G137" s="217"/>
      <c r="H137" s="220">
        <v>100.656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153</v>
      </c>
      <c r="AU137" s="226" t="s">
        <v>82</v>
      </c>
      <c r="AV137" s="14" t="s">
        <v>152</v>
      </c>
      <c r="AW137" s="14" t="s">
        <v>29</v>
      </c>
      <c r="AX137" s="14" t="s">
        <v>80</v>
      </c>
      <c r="AY137" s="226" t="s">
        <v>147</v>
      </c>
    </row>
    <row r="138" spans="1:65" s="2" customFormat="1" ht="24.2" customHeight="1">
      <c r="A138" s="34"/>
      <c r="B138" s="35"/>
      <c r="C138" s="191" t="s">
        <v>173</v>
      </c>
      <c r="D138" s="191" t="s">
        <v>148</v>
      </c>
      <c r="E138" s="192" t="s">
        <v>179</v>
      </c>
      <c r="F138" s="193" t="s">
        <v>180</v>
      </c>
      <c r="G138" s="194" t="s">
        <v>151</v>
      </c>
      <c r="H138" s="195">
        <v>33.528</v>
      </c>
      <c r="I138" s="196"/>
      <c r="J138" s="197">
        <f>ROUND(I138*H138,2)</f>
        <v>0</v>
      </c>
      <c r="K138" s="193" t="s">
        <v>1</v>
      </c>
      <c r="L138" s="39"/>
      <c r="M138" s="198" t="s">
        <v>1</v>
      </c>
      <c r="N138" s="199" t="s">
        <v>37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152</v>
      </c>
      <c r="AT138" s="202" t="s">
        <v>148</v>
      </c>
      <c r="AU138" s="202" t="s">
        <v>82</v>
      </c>
      <c r="AY138" s="17" t="s">
        <v>147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80</v>
      </c>
      <c r="BK138" s="203">
        <f>ROUND(I138*H138,2)</f>
        <v>0</v>
      </c>
      <c r="BL138" s="17" t="s">
        <v>152</v>
      </c>
      <c r="BM138" s="202" t="s">
        <v>176</v>
      </c>
    </row>
    <row r="139" spans="2:51" s="13" customFormat="1" ht="11.25">
      <c r="B139" s="204"/>
      <c r="C139" s="205"/>
      <c r="D139" s="206" t="s">
        <v>153</v>
      </c>
      <c r="E139" s="207" t="s">
        <v>1</v>
      </c>
      <c r="F139" s="208" t="s">
        <v>577</v>
      </c>
      <c r="G139" s="205"/>
      <c r="H139" s="209">
        <v>70.092</v>
      </c>
      <c r="I139" s="210"/>
      <c r="J139" s="205"/>
      <c r="K139" s="205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153</v>
      </c>
      <c r="AU139" s="215" t="s">
        <v>82</v>
      </c>
      <c r="AV139" s="13" t="s">
        <v>82</v>
      </c>
      <c r="AW139" s="13" t="s">
        <v>29</v>
      </c>
      <c r="AX139" s="13" t="s">
        <v>72</v>
      </c>
      <c r="AY139" s="215" t="s">
        <v>147</v>
      </c>
    </row>
    <row r="140" spans="2:51" s="13" customFormat="1" ht="11.25">
      <c r="B140" s="204"/>
      <c r="C140" s="205"/>
      <c r="D140" s="206" t="s">
        <v>153</v>
      </c>
      <c r="E140" s="207" t="s">
        <v>1</v>
      </c>
      <c r="F140" s="208" t="s">
        <v>579</v>
      </c>
      <c r="G140" s="205"/>
      <c r="H140" s="209">
        <v>-36.564</v>
      </c>
      <c r="I140" s="210"/>
      <c r="J140" s="205"/>
      <c r="K140" s="205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153</v>
      </c>
      <c r="AU140" s="215" t="s">
        <v>82</v>
      </c>
      <c r="AV140" s="13" t="s">
        <v>82</v>
      </c>
      <c r="AW140" s="13" t="s">
        <v>29</v>
      </c>
      <c r="AX140" s="13" t="s">
        <v>72</v>
      </c>
      <c r="AY140" s="215" t="s">
        <v>147</v>
      </c>
    </row>
    <row r="141" spans="2:51" s="14" customFormat="1" ht="11.25">
      <c r="B141" s="216"/>
      <c r="C141" s="217"/>
      <c r="D141" s="206" t="s">
        <v>153</v>
      </c>
      <c r="E141" s="218" t="s">
        <v>1</v>
      </c>
      <c r="F141" s="219" t="s">
        <v>155</v>
      </c>
      <c r="G141" s="217"/>
      <c r="H141" s="220">
        <v>33.528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153</v>
      </c>
      <c r="AU141" s="226" t="s">
        <v>82</v>
      </c>
      <c r="AV141" s="14" t="s">
        <v>152</v>
      </c>
      <c r="AW141" s="14" t="s">
        <v>29</v>
      </c>
      <c r="AX141" s="14" t="s">
        <v>80</v>
      </c>
      <c r="AY141" s="226" t="s">
        <v>147</v>
      </c>
    </row>
    <row r="142" spans="1:65" s="2" customFormat="1" ht="21.75" customHeight="1">
      <c r="A142" s="34"/>
      <c r="B142" s="35"/>
      <c r="C142" s="191" t="s">
        <v>164</v>
      </c>
      <c r="D142" s="191" t="s">
        <v>148</v>
      </c>
      <c r="E142" s="192" t="s">
        <v>184</v>
      </c>
      <c r="F142" s="193" t="s">
        <v>185</v>
      </c>
      <c r="G142" s="194" t="s">
        <v>151</v>
      </c>
      <c r="H142" s="195">
        <v>36.564</v>
      </c>
      <c r="I142" s="196"/>
      <c r="J142" s="197">
        <f>ROUND(I142*H142,2)</f>
        <v>0</v>
      </c>
      <c r="K142" s="193" t="s">
        <v>1</v>
      </c>
      <c r="L142" s="39"/>
      <c r="M142" s="198" t="s">
        <v>1</v>
      </c>
      <c r="N142" s="199" t="s">
        <v>37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152</v>
      </c>
      <c r="AT142" s="202" t="s">
        <v>148</v>
      </c>
      <c r="AU142" s="202" t="s">
        <v>82</v>
      </c>
      <c r="AY142" s="17" t="s">
        <v>147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80</v>
      </c>
      <c r="BK142" s="203">
        <f>ROUND(I142*H142,2)</f>
        <v>0</v>
      </c>
      <c r="BL142" s="17" t="s">
        <v>152</v>
      </c>
      <c r="BM142" s="202" t="s">
        <v>181</v>
      </c>
    </row>
    <row r="143" spans="2:51" s="13" customFormat="1" ht="11.25">
      <c r="B143" s="204"/>
      <c r="C143" s="205"/>
      <c r="D143" s="206" t="s">
        <v>153</v>
      </c>
      <c r="E143" s="207" t="s">
        <v>1</v>
      </c>
      <c r="F143" s="208" t="s">
        <v>580</v>
      </c>
      <c r="G143" s="205"/>
      <c r="H143" s="209">
        <v>36.564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153</v>
      </c>
      <c r="AU143" s="215" t="s">
        <v>82</v>
      </c>
      <c r="AV143" s="13" t="s">
        <v>82</v>
      </c>
      <c r="AW143" s="13" t="s">
        <v>29</v>
      </c>
      <c r="AX143" s="13" t="s">
        <v>72</v>
      </c>
      <c r="AY143" s="215" t="s">
        <v>147</v>
      </c>
    </row>
    <row r="144" spans="2:51" s="14" customFormat="1" ht="11.25">
      <c r="B144" s="216"/>
      <c r="C144" s="217"/>
      <c r="D144" s="206" t="s">
        <v>153</v>
      </c>
      <c r="E144" s="218" t="s">
        <v>1</v>
      </c>
      <c r="F144" s="219" t="s">
        <v>155</v>
      </c>
      <c r="G144" s="217"/>
      <c r="H144" s="220">
        <v>36.564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153</v>
      </c>
      <c r="AU144" s="226" t="s">
        <v>82</v>
      </c>
      <c r="AV144" s="14" t="s">
        <v>152</v>
      </c>
      <c r="AW144" s="14" t="s">
        <v>29</v>
      </c>
      <c r="AX144" s="14" t="s">
        <v>80</v>
      </c>
      <c r="AY144" s="226" t="s">
        <v>147</v>
      </c>
    </row>
    <row r="145" spans="1:65" s="2" customFormat="1" ht="21.75" customHeight="1">
      <c r="A145" s="34"/>
      <c r="B145" s="35"/>
      <c r="C145" s="191" t="s">
        <v>183</v>
      </c>
      <c r="D145" s="191" t="s">
        <v>148</v>
      </c>
      <c r="E145" s="192" t="s">
        <v>187</v>
      </c>
      <c r="F145" s="193" t="s">
        <v>188</v>
      </c>
      <c r="G145" s="194" t="s">
        <v>151</v>
      </c>
      <c r="H145" s="195">
        <v>103.62</v>
      </c>
      <c r="I145" s="196"/>
      <c r="J145" s="197">
        <f>ROUND(I145*H145,2)</f>
        <v>0</v>
      </c>
      <c r="K145" s="193" t="s">
        <v>1</v>
      </c>
      <c r="L145" s="39"/>
      <c r="M145" s="198" t="s">
        <v>1</v>
      </c>
      <c r="N145" s="199" t="s">
        <v>37</v>
      </c>
      <c r="O145" s="7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152</v>
      </c>
      <c r="AT145" s="202" t="s">
        <v>148</v>
      </c>
      <c r="AU145" s="202" t="s">
        <v>82</v>
      </c>
      <c r="AY145" s="17" t="s">
        <v>147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80</v>
      </c>
      <c r="BK145" s="203">
        <f>ROUND(I145*H145,2)</f>
        <v>0</v>
      </c>
      <c r="BL145" s="17" t="s">
        <v>152</v>
      </c>
      <c r="BM145" s="202" t="s">
        <v>186</v>
      </c>
    </row>
    <row r="146" spans="2:51" s="13" customFormat="1" ht="11.25">
      <c r="B146" s="204"/>
      <c r="C146" s="205"/>
      <c r="D146" s="206" t="s">
        <v>153</v>
      </c>
      <c r="E146" s="207" t="s">
        <v>1</v>
      </c>
      <c r="F146" s="208" t="s">
        <v>577</v>
      </c>
      <c r="G146" s="205"/>
      <c r="H146" s="209">
        <v>70.092</v>
      </c>
      <c r="I146" s="210"/>
      <c r="J146" s="205"/>
      <c r="K146" s="205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153</v>
      </c>
      <c r="AU146" s="215" t="s">
        <v>82</v>
      </c>
      <c r="AV146" s="13" t="s">
        <v>82</v>
      </c>
      <c r="AW146" s="13" t="s">
        <v>29</v>
      </c>
      <c r="AX146" s="13" t="s">
        <v>72</v>
      </c>
      <c r="AY146" s="215" t="s">
        <v>147</v>
      </c>
    </row>
    <row r="147" spans="2:51" s="13" customFormat="1" ht="11.25">
      <c r="B147" s="204"/>
      <c r="C147" s="205"/>
      <c r="D147" s="206" t="s">
        <v>153</v>
      </c>
      <c r="E147" s="207" t="s">
        <v>1</v>
      </c>
      <c r="F147" s="208" t="s">
        <v>577</v>
      </c>
      <c r="G147" s="205"/>
      <c r="H147" s="209">
        <v>70.092</v>
      </c>
      <c r="I147" s="210"/>
      <c r="J147" s="205"/>
      <c r="K147" s="205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153</v>
      </c>
      <c r="AU147" s="215" t="s">
        <v>82</v>
      </c>
      <c r="AV147" s="13" t="s">
        <v>82</v>
      </c>
      <c r="AW147" s="13" t="s">
        <v>29</v>
      </c>
      <c r="AX147" s="13" t="s">
        <v>72</v>
      </c>
      <c r="AY147" s="215" t="s">
        <v>147</v>
      </c>
    </row>
    <row r="148" spans="2:51" s="13" customFormat="1" ht="11.25">
      <c r="B148" s="204"/>
      <c r="C148" s="205"/>
      <c r="D148" s="206" t="s">
        <v>153</v>
      </c>
      <c r="E148" s="207" t="s">
        <v>1</v>
      </c>
      <c r="F148" s="208" t="s">
        <v>579</v>
      </c>
      <c r="G148" s="205"/>
      <c r="H148" s="209">
        <v>-36.564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153</v>
      </c>
      <c r="AU148" s="215" t="s">
        <v>82</v>
      </c>
      <c r="AV148" s="13" t="s">
        <v>82</v>
      </c>
      <c r="AW148" s="13" t="s">
        <v>29</v>
      </c>
      <c r="AX148" s="13" t="s">
        <v>72</v>
      </c>
      <c r="AY148" s="215" t="s">
        <v>147</v>
      </c>
    </row>
    <row r="149" spans="2:51" s="14" customFormat="1" ht="11.25">
      <c r="B149" s="216"/>
      <c r="C149" s="217"/>
      <c r="D149" s="206" t="s">
        <v>153</v>
      </c>
      <c r="E149" s="218" t="s">
        <v>1</v>
      </c>
      <c r="F149" s="219" t="s">
        <v>155</v>
      </c>
      <c r="G149" s="217"/>
      <c r="H149" s="220">
        <v>103.62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153</v>
      </c>
      <c r="AU149" s="226" t="s">
        <v>82</v>
      </c>
      <c r="AV149" s="14" t="s">
        <v>152</v>
      </c>
      <c r="AW149" s="14" t="s">
        <v>29</v>
      </c>
      <c r="AX149" s="14" t="s">
        <v>80</v>
      </c>
      <c r="AY149" s="226" t="s">
        <v>147</v>
      </c>
    </row>
    <row r="150" spans="1:65" s="2" customFormat="1" ht="24.2" customHeight="1">
      <c r="A150" s="34"/>
      <c r="B150" s="35"/>
      <c r="C150" s="191" t="s">
        <v>167</v>
      </c>
      <c r="D150" s="191" t="s">
        <v>148</v>
      </c>
      <c r="E150" s="192" t="s">
        <v>581</v>
      </c>
      <c r="F150" s="193" t="s">
        <v>582</v>
      </c>
      <c r="G150" s="194" t="s">
        <v>193</v>
      </c>
      <c r="H150" s="195">
        <v>60.35</v>
      </c>
      <c r="I150" s="196"/>
      <c r="J150" s="197">
        <f>ROUND(I150*H150,2)</f>
        <v>0</v>
      </c>
      <c r="K150" s="193" t="s">
        <v>1</v>
      </c>
      <c r="L150" s="39"/>
      <c r="M150" s="198" t="s">
        <v>1</v>
      </c>
      <c r="N150" s="199" t="s">
        <v>37</v>
      </c>
      <c r="O150" s="7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152</v>
      </c>
      <c r="AT150" s="202" t="s">
        <v>148</v>
      </c>
      <c r="AU150" s="202" t="s">
        <v>82</v>
      </c>
      <c r="AY150" s="17" t="s">
        <v>147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80</v>
      </c>
      <c r="BK150" s="203">
        <f>ROUND(I150*H150,2)</f>
        <v>0</v>
      </c>
      <c r="BL150" s="17" t="s">
        <v>152</v>
      </c>
      <c r="BM150" s="202" t="s">
        <v>189</v>
      </c>
    </row>
    <row r="151" spans="2:51" s="13" customFormat="1" ht="11.25">
      <c r="B151" s="204"/>
      <c r="C151" s="205"/>
      <c r="D151" s="206" t="s">
        <v>153</v>
      </c>
      <c r="E151" s="207" t="s">
        <v>1</v>
      </c>
      <c r="F151" s="208" t="s">
        <v>583</v>
      </c>
      <c r="G151" s="205"/>
      <c r="H151" s="209">
        <v>60.35</v>
      </c>
      <c r="I151" s="210"/>
      <c r="J151" s="205"/>
      <c r="K151" s="205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153</v>
      </c>
      <c r="AU151" s="215" t="s">
        <v>82</v>
      </c>
      <c r="AV151" s="13" t="s">
        <v>82</v>
      </c>
      <c r="AW151" s="13" t="s">
        <v>29</v>
      </c>
      <c r="AX151" s="13" t="s">
        <v>72</v>
      </c>
      <c r="AY151" s="215" t="s">
        <v>147</v>
      </c>
    </row>
    <row r="152" spans="2:51" s="14" customFormat="1" ht="11.25">
      <c r="B152" s="216"/>
      <c r="C152" s="217"/>
      <c r="D152" s="206" t="s">
        <v>153</v>
      </c>
      <c r="E152" s="218" t="s">
        <v>1</v>
      </c>
      <c r="F152" s="219" t="s">
        <v>155</v>
      </c>
      <c r="G152" s="217"/>
      <c r="H152" s="220">
        <v>60.35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153</v>
      </c>
      <c r="AU152" s="226" t="s">
        <v>82</v>
      </c>
      <c r="AV152" s="14" t="s">
        <v>152</v>
      </c>
      <c r="AW152" s="14" t="s">
        <v>29</v>
      </c>
      <c r="AX152" s="14" t="s">
        <v>80</v>
      </c>
      <c r="AY152" s="226" t="s">
        <v>147</v>
      </c>
    </row>
    <row r="153" spans="1:65" s="2" customFormat="1" ht="24.2" customHeight="1">
      <c r="A153" s="34"/>
      <c r="B153" s="35"/>
      <c r="C153" s="191" t="s">
        <v>518</v>
      </c>
      <c r="D153" s="191" t="s">
        <v>148</v>
      </c>
      <c r="E153" s="192" t="s">
        <v>196</v>
      </c>
      <c r="F153" s="193" t="s">
        <v>197</v>
      </c>
      <c r="G153" s="194" t="s">
        <v>151</v>
      </c>
      <c r="H153" s="195">
        <v>36.564</v>
      </c>
      <c r="I153" s="196"/>
      <c r="J153" s="197">
        <f>ROUND(I153*H153,2)</f>
        <v>0</v>
      </c>
      <c r="K153" s="193" t="s">
        <v>159</v>
      </c>
      <c r="L153" s="39"/>
      <c r="M153" s="198" t="s">
        <v>1</v>
      </c>
      <c r="N153" s="199" t="s">
        <v>37</v>
      </c>
      <c r="O153" s="71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152</v>
      </c>
      <c r="AT153" s="202" t="s">
        <v>148</v>
      </c>
      <c r="AU153" s="202" t="s">
        <v>82</v>
      </c>
      <c r="AY153" s="17" t="s">
        <v>147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80</v>
      </c>
      <c r="BK153" s="203">
        <f>ROUND(I153*H153,2)</f>
        <v>0</v>
      </c>
      <c r="BL153" s="17" t="s">
        <v>152</v>
      </c>
      <c r="BM153" s="202" t="s">
        <v>194</v>
      </c>
    </row>
    <row r="154" spans="2:51" s="13" customFormat="1" ht="11.25">
      <c r="B154" s="204"/>
      <c r="C154" s="205"/>
      <c r="D154" s="206" t="s">
        <v>153</v>
      </c>
      <c r="E154" s="207" t="s">
        <v>1</v>
      </c>
      <c r="F154" s="208" t="s">
        <v>584</v>
      </c>
      <c r="G154" s="205"/>
      <c r="H154" s="209">
        <v>36.564</v>
      </c>
      <c r="I154" s="210"/>
      <c r="J154" s="205"/>
      <c r="K154" s="205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153</v>
      </c>
      <c r="AU154" s="215" t="s">
        <v>82</v>
      </c>
      <c r="AV154" s="13" t="s">
        <v>82</v>
      </c>
      <c r="AW154" s="13" t="s">
        <v>29</v>
      </c>
      <c r="AX154" s="13" t="s">
        <v>72</v>
      </c>
      <c r="AY154" s="215" t="s">
        <v>147</v>
      </c>
    </row>
    <row r="155" spans="2:51" s="14" customFormat="1" ht="11.25">
      <c r="B155" s="216"/>
      <c r="C155" s="217"/>
      <c r="D155" s="206" t="s">
        <v>153</v>
      </c>
      <c r="E155" s="218" t="s">
        <v>1</v>
      </c>
      <c r="F155" s="219" t="s">
        <v>155</v>
      </c>
      <c r="G155" s="217"/>
      <c r="H155" s="220">
        <v>36.564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153</v>
      </c>
      <c r="AU155" s="226" t="s">
        <v>82</v>
      </c>
      <c r="AV155" s="14" t="s">
        <v>152</v>
      </c>
      <c r="AW155" s="14" t="s">
        <v>29</v>
      </c>
      <c r="AX155" s="14" t="s">
        <v>80</v>
      </c>
      <c r="AY155" s="226" t="s">
        <v>147</v>
      </c>
    </row>
    <row r="156" spans="1:65" s="2" customFormat="1" ht="24.2" customHeight="1">
      <c r="A156" s="34"/>
      <c r="B156" s="35"/>
      <c r="C156" s="191" t="s">
        <v>176</v>
      </c>
      <c r="D156" s="191" t="s">
        <v>148</v>
      </c>
      <c r="E156" s="192" t="s">
        <v>585</v>
      </c>
      <c r="F156" s="193" t="s">
        <v>586</v>
      </c>
      <c r="G156" s="194" t="s">
        <v>151</v>
      </c>
      <c r="H156" s="195">
        <v>68.878</v>
      </c>
      <c r="I156" s="196"/>
      <c r="J156" s="197">
        <f>ROUND(I156*H156,2)</f>
        <v>0</v>
      </c>
      <c r="K156" s="193" t="s">
        <v>159</v>
      </c>
      <c r="L156" s="39"/>
      <c r="M156" s="198" t="s">
        <v>1</v>
      </c>
      <c r="N156" s="199" t="s">
        <v>37</v>
      </c>
      <c r="O156" s="71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152</v>
      </c>
      <c r="AT156" s="202" t="s">
        <v>148</v>
      </c>
      <c r="AU156" s="202" t="s">
        <v>82</v>
      </c>
      <c r="AY156" s="17" t="s">
        <v>147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80</v>
      </c>
      <c r="BK156" s="203">
        <f>ROUND(I156*H156,2)</f>
        <v>0</v>
      </c>
      <c r="BL156" s="17" t="s">
        <v>152</v>
      </c>
      <c r="BM156" s="202" t="s">
        <v>198</v>
      </c>
    </row>
    <row r="157" spans="1:65" s="2" customFormat="1" ht="16.5" customHeight="1">
      <c r="A157" s="34"/>
      <c r="B157" s="35"/>
      <c r="C157" s="227" t="s">
        <v>200</v>
      </c>
      <c r="D157" s="227" t="s">
        <v>207</v>
      </c>
      <c r="E157" s="228" t="s">
        <v>587</v>
      </c>
      <c r="F157" s="229" t="s">
        <v>588</v>
      </c>
      <c r="G157" s="230" t="s">
        <v>193</v>
      </c>
      <c r="H157" s="231">
        <v>32.412</v>
      </c>
      <c r="I157" s="232"/>
      <c r="J157" s="233">
        <f>ROUND(I157*H157,2)</f>
        <v>0</v>
      </c>
      <c r="K157" s="229" t="s">
        <v>1</v>
      </c>
      <c r="L157" s="234"/>
      <c r="M157" s="235" t="s">
        <v>1</v>
      </c>
      <c r="N157" s="236" t="s">
        <v>37</v>
      </c>
      <c r="O157" s="71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167</v>
      </c>
      <c r="AT157" s="202" t="s">
        <v>207</v>
      </c>
      <c r="AU157" s="202" t="s">
        <v>82</v>
      </c>
      <c r="AY157" s="17" t="s">
        <v>147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80</v>
      </c>
      <c r="BK157" s="203">
        <f>ROUND(I157*H157,2)</f>
        <v>0</v>
      </c>
      <c r="BL157" s="17" t="s">
        <v>152</v>
      </c>
      <c r="BM157" s="202" t="s">
        <v>204</v>
      </c>
    </row>
    <row r="158" spans="1:65" s="2" customFormat="1" ht="16.5" customHeight="1">
      <c r="A158" s="34"/>
      <c r="B158" s="35"/>
      <c r="C158" s="227" t="s">
        <v>181</v>
      </c>
      <c r="D158" s="227" t="s">
        <v>207</v>
      </c>
      <c r="E158" s="228" t="s">
        <v>589</v>
      </c>
      <c r="F158" s="229" t="s">
        <v>590</v>
      </c>
      <c r="G158" s="230" t="s">
        <v>193</v>
      </c>
      <c r="H158" s="231">
        <v>30.612</v>
      </c>
      <c r="I158" s="232"/>
      <c r="J158" s="233">
        <f>ROUND(I158*H158,2)</f>
        <v>0</v>
      </c>
      <c r="K158" s="229" t="s">
        <v>159</v>
      </c>
      <c r="L158" s="234"/>
      <c r="M158" s="235" t="s">
        <v>1</v>
      </c>
      <c r="N158" s="236" t="s">
        <v>37</v>
      </c>
      <c r="O158" s="7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167</v>
      </c>
      <c r="AT158" s="202" t="s">
        <v>207</v>
      </c>
      <c r="AU158" s="202" t="s">
        <v>82</v>
      </c>
      <c r="AY158" s="17" t="s">
        <v>147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80</v>
      </c>
      <c r="BK158" s="203">
        <f>ROUND(I158*H158,2)</f>
        <v>0</v>
      </c>
      <c r="BL158" s="17" t="s">
        <v>152</v>
      </c>
      <c r="BM158" s="202" t="s">
        <v>210</v>
      </c>
    </row>
    <row r="159" spans="1:65" s="2" customFormat="1" ht="16.5" customHeight="1">
      <c r="A159" s="34"/>
      <c r="B159" s="35"/>
      <c r="C159" s="227" t="s">
        <v>212</v>
      </c>
      <c r="D159" s="227" t="s">
        <v>207</v>
      </c>
      <c r="E159" s="228" t="s">
        <v>591</v>
      </c>
      <c r="F159" s="229" t="s">
        <v>592</v>
      </c>
      <c r="G159" s="230" t="s">
        <v>193</v>
      </c>
      <c r="H159" s="231">
        <v>145.856</v>
      </c>
      <c r="I159" s="232"/>
      <c r="J159" s="233">
        <f>ROUND(I159*H159,2)</f>
        <v>0</v>
      </c>
      <c r="K159" s="229" t="s">
        <v>159</v>
      </c>
      <c r="L159" s="234"/>
      <c r="M159" s="235" t="s">
        <v>1</v>
      </c>
      <c r="N159" s="236" t="s">
        <v>37</v>
      </c>
      <c r="O159" s="71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167</v>
      </c>
      <c r="AT159" s="202" t="s">
        <v>207</v>
      </c>
      <c r="AU159" s="202" t="s">
        <v>82</v>
      </c>
      <c r="AY159" s="17" t="s">
        <v>147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80</v>
      </c>
      <c r="BK159" s="203">
        <f>ROUND(I159*H159,2)</f>
        <v>0</v>
      </c>
      <c r="BL159" s="17" t="s">
        <v>152</v>
      </c>
      <c r="BM159" s="202" t="s">
        <v>215</v>
      </c>
    </row>
    <row r="160" spans="2:63" s="12" customFormat="1" ht="25.9" customHeight="1">
      <c r="B160" s="175"/>
      <c r="C160" s="176"/>
      <c r="D160" s="177" t="s">
        <v>71</v>
      </c>
      <c r="E160" s="178" t="s">
        <v>376</v>
      </c>
      <c r="F160" s="178" t="s">
        <v>377</v>
      </c>
      <c r="G160" s="176"/>
      <c r="H160" s="176"/>
      <c r="I160" s="179"/>
      <c r="J160" s="180">
        <f>BK160</f>
        <v>0</v>
      </c>
      <c r="K160" s="176"/>
      <c r="L160" s="181"/>
      <c r="M160" s="182"/>
      <c r="N160" s="183"/>
      <c r="O160" s="183"/>
      <c r="P160" s="184">
        <f>P161</f>
        <v>0</v>
      </c>
      <c r="Q160" s="183"/>
      <c r="R160" s="184">
        <f>R161</f>
        <v>0</v>
      </c>
      <c r="S160" s="183"/>
      <c r="T160" s="185">
        <f>T161</f>
        <v>0</v>
      </c>
      <c r="AR160" s="186" t="s">
        <v>82</v>
      </c>
      <c r="AT160" s="187" t="s">
        <v>71</v>
      </c>
      <c r="AU160" s="187" t="s">
        <v>72</v>
      </c>
      <c r="AY160" s="186" t="s">
        <v>147</v>
      </c>
      <c r="BK160" s="188">
        <f>BK161</f>
        <v>0</v>
      </c>
    </row>
    <row r="161" spans="2:63" s="12" customFormat="1" ht="22.9" customHeight="1">
      <c r="B161" s="175"/>
      <c r="C161" s="176"/>
      <c r="D161" s="177" t="s">
        <v>71</v>
      </c>
      <c r="E161" s="189" t="s">
        <v>593</v>
      </c>
      <c r="F161" s="189" t="s">
        <v>594</v>
      </c>
      <c r="G161" s="176"/>
      <c r="H161" s="176"/>
      <c r="I161" s="179"/>
      <c r="J161" s="190">
        <f>BK161</f>
        <v>0</v>
      </c>
      <c r="K161" s="176"/>
      <c r="L161" s="181"/>
      <c r="M161" s="182"/>
      <c r="N161" s="183"/>
      <c r="O161" s="183"/>
      <c r="P161" s="184">
        <f>SUM(P162:P164)</f>
        <v>0</v>
      </c>
      <c r="Q161" s="183"/>
      <c r="R161" s="184">
        <f>SUM(R162:R164)</f>
        <v>0</v>
      </c>
      <c r="S161" s="183"/>
      <c r="T161" s="185">
        <f>SUM(T162:T164)</f>
        <v>0</v>
      </c>
      <c r="AR161" s="186" t="s">
        <v>82</v>
      </c>
      <c r="AT161" s="187" t="s">
        <v>71</v>
      </c>
      <c r="AU161" s="187" t="s">
        <v>80</v>
      </c>
      <c r="AY161" s="186" t="s">
        <v>147</v>
      </c>
      <c r="BK161" s="188">
        <f>SUM(BK162:BK164)</f>
        <v>0</v>
      </c>
    </row>
    <row r="162" spans="1:65" s="2" customFormat="1" ht="16.5" customHeight="1">
      <c r="A162" s="34"/>
      <c r="B162" s="35"/>
      <c r="C162" s="191" t="s">
        <v>186</v>
      </c>
      <c r="D162" s="191" t="s">
        <v>148</v>
      </c>
      <c r="E162" s="192" t="s">
        <v>595</v>
      </c>
      <c r="F162" s="193" t="s">
        <v>596</v>
      </c>
      <c r="G162" s="194" t="s">
        <v>310</v>
      </c>
      <c r="H162" s="195">
        <v>4</v>
      </c>
      <c r="I162" s="196"/>
      <c r="J162" s="197">
        <f>ROUND(I162*H162,2)</f>
        <v>0</v>
      </c>
      <c r="K162" s="193" t="s">
        <v>1</v>
      </c>
      <c r="L162" s="39"/>
      <c r="M162" s="198" t="s">
        <v>1</v>
      </c>
      <c r="N162" s="199" t="s">
        <v>37</v>
      </c>
      <c r="O162" s="71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189</v>
      </c>
      <c r="AT162" s="202" t="s">
        <v>148</v>
      </c>
      <c r="AU162" s="202" t="s">
        <v>82</v>
      </c>
      <c r="AY162" s="17" t="s">
        <v>147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80</v>
      </c>
      <c r="BK162" s="203">
        <f>ROUND(I162*H162,2)</f>
        <v>0</v>
      </c>
      <c r="BL162" s="17" t="s">
        <v>189</v>
      </c>
      <c r="BM162" s="202" t="s">
        <v>220</v>
      </c>
    </row>
    <row r="163" spans="2:51" s="13" customFormat="1" ht="11.25">
      <c r="B163" s="204"/>
      <c r="C163" s="205"/>
      <c r="D163" s="206" t="s">
        <v>153</v>
      </c>
      <c r="E163" s="207" t="s">
        <v>1</v>
      </c>
      <c r="F163" s="208" t="s">
        <v>152</v>
      </c>
      <c r="G163" s="205"/>
      <c r="H163" s="209">
        <v>4</v>
      </c>
      <c r="I163" s="210"/>
      <c r="J163" s="205"/>
      <c r="K163" s="205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153</v>
      </c>
      <c r="AU163" s="215" t="s">
        <v>82</v>
      </c>
      <c r="AV163" s="13" t="s">
        <v>82</v>
      </c>
      <c r="AW163" s="13" t="s">
        <v>29</v>
      </c>
      <c r="AX163" s="13" t="s">
        <v>72</v>
      </c>
      <c r="AY163" s="215" t="s">
        <v>147</v>
      </c>
    </row>
    <row r="164" spans="2:51" s="14" customFormat="1" ht="11.25">
      <c r="B164" s="216"/>
      <c r="C164" s="217"/>
      <c r="D164" s="206" t="s">
        <v>153</v>
      </c>
      <c r="E164" s="218" t="s">
        <v>1</v>
      </c>
      <c r="F164" s="219" t="s">
        <v>155</v>
      </c>
      <c r="G164" s="217"/>
      <c r="H164" s="220">
        <v>4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153</v>
      </c>
      <c r="AU164" s="226" t="s">
        <v>82</v>
      </c>
      <c r="AV164" s="14" t="s">
        <v>152</v>
      </c>
      <c r="AW164" s="14" t="s">
        <v>29</v>
      </c>
      <c r="AX164" s="14" t="s">
        <v>80</v>
      </c>
      <c r="AY164" s="226" t="s">
        <v>147</v>
      </c>
    </row>
    <row r="165" spans="2:63" s="12" customFormat="1" ht="25.9" customHeight="1">
      <c r="B165" s="175"/>
      <c r="C165" s="176"/>
      <c r="D165" s="177" t="s">
        <v>71</v>
      </c>
      <c r="E165" s="178" t="s">
        <v>207</v>
      </c>
      <c r="F165" s="178" t="s">
        <v>597</v>
      </c>
      <c r="G165" s="176"/>
      <c r="H165" s="176"/>
      <c r="I165" s="179"/>
      <c r="J165" s="180">
        <f>BK165</f>
        <v>0</v>
      </c>
      <c r="K165" s="176"/>
      <c r="L165" s="181"/>
      <c r="M165" s="182"/>
      <c r="N165" s="183"/>
      <c r="O165" s="183"/>
      <c r="P165" s="184">
        <f>P166+P179+P181</f>
        <v>0</v>
      </c>
      <c r="Q165" s="183"/>
      <c r="R165" s="184">
        <f>R166+R179+R181</f>
        <v>0</v>
      </c>
      <c r="S165" s="183"/>
      <c r="T165" s="185">
        <f>T166+T179+T181</f>
        <v>0</v>
      </c>
      <c r="AR165" s="186" t="s">
        <v>161</v>
      </c>
      <c r="AT165" s="187" t="s">
        <v>71</v>
      </c>
      <c r="AU165" s="187" t="s">
        <v>72</v>
      </c>
      <c r="AY165" s="186" t="s">
        <v>147</v>
      </c>
      <c r="BK165" s="188">
        <f>BK166+BK179+BK181</f>
        <v>0</v>
      </c>
    </row>
    <row r="166" spans="2:63" s="12" customFormat="1" ht="22.9" customHeight="1">
      <c r="B166" s="175"/>
      <c r="C166" s="176"/>
      <c r="D166" s="177" t="s">
        <v>71</v>
      </c>
      <c r="E166" s="189" t="s">
        <v>167</v>
      </c>
      <c r="F166" s="189" t="s">
        <v>598</v>
      </c>
      <c r="G166" s="176"/>
      <c r="H166" s="176"/>
      <c r="I166" s="179"/>
      <c r="J166" s="190">
        <f>BK166</f>
        <v>0</v>
      </c>
      <c r="K166" s="176"/>
      <c r="L166" s="181"/>
      <c r="M166" s="182"/>
      <c r="N166" s="183"/>
      <c r="O166" s="183"/>
      <c r="P166" s="184">
        <f>SUM(P167:P178)</f>
        <v>0</v>
      </c>
      <c r="Q166" s="183"/>
      <c r="R166" s="184">
        <f>SUM(R167:R178)</f>
        <v>0</v>
      </c>
      <c r="S166" s="183"/>
      <c r="T166" s="185">
        <f>SUM(T167:T178)</f>
        <v>0</v>
      </c>
      <c r="AR166" s="186" t="s">
        <v>80</v>
      </c>
      <c r="AT166" s="187" t="s">
        <v>71</v>
      </c>
      <c r="AU166" s="187" t="s">
        <v>80</v>
      </c>
      <c r="AY166" s="186" t="s">
        <v>147</v>
      </c>
      <c r="BK166" s="188">
        <f>SUM(BK167:BK178)</f>
        <v>0</v>
      </c>
    </row>
    <row r="167" spans="1:65" s="2" customFormat="1" ht="33" customHeight="1">
      <c r="A167" s="34"/>
      <c r="B167" s="35"/>
      <c r="C167" s="191" t="s">
        <v>8</v>
      </c>
      <c r="D167" s="191" t="s">
        <v>148</v>
      </c>
      <c r="E167" s="192" t="s">
        <v>599</v>
      </c>
      <c r="F167" s="193" t="s">
        <v>600</v>
      </c>
      <c r="G167" s="194" t="s">
        <v>158</v>
      </c>
      <c r="H167" s="195">
        <v>91</v>
      </c>
      <c r="I167" s="196"/>
      <c r="J167" s="197">
        <f>ROUND(I167*H167,2)</f>
        <v>0</v>
      </c>
      <c r="K167" s="193" t="s">
        <v>159</v>
      </c>
      <c r="L167" s="39"/>
      <c r="M167" s="198" t="s">
        <v>1</v>
      </c>
      <c r="N167" s="199" t="s">
        <v>37</v>
      </c>
      <c r="O167" s="71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2" t="s">
        <v>152</v>
      </c>
      <c r="AT167" s="202" t="s">
        <v>148</v>
      </c>
      <c r="AU167" s="202" t="s">
        <v>82</v>
      </c>
      <c r="AY167" s="17" t="s">
        <v>147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7" t="s">
        <v>80</v>
      </c>
      <c r="BK167" s="203">
        <f>ROUND(I167*H167,2)</f>
        <v>0</v>
      </c>
      <c r="BL167" s="17" t="s">
        <v>152</v>
      </c>
      <c r="BM167" s="202" t="s">
        <v>224</v>
      </c>
    </row>
    <row r="168" spans="1:65" s="2" customFormat="1" ht="16.5" customHeight="1">
      <c r="A168" s="34"/>
      <c r="B168" s="35"/>
      <c r="C168" s="227" t="s">
        <v>189</v>
      </c>
      <c r="D168" s="227" t="s">
        <v>207</v>
      </c>
      <c r="E168" s="228" t="s">
        <v>601</v>
      </c>
      <c r="F168" s="229" t="s">
        <v>602</v>
      </c>
      <c r="G168" s="230" t="s">
        <v>158</v>
      </c>
      <c r="H168" s="231">
        <v>6</v>
      </c>
      <c r="I168" s="232"/>
      <c r="J168" s="233">
        <f>ROUND(I168*H168,2)</f>
        <v>0</v>
      </c>
      <c r="K168" s="229" t="s">
        <v>159</v>
      </c>
      <c r="L168" s="234"/>
      <c r="M168" s="235" t="s">
        <v>1</v>
      </c>
      <c r="N168" s="236" t="s">
        <v>37</v>
      </c>
      <c r="O168" s="71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167</v>
      </c>
      <c r="AT168" s="202" t="s">
        <v>207</v>
      </c>
      <c r="AU168" s="202" t="s">
        <v>82</v>
      </c>
      <c r="AY168" s="17" t="s">
        <v>147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80</v>
      </c>
      <c r="BK168" s="203">
        <f>ROUND(I168*H168,2)</f>
        <v>0</v>
      </c>
      <c r="BL168" s="17" t="s">
        <v>152</v>
      </c>
      <c r="BM168" s="202" t="s">
        <v>228</v>
      </c>
    </row>
    <row r="169" spans="2:51" s="13" customFormat="1" ht="11.25">
      <c r="B169" s="204"/>
      <c r="C169" s="205"/>
      <c r="D169" s="206" t="s">
        <v>153</v>
      </c>
      <c r="E169" s="207" t="s">
        <v>1</v>
      </c>
      <c r="F169" s="208" t="s">
        <v>603</v>
      </c>
      <c r="G169" s="205"/>
      <c r="H169" s="209">
        <v>6</v>
      </c>
      <c r="I169" s="210"/>
      <c r="J169" s="205"/>
      <c r="K169" s="205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153</v>
      </c>
      <c r="AU169" s="215" t="s">
        <v>82</v>
      </c>
      <c r="AV169" s="13" t="s">
        <v>82</v>
      </c>
      <c r="AW169" s="13" t="s">
        <v>29</v>
      </c>
      <c r="AX169" s="13" t="s">
        <v>72</v>
      </c>
      <c r="AY169" s="215" t="s">
        <v>147</v>
      </c>
    </row>
    <row r="170" spans="2:51" s="14" customFormat="1" ht="11.25">
      <c r="B170" s="216"/>
      <c r="C170" s="217"/>
      <c r="D170" s="206" t="s">
        <v>153</v>
      </c>
      <c r="E170" s="218" t="s">
        <v>1</v>
      </c>
      <c r="F170" s="219" t="s">
        <v>155</v>
      </c>
      <c r="G170" s="217"/>
      <c r="H170" s="220">
        <v>6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153</v>
      </c>
      <c r="AU170" s="226" t="s">
        <v>82</v>
      </c>
      <c r="AV170" s="14" t="s">
        <v>152</v>
      </c>
      <c r="AW170" s="14" t="s">
        <v>29</v>
      </c>
      <c r="AX170" s="14" t="s">
        <v>80</v>
      </c>
      <c r="AY170" s="226" t="s">
        <v>147</v>
      </c>
    </row>
    <row r="171" spans="1:65" s="2" customFormat="1" ht="16.5" customHeight="1">
      <c r="A171" s="34"/>
      <c r="B171" s="35"/>
      <c r="C171" s="227" t="s">
        <v>229</v>
      </c>
      <c r="D171" s="227" t="s">
        <v>207</v>
      </c>
      <c r="E171" s="228" t="s">
        <v>604</v>
      </c>
      <c r="F171" s="229" t="s">
        <v>605</v>
      </c>
      <c r="G171" s="230" t="s">
        <v>158</v>
      </c>
      <c r="H171" s="231">
        <v>85</v>
      </c>
      <c r="I171" s="232"/>
      <c r="J171" s="233">
        <f>ROUND(I171*H171,2)</f>
        <v>0</v>
      </c>
      <c r="K171" s="229" t="s">
        <v>159</v>
      </c>
      <c r="L171" s="234"/>
      <c r="M171" s="235" t="s">
        <v>1</v>
      </c>
      <c r="N171" s="236" t="s">
        <v>37</v>
      </c>
      <c r="O171" s="71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2" t="s">
        <v>167</v>
      </c>
      <c r="AT171" s="202" t="s">
        <v>207</v>
      </c>
      <c r="AU171" s="202" t="s">
        <v>82</v>
      </c>
      <c r="AY171" s="17" t="s">
        <v>147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7" t="s">
        <v>80</v>
      </c>
      <c r="BK171" s="203">
        <f>ROUND(I171*H171,2)</f>
        <v>0</v>
      </c>
      <c r="BL171" s="17" t="s">
        <v>152</v>
      </c>
      <c r="BM171" s="202" t="s">
        <v>232</v>
      </c>
    </row>
    <row r="172" spans="2:51" s="13" customFormat="1" ht="22.5">
      <c r="B172" s="204"/>
      <c r="C172" s="205"/>
      <c r="D172" s="206" t="s">
        <v>153</v>
      </c>
      <c r="E172" s="207" t="s">
        <v>1</v>
      </c>
      <c r="F172" s="208" t="s">
        <v>606</v>
      </c>
      <c r="G172" s="205"/>
      <c r="H172" s="209">
        <v>90.035</v>
      </c>
      <c r="I172" s="210"/>
      <c r="J172" s="205"/>
      <c r="K172" s="205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153</v>
      </c>
      <c r="AU172" s="215" t="s">
        <v>82</v>
      </c>
      <c r="AV172" s="13" t="s">
        <v>82</v>
      </c>
      <c r="AW172" s="13" t="s">
        <v>29</v>
      </c>
      <c r="AX172" s="13" t="s">
        <v>72</v>
      </c>
      <c r="AY172" s="215" t="s">
        <v>147</v>
      </c>
    </row>
    <row r="173" spans="2:51" s="13" customFormat="1" ht="11.25">
      <c r="B173" s="204"/>
      <c r="C173" s="205"/>
      <c r="D173" s="206" t="s">
        <v>153</v>
      </c>
      <c r="E173" s="207" t="s">
        <v>1</v>
      </c>
      <c r="F173" s="208" t="s">
        <v>607</v>
      </c>
      <c r="G173" s="205"/>
      <c r="H173" s="209">
        <v>0.965</v>
      </c>
      <c r="I173" s="210"/>
      <c r="J173" s="205"/>
      <c r="K173" s="205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153</v>
      </c>
      <c r="AU173" s="215" t="s">
        <v>82</v>
      </c>
      <c r="AV173" s="13" t="s">
        <v>82</v>
      </c>
      <c r="AW173" s="13" t="s">
        <v>29</v>
      </c>
      <c r="AX173" s="13" t="s">
        <v>72</v>
      </c>
      <c r="AY173" s="215" t="s">
        <v>147</v>
      </c>
    </row>
    <row r="174" spans="2:51" s="13" customFormat="1" ht="11.25">
      <c r="B174" s="204"/>
      <c r="C174" s="205"/>
      <c r="D174" s="206" t="s">
        <v>153</v>
      </c>
      <c r="E174" s="207" t="s">
        <v>1</v>
      </c>
      <c r="F174" s="208" t="s">
        <v>608</v>
      </c>
      <c r="G174" s="205"/>
      <c r="H174" s="209">
        <v>-6</v>
      </c>
      <c r="I174" s="210"/>
      <c r="J174" s="205"/>
      <c r="K174" s="205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153</v>
      </c>
      <c r="AU174" s="215" t="s">
        <v>82</v>
      </c>
      <c r="AV174" s="13" t="s">
        <v>82</v>
      </c>
      <c r="AW174" s="13" t="s">
        <v>29</v>
      </c>
      <c r="AX174" s="13" t="s">
        <v>72</v>
      </c>
      <c r="AY174" s="215" t="s">
        <v>147</v>
      </c>
    </row>
    <row r="175" spans="2:51" s="14" customFormat="1" ht="11.25">
      <c r="B175" s="216"/>
      <c r="C175" s="217"/>
      <c r="D175" s="206" t="s">
        <v>153</v>
      </c>
      <c r="E175" s="218" t="s">
        <v>1</v>
      </c>
      <c r="F175" s="219" t="s">
        <v>155</v>
      </c>
      <c r="G175" s="217"/>
      <c r="H175" s="220">
        <v>85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153</v>
      </c>
      <c r="AU175" s="226" t="s">
        <v>82</v>
      </c>
      <c r="AV175" s="14" t="s">
        <v>152</v>
      </c>
      <c r="AW175" s="14" t="s">
        <v>29</v>
      </c>
      <c r="AX175" s="14" t="s">
        <v>80</v>
      </c>
      <c r="AY175" s="226" t="s">
        <v>147</v>
      </c>
    </row>
    <row r="176" spans="1:65" s="2" customFormat="1" ht="24.2" customHeight="1">
      <c r="A176" s="34"/>
      <c r="B176" s="35"/>
      <c r="C176" s="191" t="s">
        <v>194</v>
      </c>
      <c r="D176" s="191" t="s">
        <v>148</v>
      </c>
      <c r="E176" s="192" t="s">
        <v>609</v>
      </c>
      <c r="F176" s="193" t="s">
        <v>610</v>
      </c>
      <c r="G176" s="194" t="s">
        <v>310</v>
      </c>
      <c r="H176" s="195">
        <v>2</v>
      </c>
      <c r="I176" s="196"/>
      <c r="J176" s="197">
        <f>ROUND(I176*H176,2)</f>
        <v>0</v>
      </c>
      <c r="K176" s="193" t="s">
        <v>159</v>
      </c>
      <c r="L176" s="39"/>
      <c r="M176" s="198" t="s">
        <v>1</v>
      </c>
      <c r="N176" s="199" t="s">
        <v>37</v>
      </c>
      <c r="O176" s="71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2" t="s">
        <v>152</v>
      </c>
      <c r="AT176" s="202" t="s">
        <v>148</v>
      </c>
      <c r="AU176" s="202" t="s">
        <v>82</v>
      </c>
      <c r="AY176" s="17" t="s">
        <v>147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7" t="s">
        <v>80</v>
      </c>
      <c r="BK176" s="203">
        <f>ROUND(I176*H176,2)</f>
        <v>0</v>
      </c>
      <c r="BL176" s="17" t="s">
        <v>152</v>
      </c>
      <c r="BM176" s="202" t="s">
        <v>236</v>
      </c>
    </row>
    <row r="177" spans="2:51" s="13" customFormat="1" ht="11.25">
      <c r="B177" s="204"/>
      <c r="C177" s="205"/>
      <c r="D177" s="206" t="s">
        <v>153</v>
      </c>
      <c r="E177" s="207" t="s">
        <v>1</v>
      </c>
      <c r="F177" s="208" t="s">
        <v>82</v>
      </c>
      <c r="G177" s="205"/>
      <c r="H177" s="209">
        <v>2</v>
      </c>
      <c r="I177" s="210"/>
      <c r="J177" s="205"/>
      <c r="K177" s="205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153</v>
      </c>
      <c r="AU177" s="215" t="s">
        <v>82</v>
      </c>
      <c r="AV177" s="13" t="s">
        <v>82</v>
      </c>
      <c r="AW177" s="13" t="s">
        <v>29</v>
      </c>
      <c r="AX177" s="13" t="s">
        <v>72</v>
      </c>
      <c r="AY177" s="215" t="s">
        <v>147</v>
      </c>
    </row>
    <row r="178" spans="2:51" s="14" customFormat="1" ht="11.25">
      <c r="B178" s="216"/>
      <c r="C178" s="217"/>
      <c r="D178" s="206" t="s">
        <v>153</v>
      </c>
      <c r="E178" s="218" t="s">
        <v>1</v>
      </c>
      <c r="F178" s="219" t="s">
        <v>155</v>
      </c>
      <c r="G178" s="217"/>
      <c r="H178" s="220">
        <v>2</v>
      </c>
      <c r="I178" s="221"/>
      <c r="J178" s="217"/>
      <c r="K178" s="217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153</v>
      </c>
      <c r="AU178" s="226" t="s">
        <v>82</v>
      </c>
      <c r="AV178" s="14" t="s">
        <v>152</v>
      </c>
      <c r="AW178" s="14" t="s">
        <v>29</v>
      </c>
      <c r="AX178" s="14" t="s">
        <v>80</v>
      </c>
      <c r="AY178" s="226" t="s">
        <v>147</v>
      </c>
    </row>
    <row r="179" spans="2:63" s="12" customFormat="1" ht="22.9" customHeight="1">
      <c r="B179" s="175"/>
      <c r="C179" s="176"/>
      <c r="D179" s="177" t="s">
        <v>71</v>
      </c>
      <c r="E179" s="189" t="s">
        <v>370</v>
      </c>
      <c r="F179" s="189" t="s">
        <v>371</v>
      </c>
      <c r="G179" s="176"/>
      <c r="H179" s="176"/>
      <c r="I179" s="179"/>
      <c r="J179" s="190">
        <f>BK179</f>
        <v>0</v>
      </c>
      <c r="K179" s="176"/>
      <c r="L179" s="181"/>
      <c r="M179" s="182"/>
      <c r="N179" s="183"/>
      <c r="O179" s="183"/>
      <c r="P179" s="184">
        <f>P180</f>
        <v>0</v>
      </c>
      <c r="Q179" s="183"/>
      <c r="R179" s="184">
        <f>R180</f>
        <v>0</v>
      </c>
      <c r="S179" s="183"/>
      <c r="T179" s="185">
        <f>T180</f>
        <v>0</v>
      </c>
      <c r="AR179" s="186" t="s">
        <v>80</v>
      </c>
      <c r="AT179" s="187" t="s">
        <v>71</v>
      </c>
      <c r="AU179" s="187" t="s">
        <v>80</v>
      </c>
      <c r="AY179" s="186" t="s">
        <v>147</v>
      </c>
      <c r="BK179" s="188">
        <f>BK180</f>
        <v>0</v>
      </c>
    </row>
    <row r="180" spans="1:65" s="2" customFormat="1" ht="24.2" customHeight="1">
      <c r="A180" s="34"/>
      <c r="B180" s="35"/>
      <c r="C180" s="191" t="s">
        <v>238</v>
      </c>
      <c r="D180" s="191" t="s">
        <v>148</v>
      </c>
      <c r="E180" s="192" t="s">
        <v>611</v>
      </c>
      <c r="F180" s="193" t="s">
        <v>612</v>
      </c>
      <c r="G180" s="194" t="s">
        <v>193</v>
      </c>
      <c r="H180" s="195">
        <v>209.51</v>
      </c>
      <c r="I180" s="196"/>
      <c r="J180" s="197">
        <f>ROUND(I180*H180,2)</f>
        <v>0</v>
      </c>
      <c r="K180" s="193" t="s">
        <v>159</v>
      </c>
      <c r="L180" s="39"/>
      <c r="M180" s="198" t="s">
        <v>1</v>
      </c>
      <c r="N180" s="199" t="s">
        <v>37</v>
      </c>
      <c r="O180" s="71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2" t="s">
        <v>152</v>
      </c>
      <c r="AT180" s="202" t="s">
        <v>148</v>
      </c>
      <c r="AU180" s="202" t="s">
        <v>82</v>
      </c>
      <c r="AY180" s="17" t="s">
        <v>147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7" t="s">
        <v>80</v>
      </c>
      <c r="BK180" s="203">
        <f>ROUND(I180*H180,2)</f>
        <v>0</v>
      </c>
      <c r="BL180" s="17" t="s">
        <v>152</v>
      </c>
      <c r="BM180" s="202" t="s">
        <v>241</v>
      </c>
    </row>
    <row r="181" spans="2:63" s="12" customFormat="1" ht="22.9" customHeight="1">
      <c r="B181" s="175"/>
      <c r="C181" s="176"/>
      <c r="D181" s="177" t="s">
        <v>71</v>
      </c>
      <c r="E181" s="189" t="s">
        <v>613</v>
      </c>
      <c r="F181" s="189" t="s">
        <v>614</v>
      </c>
      <c r="G181" s="176"/>
      <c r="H181" s="176"/>
      <c r="I181" s="179"/>
      <c r="J181" s="190">
        <f>BK181</f>
        <v>0</v>
      </c>
      <c r="K181" s="176"/>
      <c r="L181" s="181"/>
      <c r="M181" s="182"/>
      <c r="N181" s="183"/>
      <c r="O181" s="183"/>
      <c r="P181" s="184">
        <f>SUM(P182:P184)</f>
        <v>0</v>
      </c>
      <c r="Q181" s="183"/>
      <c r="R181" s="184">
        <f>SUM(R182:R184)</f>
        <v>0</v>
      </c>
      <c r="S181" s="183"/>
      <c r="T181" s="185">
        <f>SUM(T182:T184)</f>
        <v>0</v>
      </c>
      <c r="AR181" s="186" t="s">
        <v>161</v>
      </c>
      <c r="AT181" s="187" t="s">
        <v>71</v>
      </c>
      <c r="AU181" s="187" t="s">
        <v>80</v>
      </c>
      <c r="AY181" s="186" t="s">
        <v>147</v>
      </c>
      <c r="BK181" s="188">
        <f>SUM(BK182:BK184)</f>
        <v>0</v>
      </c>
    </row>
    <row r="182" spans="1:65" s="2" customFormat="1" ht="24.2" customHeight="1">
      <c r="A182" s="34"/>
      <c r="B182" s="35"/>
      <c r="C182" s="191" t="s">
        <v>198</v>
      </c>
      <c r="D182" s="191" t="s">
        <v>148</v>
      </c>
      <c r="E182" s="192" t="s">
        <v>615</v>
      </c>
      <c r="F182" s="193" t="s">
        <v>616</v>
      </c>
      <c r="G182" s="194" t="s">
        <v>310</v>
      </c>
      <c r="H182" s="195">
        <v>4</v>
      </c>
      <c r="I182" s="196"/>
      <c r="J182" s="197">
        <f>ROUND(I182*H182,2)</f>
        <v>0</v>
      </c>
      <c r="K182" s="193" t="s">
        <v>159</v>
      </c>
      <c r="L182" s="39"/>
      <c r="M182" s="198" t="s">
        <v>1</v>
      </c>
      <c r="N182" s="199" t="s">
        <v>37</v>
      </c>
      <c r="O182" s="71"/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2" t="s">
        <v>294</v>
      </c>
      <c r="AT182" s="202" t="s">
        <v>148</v>
      </c>
      <c r="AU182" s="202" t="s">
        <v>82</v>
      </c>
      <c r="AY182" s="17" t="s">
        <v>147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7" t="s">
        <v>80</v>
      </c>
      <c r="BK182" s="203">
        <f>ROUND(I182*H182,2)</f>
        <v>0</v>
      </c>
      <c r="BL182" s="17" t="s">
        <v>294</v>
      </c>
      <c r="BM182" s="202" t="s">
        <v>245</v>
      </c>
    </row>
    <row r="183" spans="2:51" s="13" customFormat="1" ht="11.25">
      <c r="B183" s="204"/>
      <c r="C183" s="205"/>
      <c r="D183" s="206" t="s">
        <v>153</v>
      </c>
      <c r="E183" s="207" t="s">
        <v>1</v>
      </c>
      <c r="F183" s="208" t="s">
        <v>152</v>
      </c>
      <c r="G183" s="205"/>
      <c r="H183" s="209">
        <v>4</v>
      </c>
      <c r="I183" s="210"/>
      <c r="J183" s="205"/>
      <c r="K183" s="205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153</v>
      </c>
      <c r="AU183" s="215" t="s">
        <v>82</v>
      </c>
      <c r="AV183" s="13" t="s">
        <v>82</v>
      </c>
      <c r="AW183" s="13" t="s">
        <v>29</v>
      </c>
      <c r="AX183" s="13" t="s">
        <v>72</v>
      </c>
      <c r="AY183" s="215" t="s">
        <v>147</v>
      </c>
    </row>
    <row r="184" spans="2:51" s="14" customFormat="1" ht="11.25">
      <c r="B184" s="216"/>
      <c r="C184" s="217"/>
      <c r="D184" s="206" t="s">
        <v>153</v>
      </c>
      <c r="E184" s="218" t="s">
        <v>1</v>
      </c>
      <c r="F184" s="219" t="s">
        <v>155</v>
      </c>
      <c r="G184" s="217"/>
      <c r="H184" s="220">
        <v>4</v>
      </c>
      <c r="I184" s="221"/>
      <c r="J184" s="217"/>
      <c r="K184" s="217"/>
      <c r="L184" s="222"/>
      <c r="M184" s="243"/>
      <c r="N184" s="244"/>
      <c r="O184" s="244"/>
      <c r="P184" s="244"/>
      <c r="Q184" s="244"/>
      <c r="R184" s="244"/>
      <c r="S184" s="244"/>
      <c r="T184" s="245"/>
      <c r="AT184" s="226" t="s">
        <v>153</v>
      </c>
      <c r="AU184" s="226" t="s">
        <v>82</v>
      </c>
      <c r="AV184" s="14" t="s">
        <v>152</v>
      </c>
      <c r="AW184" s="14" t="s">
        <v>29</v>
      </c>
      <c r="AX184" s="14" t="s">
        <v>80</v>
      </c>
      <c r="AY184" s="226" t="s">
        <v>147</v>
      </c>
    </row>
    <row r="185" spans="1:31" s="2" customFormat="1" ht="6.95" customHeight="1">
      <c r="A185" s="34"/>
      <c r="B185" s="54"/>
      <c r="C185" s="55"/>
      <c r="D185" s="55"/>
      <c r="E185" s="55"/>
      <c r="F185" s="55"/>
      <c r="G185" s="55"/>
      <c r="H185" s="55"/>
      <c r="I185" s="55"/>
      <c r="J185" s="55"/>
      <c r="K185" s="55"/>
      <c r="L185" s="39"/>
      <c r="M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</row>
  </sheetData>
  <sheetProtection algorithmName="SHA-512" hashValue="dIrKQdf1kHiO7Hgl+aL3jeYqSj4L6WmCJe+1wx8O1UO6S2deGkUv9mkFf39MzStPzVhczrD5qEigHexO0QrHKA==" saltValue="HaZKeAriyEFJhT1fU+JCna+rVNEuEckkNe5znGfVRZliCCxQZgojDPH/KQxiQLLHLw8s3CSnLsHCrvrN/0+ltw==" spinCount="100000" sheet="1" objects="1" scenarios="1" formatColumns="0" formatRows="0" autoFilter="0"/>
  <autoFilter ref="C123:K184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93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82</v>
      </c>
    </row>
    <row r="4" spans="2:46" s="1" customFormat="1" ht="24.95" customHeight="1">
      <c r="B4" s="20"/>
      <c r="D4" s="117" t="s">
        <v>112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03" t="str">
        <f>'Rekapitulace stavby'!K6</f>
        <v>Stání SDV OTV Studénka</v>
      </c>
      <c r="F7" s="304"/>
      <c r="G7" s="304"/>
      <c r="H7" s="304"/>
      <c r="L7" s="20"/>
    </row>
    <row r="8" spans="2:12" s="1" customFormat="1" ht="12" customHeight="1">
      <c r="B8" s="20"/>
      <c r="D8" s="119" t="s">
        <v>113</v>
      </c>
      <c r="L8" s="20"/>
    </row>
    <row r="9" spans="1:31" s="2" customFormat="1" ht="16.5" customHeight="1">
      <c r="A9" s="34"/>
      <c r="B9" s="39"/>
      <c r="C9" s="34"/>
      <c r="D9" s="34"/>
      <c r="E9" s="303" t="s">
        <v>617</v>
      </c>
      <c r="F9" s="306"/>
      <c r="G9" s="306"/>
      <c r="H9" s="306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618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5" t="s">
        <v>617</v>
      </c>
      <c r="F11" s="306"/>
      <c r="G11" s="306"/>
      <c r="H11" s="306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>
        <f>'Rekapitulace stavby'!AN8</f>
        <v>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23</v>
      </c>
      <c r="E16" s="34"/>
      <c r="F16" s="34"/>
      <c r="G16" s="34"/>
      <c r="H16" s="34"/>
      <c r="I16" s="119" t="s">
        <v>24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19" t="s">
        <v>25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26</v>
      </c>
      <c r="E19" s="34"/>
      <c r="F19" s="34"/>
      <c r="G19" s="34"/>
      <c r="H19" s="34"/>
      <c r="I19" s="119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7" t="str">
        <f>'Rekapitulace stavby'!E14</f>
        <v>Vyplň údaj</v>
      </c>
      <c r="F20" s="308"/>
      <c r="G20" s="308"/>
      <c r="H20" s="308"/>
      <c r="I20" s="119" t="s">
        <v>25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28</v>
      </c>
      <c r="E22" s="34"/>
      <c r="F22" s="34"/>
      <c r="G22" s="34"/>
      <c r="H22" s="34"/>
      <c r="I22" s="119" t="s">
        <v>24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19" t="s">
        <v>25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30</v>
      </c>
      <c r="E25" s="34"/>
      <c r="F25" s="34"/>
      <c r="G25" s="34"/>
      <c r="H25" s="34"/>
      <c r="I25" s="119" t="s">
        <v>24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19" t="s">
        <v>25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31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09" t="s">
        <v>1</v>
      </c>
      <c r="F29" s="309"/>
      <c r="G29" s="309"/>
      <c r="H29" s="309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32</v>
      </c>
      <c r="E32" s="34"/>
      <c r="F32" s="34"/>
      <c r="G32" s="34"/>
      <c r="H32" s="34"/>
      <c r="I32" s="34"/>
      <c r="J32" s="126">
        <f>ROUND(J123,2)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34</v>
      </c>
      <c r="G34" s="34"/>
      <c r="H34" s="34"/>
      <c r="I34" s="127" t="s">
        <v>33</v>
      </c>
      <c r="J34" s="127" t="s">
        <v>35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36</v>
      </c>
      <c r="E35" s="119" t="s">
        <v>37</v>
      </c>
      <c r="F35" s="129">
        <f>ROUND((SUM(BE123:BE210)),2)</f>
        <v>0</v>
      </c>
      <c r="G35" s="34"/>
      <c r="H35" s="34"/>
      <c r="I35" s="130">
        <v>0.21</v>
      </c>
      <c r="J35" s="129">
        <f>ROUND(((SUM(BE123:BE210))*I35),2)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38</v>
      </c>
      <c r="F36" s="129">
        <f>ROUND((SUM(BF123:BF210)),2)</f>
        <v>0</v>
      </c>
      <c r="G36" s="34"/>
      <c r="H36" s="34"/>
      <c r="I36" s="130">
        <v>0.15</v>
      </c>
      <c r="J36" s="129">
        <f>ROUND(((SUM(BF123:BF210))*I36),2)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39</v>
      </c>
      <c r="F37" s="129">
        <f>ROUND((SUM(BG123:BG210)),2)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40</v>
      </c>
      <c r="F38" s="129">
        <f>ROUND((SUM(BH123:BH210)),2)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41</v>
      </c>
      <c r="F39" s="129">
        <f>ROUND((SUM(BI123:BI210)),2)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42</v>
      </c>
      <c r="E41" s="133"/>
      <c r="F41" s="133"/>
      <c r="G41" s="134" t="s">
        <v>43</v>
      </c>
      <c r="H41" s="135" t="s">
        <v>44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45</v>
      </c>
      <c r="E50" s="139"/>
      <c r="F50" s="139"/>
      <c r="G50" s="138" t="s">
        <v>46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">
      <c r="A61" s="34"/>
      <c r="B61" s="39"/>
      <c r="C61" s="34"/>
      <c r="D61" s="140" t="s">
        <v>47</v>
      </c>
      <c r="E61" s="141"/>
      <c r="F61" s="142" t="s">
        <v>48</v>
      </c>
      <c r="G61" s="140" t="s">
        <v>47</v>
      </c>
      <c r="H61" s="141"/>
      <c r="I61" s="141"/>
      <c r="J61" s="143" t="s">
        <v>48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">
      <c r="A65" s="34"/>
      <c r="B65" s="39"/>
      <c r="C65" s="34"/>
      <c r="D65" s="138" t="s">
        <v>49</v>
      </c>
      <c r="E65" s="144"/>
      <c r="F65" s="144"/>
      <c r="G65" s="138" t="s">
        <v>50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">
      <c r="A76" s="34"/>
      <c r="B76" s="39"/>
      <c r="C76" s="34"/>
      <c r="D76" s="140" t="s">
        <v>47</v>
      </c>
      <c r="E76" s="141"/>
      <c r="F76" s="142" t="s">
        <v>48</v>
      </c>
      <c r="G76" s="140" t="s">
        <v>47</v>
      </c>
      <c r="H76" s="141"/>
      <c r="I76" s="141"/>
      <c r="J76" s="143" t="s">
        <v>48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0" t="str">
        <f>E7</f>
        <v>Stání SDV OTV Studénka</v>
      </c>
      <c r="F85" s="311"/>
      <c r="G85" s="311"/>
      <c r="H85" s="311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113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0" t="s">
        <v>617</v>
      </c>
      <c r="F87" s="312"/>
      <c r="G87" s="312"/>
      <c r="H87" s="312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618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63" t="str">
        <f>E11</f>
        <v>SO 04 - Elektroinstalace</v>
      </c>
      <c r="F89" s="312"/>
      <c r="G89" s="312"/>
      <c r="H89" s="312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29" t="s">
        <v>22</v>
      </c>
      <c r="J91" s="66">
        <f>IF(J14="","",J14)</f>
        <v>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23</v>
      </c>
      <c r="D93" s="36"/>
      <c r="E93" s="36"/>
      <c r="F93" s="27" t="str">
        <f>E17</f>
        <v xml:space="preserve"> </v>
      </c>
      <c r="G93" s="36"/>
      <c r="H93" s="36"/>
      <c r="I93" s="29" t="s">
        <v>28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26</v>
      </c>
      <c r="D94" s="36"/>
      <c r="E94" s="36"/>
      <c r="F94" s="27" t="str">
        <f>IF(E20="","",E20)</f>
        <v>Vyplň údaj</v>
      </c>
      <c r="G94" s="36"/>
      <c r="H94" s="36"/>
      <c r="I94" s="29" t="s">
        <v>30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116</v>
      </c>
      <c r="D96" s="150"/>
      <c r="E96" s="150"/>
      <c r="F96" s="150"/>
      <c r="G96" s="150"/>
      <c r="H96" s="150"/>
      <c r="I96" s="150"/>
      <c r="J96" s="151" t="s">
        <v>117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118</v>
      </c>
      <c r="D98" s="36"/>
      <c r="E98" s="36"/>
      <c r="F98" s="36"/>
      <c r="G98" s="36"/>
      <c r="H98" s="36"/>
      <c r="I98" s="36"/>
      <c r="J98" s="84">
        <f>J123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119</v>
      </c>
    </row>
    <row r="99" spans="2:12" s="9" customFormat="1" ht="24.95" customHeight="1">
      <c r="B99" s="153"/>
      <c r="C99" s="154"/>
      <c r="D99" s="155" t="s">
        <v>120</v>
      </c>
      <c r="E99" s="156"/>
      <c r="F99" s="156"/>
      <c r="G99" s="156"/>
      <c r="H99" s="156"/>
      <c r="I99" s="156"/>
      <c r="J99" s="157">
        <f>J124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121</v>
      </c>
      <c r="E100" s="161"/>
      <c r="F100" s="161"/>
      <c r="G100" s="161"/>
      <c r="H100" s="161"/>
      <c r="I100" s="161"/>
      <c r="J100" s="162">
        <f>J125</f>
        <v>0</v>
      </c>
      <c r="K100" s="104"/>
      <c r="L100" s="163"/>
    </row>
    <row r="101" spans="2:12" s="9" customFormat="1" ht="24.95" customHeight="1">
      <c r="B101" s="153"/>
      <c r="C101" s="154"/>
      <c r="D101" s="155" t="s">
        <v>619</v>
      </c>
      <c r="E101" s="156"/>
      <c r="F101" s="156"/>
      <c r="G101" s="156"/>
      <c r="H101" s="156"/>
      <c r="I101" s="156"/>
      <c r="J101" s="157">
        <f>J128</f>
        <v>0</v>
      </c>
      <c r="K101" s="154"/>
      <c r="L101" s="158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132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10" t="str">
        <f>E7</f>
        <v>Stání SDV OTV Studénka</v>
      </c>
      <c r="F111" s="311"/>
      <c r="G111" s="311"/>
      <c r="H111" s="311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2:12" s="1" customFormat="1" ht="12" customHeight="1">
      <c r="B112" s="21"/>
      <c r="C112" s="29" t="s">
        <v>113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4"/>
      <c r="B113" s="35"/>
      <c r="C113" s="36"/>
      <c r="D113" s="36"/>
      <c r="E113" s="310" t="s">
        <v>617</v>
      </c>
      <c r="F113" s="312"/>
      <c r="G113" s="312"/>
      <c r="H113" s="312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618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63" t="str">
        <f>E11</f>
        <v>SO 04 - Elektroinstalace</v>
      </c>
      <c r="F115" s="312"/>
      <c r="G115" s="312"/>
      <c r="H115" s="312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F14</f>
        <v xml:space="preserve"> </v>
      </c>
      <c r="G117" s="36"/>
      <c r="H117" s="36"/>
      <c r="I117" s="29" t="s">
        <v>22</v>
      </c>
      <c r="J117" s="66">
        <f>IF(J14="","",J14)</f>
        <v>0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23</v>
      </c>
      <c r="D119" s="36"/>
      <c r="E119" s="36"/>
      <c r="F119" s="27" t="str">
        <f>E17</f>
        <v xml:space="preserve"> </v>
      </c>
      <c r="G119" s="36"/>
      <c r="H119" s="36"/>
      <c r="I119" s="29" t="s">
        <v>28</v>
      </c>
      <c r="J119" s="32" t="str">
        <f>E23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26</v>
      </c>
      <c r="D120" s="36"/>
      <c r="E120" s="36"/>
      <c r="F120" s="27" t="str">
        <f>IF(E20="","",E20)</f>
        <v>Vyplň údaj</v>
      </c>
      <c r="G120" s="36"/>
      <c r="H120" s="36"/>
      <c r="I120" s="29" t="s">
        <v>30</v>
      </c>
      <c r="J120" s="32" t="str">
        <f>E26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64"/>
      <c r="B122" s="165"/>
      <c r="C122" s="166" t="s">
        <v>133</v>
      </c>
      <c r="D122" s="167" t="s">
        <v>57</v>
      </c>
      <c r="E122" s="167" t="s">
        <v>53</v>
      </c>
      <c r="F122" s="167" t="s">
        <v>54</v>
      </c>
      <c r="G122" s="167" t="s">
        <v>134</v>
      </c>
      <c r="H122" s="167" t="s">
        <v>135</v>
      </c>
      <c r="I122" s="167" t="s">
        <v>136</v>
      </c>
      <c r="J122" s="167" t="s">
        <v>117</v>
      </c>
      <c r="K122" s="168" t="s">
        <v>137</v>
      </c>
      <c r="L122" s="169"/>
      <c r="M122" s="75" t="s">
        <v>1</v>
      </c>
      <c r="N122" s="76" t="s">
        <v>36</v>
      </c>
      <c r="O122" s="76" t="s">
        <v>138</v>
      </c>
      <c r="P122" s="76" t="s">
        <v>139</v>
      </c>
      <c r="Q122" s="76" t="s">
        <v>140</v>
      </c>
      <c r="R122" s="76" t="s">
        <v>141</v>
      </c>
      <c r="S122" s="76" t="s">
        <v>142</v>
      </c>
      <c r="T122" s="77" t="s">
        <v>143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3" s="2" customFormat="1" ht="22.9" customHeight="1">
      <c r="A123" s="34"/>
      <c r="B123" s="35"/>
      <c r="C123" s="82" t="s">
        <v>144</v>
      </c>
      <c r="D123" s="36"/>
      <c r="E123" s="36"/>
      <c r="F123" s="36"/>
      <c r="G123" s="36"/>
      <c r="H123" s="36"/>
      <c r="I123" s="36"/>
      <c r="J123" s="170">
        <f>BK123</f>
        <v>0</v>
      </c>
      <c r="K123" s="36"/>
      <c r="L123" s="39"/>
      <c r="M123" s="78"/>
      <c r="N123" s="171"/>
      <c r="O123" s="79"/>
      <c r="P123" s="172">
        <f>P124+P128</f>
        <v>0</v>
      </c>
      <c r="Q123" s="79"/>
      <c r="R123" s="172">
        <f>R124+R128</f>
        <v>0</v>
      </c>
      <c r="S123" s="79"/>
      <c r="T123" s="173">
        <f>T124+T128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71</v>
      </c>
      <c r="AU123" s="17" t="s">
        <v>119</v>
      </c>
      <c r="BK123" s="174">
        <f>BK124+BK128</f>
        <v>0</v>
      </c>
    </row>
    <row r="124" spans="2:63" s="12" customFormat="1" ht="25.9" customHeight="1">
      <c r="B124" s="175"/>
      <c r="C124" s="176"/>
      <c r="D124" s="177" t="s">
        <v>71</v>
      </c>
      <c r="E124" s="178" t="s">
        <v>145</v>
      </c>
      <c r="F124" s="178" t="s">
        <v>146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</f>
        <v>0</v>
      </c>
      <c r="Q124" s="183"/>
      <c r="R124" s="184">
        <f>R125</f>
        <v>0</v>
      </c>
      <c r="S124" s="183"/>
      <c r="T124" s="185">
        <f>T125</f>
        <v>0</v>
      </c>
      <c r="AR124" s="186" t="s">
        <v>80</v>
      </c>
      <c r="AT124" s="187" t="s">
        <v>71</v>
      </c>
      <c r="AU124" s="187" t="s">
        <v>72</v>
      </c>
      <c r="AY124" s="186" t="s">
        <v>147</v>
      </c>
      <c r="BK124" s="188">
        <f>BK125</f>
        <v>0</v>
      </c>
    </row>
    <row r="125" spans="2:63" s="12" customFormat="1" ht="22.9" customHeight="1">
      <c r="B125" s="175"/>
      <c r="C125" s="176"/>
      <c r="D125" s="177" t="s">
        <v>71</v>
      </c>
      <c r="E125" s="189" t="s">
        <v>80</v>
      </c>
      <c r="F125" s="189" t="s">
        <v>95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SUM(P126:P127)</f>
        <v>0</v>
      </c>
      <c r="Q125" s="183"/>
      <c r="R125" s="184">
        <f>SUM(R126:R127)</f>
        <v>0</v>
      </c>
      <c r="S125" s="183"/>
      <c r="T125" s="185">
        <f>SUM(T126:T127)</f>
        <v>0</v>
      </c>
      <c r="AR125" s="186" t="s">
        <v>80</v>
      </c>
      <c r="AT125" s="187" t="s">
        <v>71</v>
      </c>
      <c r="AU125" s="187" t="s">
        <v>80</v>
      </c>
      <c r="AY125" s="186" t="s">
        <v>147</v>
      </c>
      <c r="BK125" s="188">
        <f>SUM(BK126:BK127)</f>
        <v>0</v>
      </c>
    </row>
    <row r="126" spans="1:65" s="2" customFormat="1" ht="21.75" customHeight="1">
      <c r="A126" s="34"/>
      <c r="B126" s="35"/>
      <c r="C126" s="191" t="s">
        <v>80</v>
      </c>
      <c r="D126" s="191" t="s">
        <v>148</v>
      </c>
      <c r="E126" s="192" t="s">
        <v>620</v>
      </c>
      <c r="F126" s="193" t="s">
        <v>621</v>
      </c>
      <c r="G126" s="194" t="s">
        <v>158</v>
      </c>
      <c r="H126" s="195">
        <v>10</v>
      </c>
      <c r="I126" s="196"/>
      <c r="J126" s="197">
        <f>ROUND(I126*H126,2)</f>
        <v>0</v>
      </c>
      <c r="K126" s="193" t="s">
        <v>622</v>
      </c>
      <c r="L126" s="39"/>
      <c r="M126" s="198" t="s">
        <v>1</v>
      </c>
      <c r="N126" s="199" t="s">
        <v>37</v>
      </c>
      <c r="O126" s="7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152</v>
      </c>
      <c r="AT126" s="202" t="s">
        <v>148</v>
      </c>
      <c r="AU126" s="202" t="s">
        <v>82</v>
      </c>
      <c r="AY126" s="17" t="s">
        <v>147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80</v>
      </c>
      <c r="BK126" s="203">
        <f>ROUND(I126*H126,2)</f>
        <v>0</v>
      </c>
      <c r="BL126" s="17" t="s">
        <v>152</v>
      </c>
      <c r="BM126" s="202" t="s">
        <v>82</v>
      </c>
    </row>
    <row r="127" spans="1:65" s="2" customFormat="1" ht="24.2" customHeight="1">
      <c r="A127" s="34"/>
      <c r="B127" s="35"/>
      <c r="C127" s="227" t="s">
        <v>82</v>
      </c>
      <c r="D127" s="227" t="s">
        <v>207</v>
      </c>
      <c r="E127" s="228" t="s">
        <v>623</v>
      </c>
      <c r="F127" s="229" t="s">
        <v>624</v>
      </c>
      <c r="G127" s="230" t="s">
        <v>158</v>
      </c>
      <c r="H127" s="231">
        <v>10</v>
      </c>
      <c r="I127" s="232"/>
      <c r="J127" s="233">
        <f>ROUND(I127*H127,2)</f>
        <v>0</v>
      </c>
      <c r="K127" s="229" t="s">
        <v>622</v>
      </c>
      <c r="L127" s="234"/>
      <c r="M127" s="235" t="s">
        <v>1</v>
      </c>
      <c r="N127" s="236" t="s">
        <v>37</v>
      </c>
      <c r="O127" s="71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167</v>
      </c>
      <c r="AT127" s="202" t="s">
        <v>207</v>
      </c>
      <c r="AU127" s="202" t="s">
        <v>82</v>
      </c>
      <c r="AY127" s="17" t="s">
        <v>147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80</v>
      </c>
      <c r="BK127" s="203">
        <f>ROUND(I127*H127,2)</f>
        <v>0</v>
      </c>
      <c r="BL127" s="17" t="s">
        <v>152</v>
      </c>
      <c r="BM127" s="202" t="s">
        <v>152</v>
      </c>
    </row>
    <row r="128" spans="2:63" s="12" customFormat="1" ht="25.9" customHeight="1">
      <c r="B128" s="175"/>
      <c r="C128" s="176"/>
      <c r="D128" s="177" t="s">
        <v>71</v>
      </c>
      <c r="E128" s="178" t="s">
        <v>625</v>
      </c>
      <c r="F128" s="178" t="s">
        <v>626</v>
      </c>
      <c r="G128" s="176"/>
      <c r="H128" s="176"/>
      <c r="I128" s="179"/>
      <c r="J128" s="180">
        <f>BK128</f>
        <v>0</v>
      </c>
      <c r="K128" s="176"/>
      <c r="L128" s="181"/>
      <c r="M128" s="182"/>
      <c r="N128" s="183"/>
      <c r="O128" s="183"/>
      <c r="P128" s="184">
        <f>SUM(P129:P210)</f>
        <v>0</v>
      </c>
      <c r="Q128" s="183"/>
      <c r="R128" s="184">
        <f>SUM(R129:R210)</f>
        <v>0</v>
      </c>
      <c r="S128" s="183"/>
      <c r="T128" s="185">
        <f>SUM(T129:T210)</f>
        <v>0</v>
      </c>
      <c r="AR128" s="186" t="s">
        <v>152</v>
      </c>
      <c r="AT128" s="187" t="s">
        <v>71</v>
      </c>
      <c r="AU128" s="187" t="s">
        <v>72</v>
      </c>
      <c r="AY128" s="186" t="s">
        <v>147</v>
      </c>
      <c r="BK128" s="188">
        <f>SUM(BK129:BK210)</f>
        <v>0</v>
      </c>
    </row>
    <row r="129" spans="1:65" s="2" customFormat="1" ht="21.75" customHeight="1">
      <c r="A129" s="34"/>
      <c r="B129" s="35"/>
      <c r="C129" s="191" t="s">
        <v>161</v>
      </c>
      <c r="D129" s="191" t="s">
        <v>148</v>
      </c>
      <c r="E129" s="192" t="s">
        <v>627</v>
      </c>
      <c r="F129" s="193" t="s">
        <v>628</v>
      </c>
      <c r="G129" s="194" t="s">
        <v>310</v>
      </c>
      <c r="H129" s="195">
        <v>1</v>
      </c>
      <c r="I129" s="196"/>
      <c r="J129" s="197">
        <f aca="true" t="shared" si="0" ref="J129:J160">ROUND(I129*H129,2)</f>
        <v>0</v>
      </c>
      <c r="K129" s="193" t="s">
        <v>629</v>
      </c>
      <c r="L129" s="39"/>
      <c r="M129" s="198" t="s">
        <v>1</v>
      </c>
      <c r="N129" s="199" t="s">
        <v>37</v>
      </c>
      <c r="O129" s="71"/>
      <c r="P129" s="200">
        <f aca="true" t="shared" si="1" ref="P129:P160">O129*H129</f>
        <v>0</v>
      </c>
      <c r="Q129" s="200">
        <v>0</v>
      </c>
      <c r="R129" s="200">
        <f aca="true" t="shared" si="2" ref="R129:R160">Q129*H129</f>
        <v>0</v>
      </c>
      <c r="S129" s="200">
        <v>0</v>
      </c>
      <c r="T129" s="201">
        <f aca="true" t="shared" si="3" ref="T129:T160"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630</v>
      </c>
      <c r="AT129" s="202" t="s">
        <v>148</v>
      </c>
      <c r="AU129" s="202" t="s">
        <v>80</v>
      </c>
      <c r="AY129" s="17" t="s">
        <v>147</v>
      </c>
      <c r="BE129" s="203">
        <f aca="true" t="shared" si="4" ref="BE129:BE160">IF(N129="základní",J129,0)</f>
        <v>0</v>
      </c>
      <c r="BF129" s="203">
        <f aca="true" t="shared" si="5" ref="BF129:BF160">IF(N129="snížená",J129,0)</f>
        <v>0</v>
      </c>
      <c r="BG129" s="203">
        <f aca="true" t="shared" si="6" ref="BG129:BG160">IF(N129="zákl. přenesená",J129,0)</f>
        <v>0</v>
      </c>
      <c r="BH129" s="203">
        <f aca="true" t="shared" si="7" ref="BH129:BH160">IF(N129="sníž. přenesená",J129,0)</f>
        <v>0</v>
      </c>
      <c r="BI129" s="203">
        <f aca="true" t="shared" si="8" ref="BI129:BI160">IF(N129="nulová",J129,0)</f>
        <v>0</v>
      </c>
      <c r="BJ129" s="17" t="s">
        <v>80</v>
      </c>
      <c r="BK129" s="203">
        <f aca="true" t="shared" si="9" ref="BK129:BK160">ROUND(I129*H129,2)</f>
        <v>0</v>
      </c>
      <c r="BL129" s="17" t="s">
        <v>630</v>
      </c>
      <c r="BM129" s="202" t="s">
        <v>164</v>
      </c>
    </row>
    <row r="130" spans="1:65" s="2" customFormat="1" ht="24.2" customHeight="1">
      <c r="A130" s="34"/>
      <c r="B130" s="35"/>
      <c r="C130" s="191" t="s">
        <v>152</v>
      </c>
      <c r="D130" s="191" t="s">
        <v>148</v>
      </c>
      <c r="E130" s="192" t="s">
        <v>631</v>
      </c>
      <c r="F130" s="193" t="s">
        <v>632</v>
      </c>
      <c r="G130" s="194" t="s">
        <v>158</v>
      </c>
      <c r="H130" s="195">
        <v>35</v>
      </c>
      <c r="I130" s="196"/>
      <c r="J130" s="197">
        <f t="shared" si="0"/>
        <v>0</v>
      </c>
      <c r="K130" s="193" t="s">
        <v>629</v>
      </c>
      <c r="L130" s="39"/>
      <c r="M130" s="198" t="s">
        <v>1</v>
      </c>
      <c r="N130" s="199" t="s">
        <v>37</v>
      </c>
      <c r="O130" s="71"/>
      <c r="P130" s="200">
        <f t="shared" si="1"/>
        <v>0</v>
      </c>
      <c r="Q130" s="200">
        <v>0</v>
      </c>
      <c r="R130" s="200">
        <f t="shared" si="2"/>
        <v>0</v>
      </c>
      <c r="S130" s="200">
        <v>0</v>
      </c>
      <c r="T130" s="201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630</v>
      </c>
      <c r="AT130" s="202" t="s">
        <v>148</v>
      </c>
      <c r="AU130" s="202" t="s">
        <v>80</v>
      </c>
      <c r="AY130" s="17" t="s">
        <v>147</v>
      </c>
      <c r="BE130" s="203">
        <f t="shared" si="4"/>
        <v>0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7" t="s">
        <v>80</v>
      </c>
      <c r="BK130" s="203">
        <f t="shared" si="9"/>
        <v>0</v>
      </c>
      <c r="BL130" s="17" t="s">
        <v>630</v>
      </c>
      <c r="BM130" s="202" t="s">
        <v>167</v>
      </c>
    </row>
    <row r="131" spans="1:65" s="2" customFormat="1" ht="24.2" customHeight="1">
      <c r="A131" s="34"/>
      <c r="B131" s="35"/>
      <c r="C131" s="227" t="s">
        <v>173</v>
      </c>
      <c r="D131" s="227" t="s">
        <v>207</v>
      </c>
      <c r="E131" s="228" t="s">
        <v>633</v>
      </c>
      <c r="F131" s="229" t="s">
        <v>634</v>
      </c>
      <c r="G131" s="230" t="s">
        <v>158</v>
      </c>
      <c r="H131" s="231">
        <v>30</v>
      </c>
      <c r="I131" s="232"/>
      <c r="J131" s="233">
        <f t="shared" si="0"/>
        <v>0</v>
      </c>
      <c r="K131" s="229" t="s">
        <v>629</v>
      </c>
      <c r="L131" s="234"/>
      <c r="M131" s="235" t="s">
        <v>1</v>
      </c>
      <c r="N131" s="236" t="s">
        <v>37</v>
      </c>
      <c r="O131" s="71"/>
      <c r="P131" s="200">
        <f t="shared" si="1"/>
        <v>0</v>
      </c>
      <c r="Q131" s="200">
        <v>0</v>
      </c>
      <c r="R131" s="200">
        <f t="shared" si="2"/>
        <v>0</v>
      </c>
      <c r="S131" s="200">
        <v>0</v>
      </c>
      <c r="T131" s="201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630</v>
      </c>
      <c r="AT131" s="202" t="s">
        <v>207</v>
      </c>
      <c r="AU131" s="202" t="s">
        <v>80</v>
      </c>
      <c r="AY131" s="17" t="s">
        <v>147</v>
      </c>
      <c r="BE131" s="203">
        <f t="shared" si="4"/>
        <v>0</v>
      </c>
      <c r="BF131" s="203">
        <f t="shared" si="5"/>
        <v>0</v>
      </c>
      <c r="BG131" s="203">
        <f t="shared" si="6"/>
        <v>0</v>
      </c>
      <c r="BH131" s="203">
        <f t="shared" si="7"/>
        <v>0</v>
      </c>
      <c r="BI131" s="203">
        <f t="shared" si="8"/>
        <v>0</v>
      </c>
      <c r="BJ131" s="17" t="s">
        <v>80</v>
      </c>
      <c r="BK131" s="203">
        <f t="shared" si="9"/>
        <v>0</v>
      </c>
      <c r="BL131" s="17" t="s">
        <v>630</v>
      </c>
      <c r="BM131" s="202" t="s">
        <v>176</v>
      </c>
    </row>
    <row r="132" spans="1:65" s="2" customFormat="1" ht="24.2" customHeight="1">
      <c r="A132" s="34"/>
      <c r="B132" s="35"/>
      <c r="C132" s="227" t="s">
        <v>164</v>
      </c>
      <c r="D132" s="227" t="s">
        <v>207</v>
      </c>
      <c r="E132" s="228" t="s">
        <v>635</v>
      </c>
      <c r="F132" s="229" t="s">
        <v>636</v>
      </c>
      <c r="G132" s="230" t="s">
        <v>158</v>
      </c>
      <c r="H132" s="231">
        <v>5</v>
      </c>
      <c r="I132" s="232"/>
      <c r="J132" s="233">
        <f t="shared" si="0"/>
        <v>0</v>
      </c>
      <c r="K132" s="229" t="s">
        <v>629</v>
      </c>
      <c r="L132" s="234"/>
      <c r="M132" s="235" t="s">
        <v>1</v>
      </c>
      <c r="N132" s="236" t="s">
        <v>37</v>
      </c>
      <c r="O132" s="71"/>
      <c r="P132" s="200">
        <f t="shared" si="1"/>
        <v>0</v>
      </c>
      <c r="Q132" s="200">
        <v>0</v>
      </c>
      <c r="R132" s="200">
        <f t="shared" si="2"/>
        <v>0</v>
      </c>
      <c r="S132" s="200">
        <v>0</v>
      </c>
      <c r="T132" s="201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630</v>
      </c>
      <c r="AT132" s="202" t="s">
        <v>207</v>
      </c>
      <c r="AU132" s="202" t="s">
        <v>80</v>
      </c>
      <c r="AY132" s="17" t="s">
        <v>147</v>
      </c>
      <c r="BE132" s="203">
        <f t="shared" si="4"/>
        <v>0</v>
      </c>
      <c r="BF132" s="203">
        <f t="shared" si="5"/>
        <v>0</v>
      </c>
      <c r="BG132" s="203">
        <f t="shared" si="6"/>
        <v>0</v>
      </c>
      <c r="BH132" s="203">
        <f t="shared" si="7"/>
        <v>0</v>
      </c>
      <c r="BI132" s="203">
        <f t="shared" si="8"/>
        <v>0</v>
      </c>
      <c r="BJ132" s="17" t="s">
        <v>80</v>
      </c>
      <c r="BK132" s="203">
        <f t="shared" si="9"/>
        <v>0</v>
      </c>
      <c r="BL132" s="17" t="s">
        <v>630</v>
      </c>
      <c r="BM132" s="202" t="s">
        <v>181</v>
      </c>
    </row>
    <row r="133" spans="1:65" s="2" customFormat="1" ht="33" customHeight="1">
      <c r="A133" s="34"/>
      <c r="B133" s="35"/>
      <c r="C133" s="191" t="s">
        <v>183</v>
      </c>
      <c r="D133" s="191" t="s">
        <v>148</v>
      </c>
      <c r="E133" s="192" t="s">
        <v>637</v>
      </c>
      <c r="F133" s="193" t="s">
        <v>638</v>
      </c>
      <c r="G133" s="194" t="s">
        <v>158</v>
      </c>
      <c r="H133" s="195">
        <v>5</v>
      </c>
      <c r="I133" s="196"/>
      <c r="J133" s="197">
        <f t="shared" si="0"/>
        <v>0</v>
      </c>
      <c r="K133" s="193" t="s">
        <v>629</v>
      </c>
      <c r="L133" s="39"/>
      <c r="M133" s="198" t="s">
        <v>1</v>
      </c>
      <c r="N133" s="199" t="s">
        <v>37</v>
      </c>
      <c r="O133" s="71"/>
      <c r="P133" s="200">
        <f t="shared" si="1"/>
        <v>0</v>
      </c>
      <c r="Q133" s="200">
        <v>0</v>
      </c>
      <c r="R133" s="200">
        <f t="shared" si="2"/>
        <v>0</v>
      </c>
      <c r="S133" s="200">
        <v>0</v>
      </c>
      <c r="T133" s="201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630</v>
      </c>
      <c r="AT133" s="202" t="s">
        <v>148</v>
      </c>
      <c r="AU133" s="202" t="s">
        <v>80</v>
      </c>
      <c r="AY133" s="17" t="s">
        <v>147</v>
      </c>
      <c r="BE133" s="203">
        <f t="shared" si="4"/>
        <v>0</v>
      </c>
      <c r="BF133" s="203">
        <f t="shared" si="5"/>
        <v>0</v>
      </c>
      <c r="BG133" s="203">
        <f t="shared" si="6"/>
        <v>0</v>
      </c>
      <c r="BH133" s="203">
        <f t="shared" si="7"/>
        <v>0</v>
      </c>
      <c r="BI133" s="203">
        <f t="shared" si="8"/>
        <v>0</v>
      </c>
      <c r="BJ133" s="17" t="s">
        <v>80</v>
      </c>
      <c r="BK133" s="203">
        <f t="shared" si="9"/>
        <v>0</v>
      </c>
      <c r="BL133" s="17" t="s">
        <v>630</v>
      </c>
      <c r="BM133" s="202" t="s">
        <v>186</v>
      </c>
    </row>
    <row r="134" spans="1:65" s="2" customFormat="1" ht="24.2" customHeight="1">
      <c r="A134" s="34"/>
      <c r="B134" s="35"/>
      <c r="C134" s="227" t="s">
        <v>167</v>
      </c>
      <c r="D134" s="227" t="s">
        <v>207</v>
      </c>
      <c r="E134" s="228" t="s">
        <v>639</v>
      </c>
      <c r="F134" s="229" t="s">
        <v>640</v>
      </c>
      <c r="G134" s="230" t="s">
        <v>158</v>
      </c>
      <c r="H134" s="231">
        <v>5</v>
      </c>
      <c r="I134" s="232"/>
      <c r="J134" s="233">
        <f t="shared" si="0"/>
        <v>0</v>
      </c>
      <c r="K134" s="229" t="s">
        <v>629</v>
      </c>
      <c r="L134" s="234"/>
      <c r="M134" s="235" t="s">
        <v>1</v>
      </c>
      <c r="N134" s="236" t="s">
        <v>37</v>
      </c>
      <c r="O134" s="71"/>
      <c r="P134" s="200">
        <f t="shared" si="1"/>
        <v>0</v>
      </c>
      <c r="Q134" s="200">
        <v>0</v>
      </c>
      <c r="R134" s="200">
        <f t="shared" si="2"/>
        <v>0</v>
      </c>
      <c r="S134" s="200">
        <v>0</v>
      </c>
      <c r="T134" s="201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630</v>
      </c>
      <c r="AT134" s="202" t="s">
        <v>207</v>
      </c>
      <c r="AU134" s="202" t="s">
        <v>80</v>
      </c>
      <c r="AY134" s="17" t="s">
        <v>147</v>
      </c>
      <c r="BE134" s="203">
        <f t="shared" si="4"/>
        <v>0</v>
      </c>
      <c r="BF134" s="203">
        <f t="shared" si="5"/>
        <v>0</v>
      </c>
      <c r="BG134" s="203">
        <f t="shared" si="6"/>
        <v>0</v>
      </c>
      <c r="BH134" s="203">
        <f t="shared" si="7"/>
        <v>0</v>
      </c>
      <c r="BI134" s="203">
        <f t="shared" si="8"/>
        <v>0</v>
      </c>
      <c r="BJ134" s="17" t="s">
        <v>80</v>
      </c>
      <c r="BK134" s="203">
        <f t="shared" si="9"/>
        <v>0</v>
      </c>
      <c r="BL134" s="17" t="s">
        <v>630</v>
      </c>
      <c r="BM134" s="202" t="s">
        <v>189</v>
      </c>
    </row>
    <row r="135" spans="1:65" s="2" customFormat="1" ht="24.2" customHeight="1">
      <c r="A135" s="34"/>
      <c r="B135" s="35"/>
      <c r="C135" s="191" t="s">
        <v>518</v>
      </c>
      <c r="D135" s="191" t="s">
        <v>148</v>
      </c>
      <c r="E135" s="192" t="s">
        <v>641</v>
      </c>
      <c r="F135" s="193" t="s">
        <v>642</v>
      </c>
      <c r="G135" s="194" t="s">
        <v>310</v>
      </c>
      <c r="H135" s="195">
        <v>1</v>
      </c>
      <c r="I135" s="196"/>
      <c r="J135" s="197">
        <f t="shared" si="0"/>
        <v>0</v>
      </c>
      <c r="K135" s="193" t="s">
        <v>629</v>
      </c>
      <c r="L135" s="39"/>
      <c r="M135" s="198" t="s">
        <v>1</v>
      </c>
      <c r="N135" s="199" t="s">
        <v>37</v>
      </c>
      <c r="O135" s="71"/>
      <c r="P135" s="200">
        <f t="shared" si="1"/>
        <v>0</v>
      </c>
      <c r="Q135" s="200">
        <v>0</v>
      </c>
      <c r="R135" s="200">
        <f t="shared" si="2"/>
        <v>0</v>
      </c>
      <c r="S135" s="200">
        <v>0</v>
      </c>
      <c r="T135" s="201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630</v>
      </c>
      <c r="AT135" s="202" t="s">
        <v>148</v>
      </c>
      <c r="AU135" s="202" t="s">
        <v>80</v>
      </c>
      <c r="AY135" s="17" t="s">
        <v>147</v>
      </c>
      <c r="BE135" s="203">
        <f t="shared" si="4"/>
        <v>0</v>
      </c>
      <c r="BF135" s="203">
        <f t="shared" si="5"/>
        <v>0</v>
      </c>
      <c r="BG135" s="203">
        <f t="shared" si="6"/>
        <v>0</v>
      </c>
      <c r="BH135" s="203">
        <f t="shared" si="7"/>
        <v>0</v>
      </c>
      <c r="BI135" s="203">
        <f t="shared" si="8"/>
        <v>0</v>
      </c>
      <c r="BJ135" s="17" t="s">
        <v>80</v>
      </c>
      <c r="BK135" s="203">
        <f t="shared" si="9"/>
        <v>0</v>
      </c>
      <c r="BL135" s="17" t="s">
        <v>630</v>
      </c>
      <c r="BM135" s="202" t="s">
        <v>194</v>
      </c>
    </row>
    <row r="136" spans="1:65" s="2" customFormat="1" ht="21.75" customHeight="1">
      <c r="A136" s="34"/>
      <c r="B136" s="35"/>
      <c r="C136" s="227" t="s">
        <v>176</v>
      </c>
      <c r="D136" s="227" t="s">
        <v>207</v>
      </c>
      <c r="E136" s="228" t="s">
        <v>643</v>
      </c>
      <c r="F136" s="229" t="s">
        <v>644</v>
      </c>
      <c r="G136" s="230" t="s">
        <v>310</v>
      </c>
      <c r="H136" s="231">
        <v>1</v>
      </c>
      <c r="I136" s="232"/>
      <c r="J136" s="233">
        <f t="shared" si="0"/>
        <v>0</v>
      </c>
      <c r="K136" s="229" t="s">
        <v>629</v>
      </c>
      <c r="L136" s="234"/>
      <c r="M136" s="235" t="s">
        <v>1</v>
      </c>
      <c r="N136" s="236" t="s">
        <v>37</v>
      </c>
      <c r="O136" s="71"/>
      <c r="P136" s="200">
        <f t="shared" si="1"/>
        <v>0</v>
      </c>
      <c r="Q136" s="200">
        <v>0</v>
      </c>
      <c r="R136" s="200">
        <f t="shared" si="2"/>
        <v>0</v>
      </c>
      <c r="S136" s="200">
        <v>0</v>
      </c>
      <c r="T136" s="201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630</v>
      </c>
      <c r="AT136" s="202" t="s">
        <v>207</v>
      </c>
      <c r="AU136" s="202" t="s">
        <v>80</v>
      </c>
      <c r="AY136" s="17" t="s">
        <v>147</v>
      </c>
      <c r="BE136" s="203">
        <f t="shared" si="4"/>
        <v>0</v>
      </c>
      <c r="BF136" s="203">
        <f t="shared" si="5"/>
        <v>0</v>
      </c>
      <c r="BG136" s="203">
        <f t="shared" si="6"/>
        <v>0</v>
      </c>
      <c r="BH136" s="203">
        <f t="shared" si="7"/>
        <v>0</v>
      </c>
      <c r="BI136" s="203">
        <f t="shared" si="8"/>
        <v>0</v>
      </c>
      <c r="BJ136" s="17" t="s">
        <v>80</v>
      </c>
      <c r="BK136" s="203">
        <f t="shared" si="9"/>
        <v>0</v>
      </c>
      <c r="BL136" s="17" t="s">
        <v>630</v>
      </c>
      <c r="BM136" s="202" t="s">
        <v>198</v>
      </c>
    </row>
    <row r="137" spans="1:65" s="2" customFormat="1" ht="37.9" customHeight="1">
      <c r="A137" s="34"/>
      <c r="B137" s="35"/>
      <c r="C137" s="191" t="s">
        <v>200</v>
      </c>
      <c r="D137" s="191" t="s">
        <v>148</v>
      </c>
      <c r="E137" s="192" t="s">
        <v>645</v>
      </c>
      <c r="F137" s="193" t="s">
        <v>646</v>
      </c>
      <c r="G137" s="194" t="s">
        <v>310</v>
      </c>
      <c r="H137" s="195">
        <v>1</v>
      </c>
      <c r="I137" s="196"/>
      <c r="J137" s="197">
        <f t="shared" si="0"/>
        <v>0</v>
      </c>
      <c r="K137" s="193" t="s">
        <v>629</v>
      </c>
      <c r="L137" s="39"/>
      <c r="M137" s="198" t="s">
        <v>1</v>
      </c>
      <c r="N137" s="199" t="s">
        <v>37</v>
      </c>
      <c r="O137" s="71"/>
      <c r="P137" s="200">
        <f t="shared" si="1"/>
        <v>0</v>
      </c>
      <c r="Q137" s="200">
        <v>0</v>
      </c>
      <c r="R137" s="200">
        <f t="shared" si="2"/>
        <v>0</v>
      </c>
      <c r="S137" s="200">
        <v>0</v>
      </c>
      <c r="T137" s="201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630</v>
      </c>
      <c r="AT137" s="202" t="s">
        <v>148</v>
      </c>
      <c r="AU137" s="202" t="s">
        <v>80</v>
      </c>
      <c r="AY137" s="17" t="s">
        <v>147</v>
      </c>
      <c r="BE137" s="203">
        <f t="shared" si="4"/>
        <v>0</v>
      </c>
      <c r="BF137" s="203">
        <f t="shared" si="5"/>
        <v>0</v>
      </c>
      <c r="BG137" s="203">
        <f t="shared" si="6"/>
        <v>0</v>
      </c>
      <c r="BH137" s="203">
        <f t="shared" si="7"/>
        <v>0</v>
      </c>
      <c r="BI137" s="203">
        <f t="shared" si="8"/>
        <v>0</v>
      </c>
      <c r="BJ137" s="17" t="s">
        <v>80</v>
      </c>
      <c r="BK137" s="203">
        <f t="shared" si="9"/>
        <v>0</v>
      </c>
      <c r="BL137" s="17" t="s">
        <v>630</v>
      </c>
      <c r="BM137" s="202" t="s">
        <v>204</v>
      </c>
    </row>
    <row r="138" spans="1:65" s="2" customFormat="1" ht="76.35" customHeight="1">
      <c r="A138" s="34"/>
      <c r="B138" s="35"/>
      <c r="C138" s="227" t="s">
        <v>181</v>
      </c>
      <c r="D138" s="227" t="s">
        <v>207</v>
      </c>
      <c r="E138" s="228" t="s">
        <v>647</v>
      </c>
      <c r="F138" s="229" t="s">
        <v>648</v>
      </c>
      <c r="G138" s="230" t="s">
        <v>310</v>
      </c>
      <c r="H138" s="231">
        <v>1</v>
      </c>
      <c r="I138" s="232"/>
      <c r="J138" s="233">
        <f t="shared" si="0"/>
        <v>0</v>
      </c>
      <c r="K138" s="229" t="s">
        <v>622</v>
      </c>
      <c r="L138" s="234"/>
      <c r="M138" s="235" t="s">
        <v>1</v>
      </c>
      <c r="N138" s="236" t="s">
        <v>37</v>
      </c>
      <c r="O138" s="71"/>
      <c r="P138" s="200">
        <f t="shared" si="1"/>
        <v>0</v>
      </c>
      <c r="Q138" s="200">
        <v>0</v>
      </c>
      <c r="R138" s="200">
        <f t="shared" si="2"/>
        <v>0</v>
      </c>
      <c r="S138" s="200">
        <v>0</v>
      </c>
      <c r="T138" s="201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630</v>
      </c>
      <c r="AT138" s="202" t="s">
        <v>207</v>
      </c>
      <c r="AU138" s="202" t="s">
        <v>80</v>
      </c>
      <c r="AY138" s="17" t="s">
        <v>147</v>
      </c>
      <c r="BE138" s="203">
        <f t="shared" si="4"/>
        <v>0</v>
      </c>
      <c r="BF138" s="203">
        <f t="shared" si="5"/>
        <v>0</v>
      </c>
      <c r="BG138" s="203">
        <f t="shared" si="6"/>
        <v>0</v>
      </c>
      <c r="BH138" s="203">
        <f t="shared" si="7"/>
        <v>0</v>
      </c>
      <c r="BI138" s="203">
        <f t="shared" si="8"/>
        <v>0</v>
      </c>
      <c r="BJ138" s="17" t="s">
        <v>80</v>
      </c>
      <c r="BK138" s="203">
        <f t="shared" si="9"/>
        <v>0</v>
      </c>
      <c r="BL138" s="17" t="s">
        <v>630</v>
      </c>
      <c r="BM138" s="202" t="s">
        <v>210</v>
      </c>
    </row>
    <row r="139" spans="1:65" s="2" customFormat="1" ht="21.75" customHeight="1">
      <c r="A139" s="34"/>
      <c r="B139" s="35"/>
      <c r="C139" s="191" t="s">
        <v>212</v>
      </c>
      <c r="D139" s="191" t="s">
        <v>148</v>
      </c>
      <c r="E139" s="192" t="s">
        <v>649</v>
      </c>
      <c r="F139" s="193" t="s">
        <v>650</v>
      </c>
      <c r="G139" s="194" t="s">
        <v>310</v>
      </c>
      <c r="H139" s="195">
        <v>1</v>
      </c>
      <c r="I139" s="196"/>
      <c r="J139" s="197">
        <f t="shared" si="0"/>
        <v>0</v>
      </c>
      <c r="K139" s="193" t="s">
        <v>629</v>
      </c>
      <c r="L139" s="39"/>
      <c r="M139" s="198" t="s">
        <v>1</v>
      </c>
      <c r="N139" s="199" t="s">
        <v>37</v>
      </c>
      <c r="O139" s="71"/>
      <c r="P139" s="200">
        <f t="shared" si="1"/>
        <v>0</v>
      </c>
      <c r="Q139" s="200">
        <v>0</v>
      </c>
      <c r="R139" s="200">
        <f t="shared" si="2"/>
        <v>0</v>
      </c>
      <c r="S139" s="200">
        <v>0</v>
      </c>
      <c r="T139" s="201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630</v>
      </c>
      <c r="AT139" s="202" t="s">
        <v>148</v>
      </c>
      <c r="AU139" s="202" t="s">
        <v>80</v>
      </c>
      <c r="AY139" s="17" t="s">
        <v>147</v>
      </c>
      <c r="BE139" s="203">
        <f t="shared" si="4"/>
        <v>0</v>
      </c>
      <c r="BF139" s="203">
        <f t="shared" si="5"/>
        <v>0</v>
      </c>
      <c r="BG139" s="203">
        <f t="shared" si="6"/>
        <v>0</v>
      </c>
      <c r="BH139" s="203">
        <f t="shared" si="7"/>
        <v>0</v>
      </c>
      <c r="BI139" s="203">
        <f t="shared" si="8"/>
        <v>0</v>
      </c>
      <c r="BJ139" s="17" t="s">
        <v>80</v>
      </c>
      <c r="BK139" s="203">
        <f t="shared" si="9"/>
        <v>0</v>
      </c>
      <c r="BL139" s="17" t="s">
        <v>630</v>
      </c>
      <c r="BM139" s="202" t="s">
        <v>215</v>
      </c>
    </row>
    <row r="140" spans="1:65" s="2" customFormat="1" ht="37.9" customHeight="1">
      <c r="A140" s="34"/>
      <c r="B140" s="35"/>
      <c r="C140" s="227" t="s">
        <v>186</v>
      </c>
      <c r="D140" s="227" t="s">
        <v>207</v>
      </c>
      <c r="E140" s="228" t="s">
        <v>651</v>
      </c>
      <c r="F140" s="229" t="s">
        <v>652</v>
      </c>
      <c r="G140" s="230" t="s">
        <v>310</v>
      </c>
      <c r="H140" s="231">
        <v>1</v>
      </c>
      <c r="I140" s="232"/>
      <c r="J140" s="233">
        <f t="shared" si="0"/>
        <v>0</v>
      </c>
      <c r="K140" s="229" t="s">
        <v>629</v>
      </c>
      <c r="L140" s="234"/>
      <c r="M140" s="235" t="s">
        <v>1</v>
      </c>
      <c r="N140" s="236" t="s">
        <v>37</v>
      </c>
      <c r="O140" s="71"/>
      <c r="P140" s="200">
        <f t="shared" si="1"/>
        <v>0</v>
      </c>
      <c r="Q140" s="200">
        <v>0</v>
      </c>
      <c r="R140" s="200">
        <f t="shared" si="2"/>
        <v>0</v>
      </c>
      <c r="S140" s="200">
        <v>0</v>
      </c>
      <c r="T140" s="201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630</v>
      </c>
      <c r="AT140" s="202" t="s">
        <v>207</v>
      </c>
      <c r="AU140" s="202" t="s">
        <v>80</v>
      </c>
      <c r="AY140" s="17" t="s">
        <v>147</v>
      </c>
      <c r="BE140" s="203">
        <f t="shared" si="4"/>
        <v>0</v>
      </c>
      <c r="BF140" s="203">
        <f t="shared" si="5"/>
        <v>0</v>
      </c>
      <c r="BG140" s="203">
        <f t="shared" si="6"/>
        <v>0</v>
      </c>
      <c r="BH140" s="203">
        <f t="shared" si="7"/>
        <v>0</v>
      </c>
      <c r="BI140" s="203">
        <f t="shared" si="8"/>
        <v>0</v>
      </c>
      <c r="BJ140" s="17" t="s">
        <v>80</v>
      </c>
      <c r="BK140" s="203">
        <f t="shared" si="9"/>
        <v>0</v>
      </c>
      <c r="BL140" s="17" t="s">
        <v>630</v>
      </c>
      <c r="BM140" s="202" t="s">
        <v>220</v>
      </c>
    </row>
    <row r="141" spans="1:65" s="2" customFormat="1" ht="16.5" customHeight="1">
      <c r="A141" s="34"/>
      <c r="B141" s="35"/>
      <c r="C141" s="191" t="s">
        <v>8</v>
      </c>
      <c r="D141" s="191" t="s">
        <v>148</v>
      </c>
      <c r="E141" s="192" t="s">
        <v>653</v>
      </c>
      <c r="F141" s="193" t="s">
        <v>654</v>
      </c>
      <c r="G141" s="194" t="s">
        <v>310</v>
      </c>
      <c r="H141" s="195">
        <v>9</v>
      </c>
      <c r="I141" s="196"/>
      <c r="J141" s="197">
        <f t="shared" si="0"/>
        <v>0</v>
      </c>
      <c r="K141" s="193" t="s">
        <v>629</v>
      </c>
      <c r="L141" s="39"/>
      <c r="M141" s="198" t="s">
        <v>1</v>
      </c>
      <c r="N141" s="199" t="s">
        <v>37</v>
      </c>
      <c r="O141" s="71"/>
      <c r="P141" s="200">
        <f t="shared" si="1"/>
        <v>0</v>
      </c>
      <c r="Q141" s="200">
        <v>0</v>
      </c>
      <c r="R141" s="200">
        <f t="shared" si="2"/>
        <v>0</v>
      </c>
      <c r="S141" s="200">
        <v>0</v>
      </c>
      <c r="T141" s="201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630</v>
      </c>
      <c r="AT141" s="202" t="s">
        <v>148</v>
      </c>
      <c r="AU141" s="202" t="s">
        <v>80</v>
      </c>
      <c r="AY141" s="17" t="s">
        <v>147</v>
      </c>
      <c r="BE141" s="203">
        <f t="shared" si="4"/>
        <v>0</v>
      </c>
      <c r="BF141" s="203">
        <f t="shared" si="5"/>
        <v>0</v>
      </c>
      <c r="BG141" s="203">
        <f t="shared" si="6"/>
        <v>0</v>
      </c>
      <c r="BH141" s="203">
        <f t="shared" si="7"/>
        <v>0</v>
      </c>
      <c r="BI141" s="203">
        <f t="shared" si="8"/>
        <v>0</v>
      </c>
      <c r="BJ141" s="17" t="s">
        <v>80</v>
      </c>
      <c r="BK141" s="203">
        <f t="shared" si="9"/>
        <v>0</v>
      </c>
      <c r="BL141" s="17" t="s">
        <v>630</v>
      </c>
      <c r="BM141" s="202" t="s">
        <v>224</v>
      </c>
    </row>
    <row r="142" spans="1:65" s="2" customFormat="1" ht="37.9" customHeight="1">
      <c r="A142" s="34"/>
      <c r="B142" s="35"/>
      <c r="C142" s="227" t="s">
        <v>189</v>
      </c>
      <c r="D142" s="227" t="s">
        <v>207</v>
      </c>
      <c r="E142" s="228" t="s">
        <v>655</v>
      </c>
      <c r="F142" s="229" t="s">
        <v>656</v>
      </c>
      <c r="G142" s="230" t="s">
        <v>310</v>
      </c>
      <c r="H142" s="231">
        <v>4</v>
      </c>
      <c r="I142" s="232"/>
      <c r="J142" s="233">
        <f t="shared" si="0"/>
        <v>0</v>
      </c>
      <c r="K142" s="229" t="s">
        <v>629</v>
      </c>
      <c r="L142" s="234"/>
      <c r="M142" s="235" t="s">
        <v>1</v>
      </c>
      <c r="N142" s="236" t="s">
        <v>37</v>
      </c>
      <c r="O142" s="71"/>
      <c r="P142" s="200">
        <f t="shared" si="1"/>
        <v>0</v>
      </c>
      <c r="Q142" s="200">
        <v>0</v>
      </c>
      <c r="R142" s="200">
        <f t="shared" si="2"/>
        <v>0</v>
      </c>
      <c r="S142" s="200">
        <v>0</v>
      </c>
      <c r="T142" s="201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630</v>
      </c>
      <c r="AT142" s="202" t="s">
        <v>207</v>
      </c>
      <c r="AU142" s="202" t="s">
        <v>80</v>
      </c>
      <c r="AY142" s="17" t="s">
        <v>147</v>
      </c>
      <c r="BE142" s="203">
        <f t="shared" si="4"/>
        <v>0</v>
      </c>
      <c r="BF142" s="203">
        <f t="shared" si="5"/>
        <v>0</v>
      </c>
      <c r="BG142" s="203">
        <f t="shared" si="6"/>
        <v>0</v>
      </c>
      <c r="BH142" s="203">
        <f t="shared" si="7"/>
        <v>0</v>
      </c>
      <c r="BI142" s="203">
        <f t="shared" si="8"/>
        <v>0</v>
      </c>
      <c r="BJ142" s="17" t="s">
        <v>80</v>
      </c>
      <c r="BK142" s="203">
        <f t="shared" si="9"/>
        <v>0</v>
      </c>
      <c r="BL142" s="17" t="s">
        <v>630</v>
      </c>
      <c r="BM142" s="202" t="s">
        <v>228</v>
      </c>
    </row>
    <row r="143" spans="1:65" s="2" customFormat="1" ht="37.9" customHeight="1">
      <c r="A143" s="34"/>
      <c r="B143" s="35"/>
      <c r="C143" s="227" t="s">
        <v>229</v>
      </c>
      <c r="D143" s="227" t="s">
        <v>207</v>
      </c>
      <c r="E143" s="228" t="s">
        <v>657</v>
      </c>
      <c r="F143" s="229" t="s">
        <v>658</v>
      </c>
      <c r="G143" s="230" t="s">
        <v>310</v>
      </c>
      <c r="H143" s="231">
        <v>1</v>
      </c>
      <c r="I143" s="232"/>
      <c r="J143" s="233">
        <f t="shared" si="0"/>
        <v>0</v>
      </c>
      <c r="K143" s="229" t="s">
        <v>629</v>
      </c>
      <c r="L143" s="234"/>
      <c r="M143" s="235" t="s">
        <v>1</v>
      </c>
      <c r="N143" s="236" t="s">
        <v>37</v>
      </c>
      <c r="O143" s="71"/>
      <c r="P143" s="200">
        <f t="shared" si="1"/>
        <v>0</v>
      </c>
      <c r="Q143" s="200">
        <v>0</v>
      </c>
      <c r="R143" s="200">
        <f t="shared" si="2"/>
        <v>0</v>
      </c>
      <c r="S143" s="200">
        <v>0</v>
      </c>
      <c r="T143" s="201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630</v>
      </c>
      <c r="AT143" s="202" t="s">
        <v>207</v>
      </c>
      <c r="AU143" s="202" t="s">
        <v>80</v>
      </c>
      <c r="AY143" s="17" t="s">
        <v>147</v>
      </c>
      <c r="BE143" s="203">
        <f t="shared" si="4"/>
        <v>0</v>
      </c>
      <c r="BF143" s="203">
        <f t="shared" si="5"/>
        <v>0</v>
      </c>
      <c r="BG143" s="203">
        <f t="shared" si="6"/>
        <v>0</v>
      </c>
      <c r="BH143" s="203">
        <f t="shared" si="7"/>
        <v>0</v>
      </c>
      <c r="BI143" s="203">
        <f t="shared" si="8"/>
        <v>0</v>
      </c>
      <c r="BJ143" s="17" t="s">
        <v>80</v>
      </c>
      <c r="BK143" s="203">
        <f t="shared" si="9"/>
        <v>0</v>
      </c>
      <c r="BL143" s="17" t="s">
        <v>630</v>
      </c>
      <c r="BM143" s="202" t="s">
        <v>232</v>
      </c>
    </row>
    <row r="144" spans="1:65" s="2" customFormat="1" ht="37.9" customHeight="1">
      <c r="A144" s="34"/>
      <c r="B144" s="35"/>
      <c r="C144" s="227" t="s">
        <v>194</v>
      </c>
      <c r="D144" s="227" t="s">
        <v>207</v>
      </c>
      <c r="E144" s="228" t="s">
        <v>659</v>
      </c>
      <c r="F144" s="229" t="s">
        <v>660</v>
      </c>
      <c r="G144" s="230" t="s">
        <v>310</v>
      </c>
      <c r="H144" s="231">
        <v>4</v>
      </c>
      <c r="I144" s="232"/>
      <c r="J144" s="233">
        <f t="shared" si="0"/>
        <v>0</v>
      </c>
      <c r="K144" s="229" t="s">
        <v>629</v>
      </c>
      <c r="L144" s="234"/>
      <c r="M144" s="235" t="s">
        <v>1</v>
      </c>
      <c r="N144" s="236" t="s">
        <v>37</v>
      </c>
      <c r="O144" s="71"/>
      <c r="P144" s="200">
        <f t="shared" si="1"/>
        <v>0</v>
      </c>
      <c r="Q144" s="200">
        <v>0</v>
      </c>
      <c r="R144" s="200">
        <f t="shared" si="2"/>
        <v>0</v>
      </c>
      <c r="S144" s="200">
        <v>0</v>
      </c>
      <c r="T144" s="201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630</v>
      </c>
      <c r="AT144" s="202" t="s">
        <v>207</v>
      </c>
      <c r="AU144" s="202" t="s">
        <v>80</v>
      </c>
      <c r="AY144" s="17" t="s">
        <v>147</v>
      </c>
      <c r="BE144" s="203">
        <f t="shared" si="4"/>
        <v>0</v>
      </c>
      <c r="BF144" s="203">
        <f t="shared" si="5"/>
        <v>0</v>
      </c>
      <c r="BG144" s="203">
        <f t="shared" si="6"/>
        <v>0</v>
      </c>
      <c r="BH144" s="203">
        <f t="shared" si="7"/>
        <v>0</v>
      </c>
      <c r="BI144" s="203">
        <f t="shared" si="8"/>
        <v>0</v>
      </c>
      <c r="BJ144" s="17" t="s">
        <v>80</v>
      </c>
      <c r="BK144" s="203">
        <f t="shared" si="9"/>
        <v>0</v>
      </c>
      <c r="BL144" s="17" t="s">
        <v>630</v>
      </c>
      <c r="BM144" s="202" t="s">
        <v>236</v>
      </c>
    </row>
    <row r="145" spans="1:65" s="2" customFormat="1" ht="21.75" customHeight="1">
      <c r="A145" s="34"/>
      <c r="B145" s="35"/>
      <c r="C145" s="191" t="s">
        <v>238</v>
      </c>
      <c r="D145" s="191" t="s">
        <v>148</v>
      </c>
      <c r="E145" s="192" t="s">
        <v>661</v>
      </c>
      <c r="F145" s="193" t="s">
        <v>662</v>
      </c>
      <c r="G145" s="194" t="s">
        <v>310</v>
      </c>
      <c r="H145" s="195">
        <v>5</v>
      </c>
      <c r="I145" s="196"/>
      <c r="J145" s="197">
        <f t="shared" si="0"/>
        <v>0</v>
      </c>
      <c r="K145" s="193" t="s">
        <v>629</v>
      </c>
      <c r="L145" s="39"/>
      <c r="M145" s="198" t="s">
        <v>1</v>
      </c>
      <c r="N145" s="199" t="s">
        <v>37</v>
      </c>
      <c r="O145" s="71"/>
      <c r="P145" s="200">
        <f t="shared" si="1"/>
        <v>0</v>
      </c>
      <c r="Q145" s="200">
        <v>0</v>
      </c>
      <c r="R145" s="200">
        <f t="shared" si="2"/>
        <v>0</v>
      </c>
      <c r="S145" s="200">
        <v>0</v>
      </c>
      <c r="T145" s="201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630</v>
      </c>
      <c r="AT145" s="202" t="s">
        <v>148</v>
      </c>
      <c r="AU145" s="202" t="s">
        <v>80</v>
      </c>
      <c r="AY145" s="17" t="s">
        <v>147</v>
      </c>
      <c r="BE145" s="203">
        <f t="shared" si="4"/>
        <v>0</v>
      </c>
      <c r="BF145" s="203">
        <f t="shared" si="5"/>
        <v>0</v>
      </c>
      <c r="BG145" s="203">
        <f t="shared" si="6"/>
        <v>0</v>
      </c>
      <c r="BH145" s="203">
        <f t="shared" si="7"/>
        <v>0</v>
      </c>
      <c r="BI145" s="203">
        <f t="shared" si="8"/>
        <v>0</v>
      </c>
      <c r="BJ145" s="17" t="s">
        <v>80</v>
      </c>
      <c r="BK145" s="203">
        <f t="shared" si="9"/>
        <v>0</v>
      </c>
      <c r="BL145" s="17" t="s">
        <v>630</v>
      </c>
      <c r="BM145" s="202" t="s">
        <v>241</v>
      </c>
    </row>
    <row r="146" spans="1:65" s="2" customFormat="1" ht="37.9" customHeight="1">
      <c r="A146" s="34"/>
      <c r="B146" s="35"/>
      <c r="C146" s="227" t="s">
        <v>198</v>
      </c>
      <c r="D146" s="227" t="s">
        <v>207</v>
      </c>
      <c r="E146" s="228" t="s">
        <v>663</v>
      </c>
      <c r="F146" s="229" t="s">
        <v>664</v>
      </c>
      <c r="G146" s="230" t="s">
        <v>310</v>
      </c>
      <c r="H146" s="231">
        <v>2</v>
      </c>
      <c r="I146" s="232"/>
      <c r="J146" s="233">
        <f t="shared" si="0"/>
        <v>0</v>
      </c>
      <c r="K146" s="229" t="s">
        <v>629</v>
      </c>
      <c r="L146" s="234"/>
      <c r="M146" s="235" t="s">
        <v>1</v>
      </c>
      <c r="N146" s="236" t="s">
        <v>37</v>
      </c>
      <c r="O146" s="71"/>
      <c r="P146" s="200">
        <f t="shared" si="1"/>
        <v>0</v>
      </c>
      <c r="Q146" s="200">
        <v>0</v>
      </c>
      <c r="R146" s="200">
        <f t="shared" si="2"/>
        <v>0</v>
      </c>
      <c r="S146" s="200">
        <v>0</v>
      </c>
      <c r="T146" s="201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630</v>
      </c>
      <c r="AT146" s="202" t="s">
        <v>207</v>
      </c>
      <c r="AU146" s="202" t="s">
        <v>80</v>
      </c>
      <c r="AY146" s="17" t="s">
        <v>147</v>
      </c>
      <c r="BE146" s="203">
        <f t="shared" si="4"/>
        <v>0</v>
      </c>
      <c r="BF146" s="203">
        <f t="shared" si="5"/>
        <v>0</v>
      </c>
      <c r="BG146" s="203">
        <f t="shared" si="6"/>
        <v>0</v>
      </c>
      <c r="BH146" s="203">
        <f t="shared" si="7"/>
        <v>0</v>
      </c>
      <c r="BI146" s="203">
        <f t="shared" si="8"/>
        <v>0</v>
      </c>
      <c r="BJ146" s="17" t="s">
        <v>80</v>
      </c>
      <c r="BK146" s="203">
        <f t="shared" si="9"/>
        <v>0</v>
      </c>
      <c r="BL146" s="17" t="s">
        <v>630</v>
      </c>
      <c r="BM146" s="202" t="s">
        <v>245</v>
      </c>
    </row>
    <row r="147" spans="1:65" s="2" customFormat="1" ht="37.9" customHeight="1">
      <c r="A147" s="34"/>
      <c r="B147" s="35"/>
      <c r="C147" s="227" t="s">
        <v>7</v>
      </c>
      <c r="D147" s="227" t="s">
        <v>207</v>
      </c>
      <c r="E147" s="228" t="s">
        <v>665</v>
      </c>
      <c r="F147" s="229" t="s">
        <v>666</v>
      </c>
      <c r="G147" s="230" t="s">
        <v>310</v>
      </c>
      <c r="H147" s="231">
        <v>2</v>
      </c>
      <c r="I147" s="232"/>
      <c r="J147" s="233">
        <f t="shared" si="0"/>
        <v>0</v>
      </c>
      <c r="K147" s="229" t="s">
        <v>629</v>
      </c>
      <c r="L147" s="234"/>
      <c r="M147" s="235" t="s">
        <v>1</v>
      </c>
      <c r="N147" s="236" t="s">
        <v>37</v>
      </c>
      <c r="O147" s="71"/>
      <c r="P147" s="200">
        <f t="shared" si="1"/>
        <v>0</v>
      </c>
      <c r="Q147" s="200">
        <v>0</v>
      </c>
      <c r="R147" s="200">
        <f t="shared" si="2"/>
        <v>0</v>
      </c>
      <c r="S147" s="200">
        <v>0</v>
      </c>
      <c r="T147" s="201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630</v>
      </c>
      <c r="AT147" s="202" t="s">
        <v>207</v>
      </c>
      <c r="AU147" s="202" t="s">
        <v>80</v>
      </c>
      <c r="AY147" s="17" t="s">
        <v>147</v>
      </c>
      <c r="BE147" s="203">
        <f t="shared" si="4"/>
        <v>0</v>
      </c>
      <c r="BF147" s="203">
        <f t="shared" si="5"/>
        <v>0</v>
      </c>
      <c r="BG147" s="203">
        <f t="shared" si="6"/>
        <v>0</v>
      </c>
      <c r="BH147" s="203">
        <f t="shared" si="7"/>
        <v>0</v>
      </c>
      <c r="BI147" s="203">
        <f t="shared" si="8"/>
        <v>0</v>
      </c>
      <c r="BJ147" s="17" t="s">
        <v>80</v>
      </c>
      <c r="BK147" s="203">
        <f t="shared" si="9"/>
        <v>0</v>
      </c>
      <c r="BL147" s="17" t="s">
        <v>630</v>
      </c>
      <c r="BM147" s="202" t="s">
        <v>248</v>
      </c>
    </row>
    <row r="148" spans="1:65" s="2" customFormat="1" ht="37.9" customHeight="1">
      <c r="A148" s="34"/>
      <c r="B148" s="35"/>
      <c r="C148" s="227" t="s">
        <v>204</v>
      </c>
      <c r="D148" s="227" t="s">
        <v>207</v>
      </c>
      <c r="E148" s="228" t="s">
        <v>667</v>
      </c>
      <c r="F148" s="229" t="s">
        <v>668</v>
      </c>
      <c r="G148" s="230" t="s">
        <v>310</v>
      </c>
      <c r="H148" s="231">
        <v>1</v>
      </c>
      <c r="I148" s="232"/>
      <c r="J148" s="233">
        <f t="shared" si="0"/>
        <v>0</v>
      </c>
      <c r="K148" s="229" t="s">
        <v>629</v>
      </c>
      <c r="L148" s="234"/>
      <c r="M148" s="235" t="s">
        <v>1</v>
      </c>
      <c r="N148" s="236" t="s">
        <v>37</v>
      </c>
      <c r="O148" s="71"/>
      <c r="P148" s="200">
        <f t="shared" si="1"/>
        <v>0</v>
      </c>
      <c r="Q148" s="200">
        <v>0</v>
      </c>
      <c r="R148" s="200">
        <f t="shared" si="2"/>
        <v>0</v>
      </c>
      <c r="S148" s="200">
        <v>0</v>
      </c>
      <c r="T148" s="201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630</v>
      </c>
      <c r="AT148" s="202" t="s">
        <v>207</v>
      </c>
      <c r="AU148" s="202" t="s">
        <v>80</v>
      </c>
      <c r="AY148" s="17" t="s">
        <v>147</v>
      </c>
      <c r="BE148" s="203">
        <f t="shared" si="4"/>
        <v>0</v>
      </c>
      <c r="BF148" s="203">
        <f t="shared" si="5"/>
        <v>0</v>
      </c>
      <c r="BG148" s="203">
        <f t="shared" si="6"/>
        <v>0</v>
      </c>
      <c r="BH148" s="203">
        <f t="shared" si="7"/>
        <v>0</v>
      </c>
      <c r="BI148" s="203">
        <f t="shared" si="8"/>
        <v>0</v>
      </c>
      <c r="BJ148" s="17" t="s">
        <v>80</v>
      </c>
      <c r="BK148" s="203">
        <f t="shared" si="9"/>
        <v>0</v>
      </c>
      <c r="BL148" s="17" t="s">
        <v>630</v>
      </c>
      <c r="BM148" s="202" t="s">
        <v>251</v>
      </c>
    </row>
    <row r="149" spans="1:65" s="2" customFormat="1" ht="24.2" customHeight="1">
      <c r="A149" s="34"/>
      <c r="B149" s="35"/>
      <c r="C149" s="191" t="s">
        <v>253</v>
      </c>
      <c r="D149" s="191" t="s">
        <v>148</v>
      </c>
      <c r="E149" s="192" t="s">
        <v>669</v>
      </c>
      <c r="F149" s="193" t="s">
        <v>670</v>
      </c>
      <c r="G149" s="194" t="s">
        <v>310</v>
      </c>
      <c r="H149" s="195">
        <v>1</v>
      </c>
      <c r="I149" s="196"/>
      <c r="J149" s="197">
        <f t="shared" si="0"/>
        <v>0</v>
      </c>
      <c r="K149" s="193" t="s">
        <v>629</v>
      </c>
      <c r="L149" s="39"/>
      <c r="M149" s="198" t="s">
        <v>1</v>
      </c>
      <c r="N149" s="199" t="s">
        <v>37</v>
      </c>
      <c r="O149" s="71"/>
      <c r="P149" s="200">
        <f t="shared" si="1"/>
        <v>0</v>
      </c>
      <c r="Q149" s="200">
        <v>0</v>
      </c>
      <c r="R149" s="200">
        <f t="shared" si="2"/>
        <v>0</v>
      </c>
      <c r="S149" s="200">
        <v>0</v>
      </c>
      <c r="T149" s="201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630</v>
      </c>
      <c r="AT149" s="202" t="s">
        <v>148</v>
      </c>
      <c r="AU149" s="202" t="s">
        <v>80</v>
      </c>
      <c r="AY149" s="17" t="s">
        <v>147</v>
      </c>
      <c r="BE149" s="203">
        <f t="shared" si="4"/>
        <v>0</v>
      </c>
      <c r="BF149" s="203">
        <f t="shared" si="5"/>
        <v>0</v>
      </c>
      <c r="BG149" s="203">
        <f t="shared" si="6"/>
        <v>0</v>
      </c>
      <c r="BH149" s="203">
        <f t="shared" si="7"/>
        <v>0</v>
      </c>
      <c r="BI149" s="203">
        <f t="shared" si="8"/>
        <v>0</v>
      </c>
      <c r="BJ149" s="17" t="s">
        <v>80</v>
      </c>
      <c r="BK149" s="203">
        <f t="shared" si="9"/>
        <v>0</v>
      </c>
      <c r="BL149" s="17" t="s">
        <v>630</v>
      </c>
      <c r="BM149" s="202" t="s">
        <v>256</v>
      </c>
    </row>
    <row r="150" spans="1:65" s="2" customFormat="1" ht="55.5" customHeight="1">
      <c r="A150" s="34"/>
      <c r="B150" s="35"/>
      <c r="C150" s="227" t="s">
        <v>210</v>
      </c>
      <c r="D150" s="227" t="s">
        <v>207</v>
      </c>
      <c r="E150" s="228" t="s">
        <v>671</v>
      </c>
      <c r="F150" s="229" t="s">
        <v>672</v>
      </c>
      <c r="G150" s="230" t="s">
        <v>310</v>
      </c>
      <c r="H150" s="231">
        <v>1</v>
      </c>
      <c r="I150" s="232"/>
      <c r="J150" s="233">
        <f t="shared" si="0"/>
        <v>0</v>
      </c>
      <c r="K150" s="229" t="s">
        <v>629</v>
      </c>
      <c r="L150" s="234"/>
      <c r="M150" s="235" t="s">
        <v>1</v>
      </c>
      <c r="N150" s="236" t="s">
        <v>37</v>
      </c>
      <c r="O150" s="71"/>
      <c r="P150" s="200">
        <f t="shared" si="1"/>
        <v>0</v>
      </c>
      <c r="Q150" s="200">
        <v>0</v>
      </c>
      <c r="R150" s="200">
        <f t="shared" si="2"/>
        <v>0</v>
      </c>
      <c r="S150" s="200">
        <v>0</v>
      </c>
      <c r="T150" s="201">
        <f t="shared" si="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630</v>
      </c>
      <c r="AT150" s="202" t="s">
        <v>207</v>
      </c>
      <c r="AU150" s="202" t="s">
        <v>80</v>
      </c>
      <c r="AY150" s="17" t="s">
        <v>147</v>
      </c>
      <c r="BE150" s="203">
        <f t="shared" si="4"/>
        <v>0</v>
      </c>
      <c r="BF150" s="203">
        <f t="shared" si="5"/>
        <v>0</v>
      </c>
      <c r="BG150" s="203">
        <f t="shared" si="6"/>
        <v>0</v>
      </c>
      <c r="BH150" s="203">
        <f t="shared" si="7"/>
        <v>0</v>
      </c>
      <c r="BI150" s="203">
        <f t="shared" si="8"/>
        <v>0</v>
      </c>
      <c r="BJ150" s="17" t="s">
        <v>80</v>
      </c>
      <c r="BK150" s="203">
        <f t="shared" si="9"/>
        <v>0</v>
      </c>
      <c r="BL150" s="17" t="s">
        <v>630</v>
      </c>
      <c r="BM150" s="202" t="s">
        <v>260</v>
      </c>
    </row>
    <row r="151" spans="1:65" s="2" customFormat="1" ht="16.5" customHeight="1">
      <c r="A151" s="34"/>
      <c r="B151" s="35"/>
      <c r="C151" s="191" t="s">
        <v>261</v>
      </c>
      <c r="D151" s="191" t="s">
        <v>148</v>
      </c>
      <c r="E151" s="192" t="s">
        <v>673</v>
      </c>
      <c r="F151" s="193" t="s">
        <v>674</v>
      </c>
      <c r="G151" s="194" t="s">
        <v>310</v>
      </c>
      <c r="H151" s="195">
        <v>4</v>
      </c>
      <c r="I151" s="196"/>
      <c r="J151" s="197">
        <f t="shared" si="0"/>
        <v>0</v>
      </c>
      <c r="K151" s="193" t="s">
        <v>629</v>
      </c>
      <c r="L151" s="39"/>
      <c r="M151" s="198" t="s">
        <v>1</v>
      </c>
      <c r="N151" s="199" t="s">
        <v>37</v>
      </c>
      <c r="O151" s="71"/>
      <c r="P151" s="200">
        <f t="shared" si="1"/>
        <v>0</v>
      </c>
      <c r="Q151" s="200">
        <v>0</v>
      </c>
      <c r="R151" s="200">
        <f t="shared" si="2"/>
        <v>0</v>
      </c>
      <c r="S151" s="200">
        <v>0</v>
      </c>
      <c r="T151" s="201">
        <f t="shared" si="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630</v>
      </c>
      <c r="AT151" s="202" t="s">
        <v>148</v>
      </c>
      <c r="AU151" s="202" t="s">
        <v>80</v>
      </c>
      <c r="AY151" s="17" t="s">
        <v>147</v>
      </c>
      <c r="BE151" s="203">
        <f t="shared" si="4"/>
        <v>0</v>
      </c>
      <c r="BF151" s="203">
        <f t="shared" si="5"/>
        <v>0</v>
      </c>
      <c r="BG151" s="203">
        <f t="shared" si="6"/>
        <v>0</v>
      </c>
      <c r="BH151" s="203">
        <f t="shared" si="7"/>
        <v>0</v>
      </c>
      <c r="BI151" s="203">
        <f t="shared" si="8"/>
        <v>0</v>
      </c>
      <c r="BJ151" s="17" t="s">
        <v>80</v>
      </c>
      <c r="BK151" s="203">
        <f t="shared" si="9"/>
        <v>0</v>
      </c>
      <c r="BL151" s="17" t="s">
        <v>630</v>
      </c>
      <c r="BM151" s="202" t="s">
        <v>264</v>
      </c>
    </row>
    <row r="152" spans="1:65" s="2" customFormat="1" ht="37.9" customHeight="1">
      <c r="A152" s="34"/>
      <c r="B152" s="35"/>
      <c r="C152" s="227" t="s">
        <v>215</v>
      </c>
      <c r="D152" s="227" t="s">
        <v>207</v>
      </c>
      <c r="E152" s="228" t="s">
        <v>675</v>
      </c>
      <c r="F152" s="229" t="s">
        <v>676</v>
      </c>
      <c r="G152" s="230" t="s">
        <v>310</v>
      </c>
      <c r="H152" s="231">
        <v>4</v>
      </c>
      <c r="I152" s="232"/>
      <c r="J152" s="233">
        <f t="shared" si="0"/>
        <v>0</v>
      </c>
      <c r="K152" s="229" t="s">
        <v>629</v>
      </c>
      <c r="L152" s="234"/>
      <c r="M152" s="235" t="s">
        <v>1</v>
      </c>
      <c r="N152" s="236" t="s">
        <v>37</v>
      </c>
      <c r="O152" s="71"/>
      <c r="P152" s="200">
        <f t="shared" si="1"/>
        <v>0</v>
      </c>
      <c r="Q152" s="200">
        <v>0</v>
      </c>
      <c r="R152" s="200">
        <f t="shared" si="2"/>
        <v>0</v>
      </c>
      <c r="S152" s="200">
        <v>0</v>
      </c>
      <c r="T152" s="201">
        <f t="shared" si="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630</v>
      </c>
      <c r="AT152" s="202" t="s">
        <v>207</v>
      </c>
      <c r="AU152" s="202" t="s">
        <v>80</v>
      </c>
      <c r="AY152" s="17" t="s">
        <v>147</v>
      </c>
      <c r="BE152" s="203">
        <f t="shared" si="4"/>
        <v>0</v>
      </c>
      <c r="BF152" s="203">
        <f t="shared" si="5"/>
        <v>0</v>
      </c>
      <c r="BG152" s="203">
        <f t="shared" si="6"/>
        <v>0</v>
      </c>
      <c r="BH152" s="203">
        <f t="shared" si="7"/>
        <v>0</v>
      </c>
      <c r="BI152" s="203">
        <f t="shared" si="8"/>
        <v>0</v>
      </c>
      <c r="BJ152" s="17" t="s">
        <v>80</v>
      </c>
      <c r="BK152" s="203">
        <f t="shared" si="9"/>
        <v>0</v>
      </c>
      <c r="BL152" s="17" t="s">
        <v>630</v>
      </c>
      <c r="BM152" s="202" t="s">
        <v>268</v>
      </c>
    </row>
    <row r="153" spans="1:65" s="2" customFormat="1" ht="24.2" customHeight="1">
      <c r="A153" s="34"/>
      <c r="B153" s="35"/>
      <c r="C153" s="191" t="s">
        <v>269</v>
      </c>
      <c r="D153" s="191" t="s">
        <v>148</v>
      </c>
      <c r="E153" s="192" t="s">
        <v>677</v>
      </c>
      <c r="F153" s="193" t="s">
        <v>678</v>
      </c>
      <c r="G153" s="194" t="s">
        <v>310</v>
      </c>
      <c r="H153" s="195">
        <v>2</v>
      </c>
      <c r="I153" s="196"/>
      <c r="J153" s="197">
        <f t="shared" si="0"/>
        <v>0</v>
      </c>
      <c r="K153" s="193" t="s">
        <v>629</v>
      </c>
      <c r="L153" s="39"/>
      <c r="M153" s="198" t="s">
        <v>1</v>
      </c>
      <c r="N153" s="199" t="s">
        <v>37</v>
      </c>
      <c r="O153" s="71"/>
      <c r="P153" s="200">
        <f t="shared" si="1"/>
        <v>0</v>
      </c>
      <c r="Q153" s="200">
        <v>0</v>
      </c>
      <c r="R153" s="200">
        <f t="shared" si="2"/>
        <v>0</v>
      </c>
      <c r="S153" s="200">
        <v>0</v>
      </c>
      <c r="T153" s="201">
        <f t="shared" si="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630</v>
      </c>
      <c r="AT153" s="202" t="s">
        <v>148</v>
      </c>
      <c r="AU153" s="202" t="s">
        <v>80</v>
      </c>
      <c r="AY153" s="17" t="s">
        <v>147</v>
      </c>
      <c r="BE153" s="203">
        <f t="shared" si="4"/>
        <v>0</v>
      </c>
      <c r="BF153" s="203">
        <f t="shared" si="5"/>
        <v>0</v>
      </c>
      <c r="BG153" s="203">
        <f t="shared" si="6"/>
        <v>0</v>
      </c>
      <c r="BH153" s="203">
        <f t="shared" si="7"/>
        <v>0</v>
      </c>
      <c r="BI153" s="203">
        <f t="shared" si="8"/>
        <v>0</v>
      </c>
      <c r="BJ153" s="17" t="s">
        <v>80</v>
      </c>
      <c r="BK153" s="203">
        <f t="shared" si="9"/>
        <v>0</v>
      </c>
      <c r="BL153" s="17" t="s">
        <v>630</v>
      </c>
      <c r="BM153" s="202" t="s">
        <v>272</v>
      </c>
    </row>
    <row r="154" spans="1:65" s="2" customFormat="1" ht="49.15" customHeight="1">
      <c r="A154" s="34"/>
      <c r="B154" s="35"/>
      <c r="C154" s="227" t="s">
        <v>220</v>
      </c>
      <c r="D154" s="227" t="s">
        <v>207</v>
      </c>
      <c r="E154" s="228" t="s">
        <v>679</v>
      </c>
      <c r="F154" s="229" t="s">
        <v>680</v>
      </c>
      <c r="G154" s="230" t="s">
        <v>310</v>
      </c>
      <c r="H154" s="231">
        <v>1</v>
      </c>
      <c r="I154" s="232"/>
      <c r="J154" s="233">
        <f t="shared" si="0"/>
        <v>0</v>
      </c>
      <c r="K154" s="229" t="s">
        <v>629</v>
      </c>
      <c r="L154" s="234"/>
      <c r="M154" s="235" t="s">
        <v>1</v>
      </c>
      <c r="N154" s="236" t="s">
        <v>37</v>
      </c>
      <c r="O154" s="71"/>
      <c r="P154" s="200">
        <f t="shared" si="1"/>
        <v>0</v>
      </c>
      <c r="Q154" s="200">
        <v>0</v>
      </c>
      <c r="R154" s="200">
        <f t="shared" si="2"/>
        <v>0</v>
      </c>
      <c r="S154" s="200">
        <v>0</v>
      </c>
      <c r="T154" s="201">
        <f t="shared" si="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630</v>
      </c>
      <c r="AT154" s="202" t="s">
        <v>207</v>
      </c>
      <c r="AU154" s="202" t="s">
        <v>80</v>
      </c>
      <c r="AY154" s="17" t="s">
        <v>147</v>
      </c>
      <c r="BE154" s="203">
        <f t="shared" si="4"/>
        <v>0</v>
      </c>
      <c r="BF154" s="203">
        <f t="shared" si="5"/>
        <v>0</v>
      </c>
      <c r="BG154" s="203">
        <f t="shared" si="6"/>
        <v>0</v>
      </c>
      <c r="BH154" s="203">
        <f t="shared" si="7"/>
        <v>0</v>
      </c>
      <c r="BI154" s="203">
        <f t="shared" si="8"/>
        <v>0</v>
      </c>
      <c r="BJ154" s="17" t="s">
        <v>80</v>
      </c>
      <c r="BK154" s="203">
        <f t="shared" si="9"/>
        <v>0</v>
      </c>
      <c r="BL154" s="17" t="s">
        <v>630</v>
      </c>
      <c r="BM154" s="202" t="s">
        <v>276</v>
      </c>
    </row>
    <row r="155" spans="1:65" s="2" customFormat="1" ht="49.15" customHeight="1">
      <c r="A155" s="34"/>
      <c r="B155" s="35"/>
      <c r="C155" s="227" t="s">
        <v>278</v>
      </c>
      <c r="D155" s="227" t="s">
        <v>207</v>
      </c>
      <c r="E155" s="228" t="s">
        <v>681</v>
      </c>
      <c r="F155" s="229" t="s">
        <v>682</v>
      </c>
      <c r="G155" s="230" t="s">
        <v>310</v>
      </c>
      <c r="H155" s="231">
        <v>1</v>
      </c>
      <c r="I155" s="232"/>
      <c r="J155" s="233">
        <f t="shared" si="0"/>
        <v>0</v>
      </c>
      <c r="K155" s="229" t="s">
        <v>629</v>
      </c>
      <c r="L155" s="234"/>
      <c r="M155" s="235" t="s">
        <v>1</v>
      </c>
      <c r="N155" s="236" t="s">
        <v>37</v>
      </c>
      <c r="O155" s="71"/>
      <c r="P155" s="200">
        <f t="shared" si="1"/>
        <v>0</v>
      </c>
      <c r="Q155" s="200">
        <v>0</v>
      </c>
      <c r="R155" s="200">
        <f t="shared" si="2"/>
        <v>0</v>
      </c>
      <c r="S155" s="200">
        <v>0</v>
      </c>
      <c r="T155" s="201">
        <f t="shared" si="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630</v>
      </c>
      <c r="AT155" s="202" t="s">
        <v>207</v>
      </c>
      <c r="AU155" s="202" t="s">
        <v>80</v>
      </c>
      <c r="AY155" s="17" t="s">
        <v>147</v>
      </c>
      <c r="BE155" s="203">
        <f t="shared" si="4"/>
        <v>0</v>
      </c>
      <c r="BF155" s="203">
        <f t="shared" si="5"/>
        <v>0</v>
      </c>
      <c r="BG155" s="203">
        <f t="shared" si="6"/>
        <v>0</v>
      </c>
      <c r="BH155" s="203">
        <f t="shared" si="7"/>
        <v>0</v>
      </c>
      <c r="BI155" s="203">
        <f t="shared" si="8"/>
        <v>0</v>
      </c>
      <c r="BJ155" s="17" t="s">
        <v>80</v>
      </c>
      <c r="BK155" s="203">
        <f t="shared" si="9"/>
        <v>0</v>
      </c>
      <c r="BL155" s="17" t="s">
        <v>630</v>
      </c>
      <c r="BM155" s="202" t="s">
        <v>281</v>
      </c>
    </row>
    <row r="156" spans="1:65" s="2" customFormat="1" ht="16.5" customHeight="1">
      <c r="A156" s="34"/>
      <c r="B156" s="35"/>
      <c r="C156" s="191" t="s">
        <v>224</v>
      </c>
      <c r="D156" s="191" t="s">
        <v>148</v>
      </c>
      <c r="E156" s="192" t="s">
        <v>683</v>
      </c>
      <c r="F156" s="193" t="s">
        <v>684</v>
      </c>
      <c r="G156" s="194" t="s">
        <v>310</v>
      </c>
      <c r="H156" s="195">
        <v>1</v>
      </c>
      <c r="I156" s="196"/>
      <c r="J156" s="197">
        <f t="shared" si="0"/>
        <v>0</v>
      </c>
      <c r="K156" s="193" t="s">
        <v>629</v>
      </c>
      <c r="L156" s="39"/>
      <c r="M156" s="198" t="s">
        <v>1</v>
      </c>
      <c r="N156" s="199" t="s">
        <v>37</v>
      </c>
      <c r="O156" s="71"/>
      <c r="P156" s="200">
        <f t="shared" si="1"/>
        <v>0</v>
      </c>
      <c r="Q156" s="200">
        <v>0</v>
      </c>
      <c r="R156" s="200">
        <f t="shared" si="2"/>
        <v>0</v>
      </c>
      <c r="S156" s="200">
        <v>0</v>
      </c>
      <c r="T156" s="201">
        <f t="shared" si="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630</v>
      </c>
      <c r="AT156" s="202" t="s">
        <v>148</v>
      </c>
      <c r="AU156" s="202" t="s">
        <v>80</v>
      </c>
      <c r="AY156" s="17" t="s">
        <v>147</v>
      </c>
      <c r="BE156" s="203">
        <f t="shared" si="4"/>
        <v>0</v>
      </c>
      <c r="BF156" s="203">
        <f t="shared" si="5"/>
        <v>0</v>
      </c>
      <c r="BG156" s="203">
        <f t="shared" si="6"/>
        <v>0</v>
      </c>
      <c r="BH156" s="203">
        <f t="shared" si="7"/>
        <v>0</v>
      </c>
      <c r="BI156" s="203">
        <f t="shared" si="8"/>
        <v>0</v>
      </c>
      <c r="BJ156" s="17" t="s">
        <v>80</v>
      </c>
      <c r="BK156" s="203">
        <f t="shared" si="9"/>
        <v>0</v>
      </c>
      <c r="BL156" s="17" t="s">
        <v>630</v>
      </c>
      <c r="BM156" s="202" t="s">
        <v>285</v>
      </c>
    </row>
    <row r="157" spans="1:65" s="2" customFormat="1" ht="49.15" customHeight="1">
      <c r="A157" s="34"/>
      <c r="B157" s="35"/>
      <c r="C157" s="227" t="s">
        <v>287</v>
      </c>
      <c r="D157" s="227" t="s">
        <v>207</v>
      </c>
      <c r="E157" s="228" t="s">
        <v>685</v>
      </c>
      <c r="F157" s="229" t="s">
        <v>686</v>
      </c>
      <c r="G157" s="230" t="s">
        <v>310</v>
      </c>
      <c r="H157" s="231">
        <v>1</v>
      </c>
      <c r="I157" s="232"/>
      <c r="J157" s="233">
        <f t="shared" si="0"/>
        <v>0</v>
      </c>
      <c r="K157" s="229" t="s">
        <v>622</v>
      </c>
      <c r="L157" s="234"/>
      <c r="M157" s="235" t="s">
        <v>1</v>
      </c>
      <c r="N157" s="236" t="s">
        <v>37</v>
      </c>
      <c r="O157" s="71"/>
      <c r="P157" s="200">
        <f t="shared" si="1"/>
        <v>0</v>
      </c>
      <c r="Q157" s="200">
        <v>0</v>
      </c>
      <c r="R157" s="200">
        <f t="shared" si="2"/>
        <v>0</v>
      </c>
      <c r="S157" s="200">
        <v>0</v>
      </c>
      <c r="T157" s="201">
        <f t="shared" si="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630</v>
      </c>
      <c r="AT157" s="202" t="s">
        <v>207</v>
      </c>
      <c r="AU157" s="202" t="s">
        <v>80</v>
      </c>
      <c r="AY157" s="17" t="s">
        <v>147</v>
      </c>
      <c r="BE157" s="203">
        <f t="shared" si="4"/>
        <v>0</v>
      </c>
      <c r="BF157" s="203">
        <f t="shared" si="5"/>
        <v>0</v>
      </c>
      <c r="BG157" s="203">
        <f t="shared" si="6"/>
        <v>0</v>
      </c>
      <c r="BH157" s="203">
        <f t="shared" si="7"/>
        <v>0</v>
      </c>
      <c r="BI157" s="203">
        <f t="shared" si="8"/>
        <v>0</v>
      </c>
      <c r="BJ157" s="17" t="s">
        <v>80</v>
      </c>
      <c r="BK157" s="203">
        <f t="shared" si="9"/>
        <v>0</v>
      </c>
      <c r="BL157" s="17" t="s">
        <v>630</v>
      </c>
      <c r="BM157" s="202" t="s">
        <v>290</v>
      </c>
    </row>
    <row r="158" spans="1:65" s="2" customFormat="1" ht="16.5" customHeight="1">
      <c r="A158" s="34"/>
      <c r="B158" s="35"/>
      <c r="C158" s="191" t="s">
        <v>228</v>
      </c>
      <c r="D158" s="191" t="s">
        <v>148</v>
      </c>
      <c r="E158" s="192" t="s">
        <v>687</v>
      </c>
      <c r="F158" s="193" t="s">
        <v>688</v>
      </c>
      <c r="G158" s="194" t="s">
        <v>310</v>
      </c>
      <c r="H158" s="195">
        <v>4</v>
      </c>
      <c r="I158" s="196"/>
      <c r="J158" s="197">
        <f t="shared" si="0"/>
        <v>0</v>
      </c>
      <c r="K158" s="193" t="s">
        <v>629</v>
      </c>
      <c r="L158" s="39"/>
      <c r="M158" s="198" t="s">
        <v>1</v>
      </c>
      <c r="N158" s="199" t="s">
        <v>37</v>
      </c>
      <c r="O158" s="71"/>
      <c r="P158" s="200">
        <f t="shared" si="1"/>
        <v>0</v>
      </c>
      <c r="Q158" s="200">
        <v>0</v>
      </c>
      <c r="R158" s="200">
        <f t="shared" si="2"/>
        <v>0</v>
      </c>
      <c r="S158" s="200">
        <v>0</v>
      </c>
      <c r="T158" s="201">
        <f t="shared" si="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630</v>
      </c>
      <c r="AT158" s="202" t="s">
        <v>148</v>
      </c>
      <c r="AU158" s="202" t="s">
        <v>80</v>
      </c>
      <c r="AY158" s="17" t="s">
        <v>147</v>
      </c>
      <c r="BE158" s="203">
        <f t="shared" si="4"/>
        <v>0</v>
      </c>
      <c r="BF158" s="203">
        <f t="shared" si="5"/>
        <v>0</v>
      </c>
      <c r="BG158" s="203">
        <f t="shared" si="6"/>
        <v>0</v>
      </c>
      <c r="BH158" s="203">
        <f t="shared" si="7"/>
        <v>0</v>
      </c>
      <c r="BI158" s="203">
        <f t="shared" si="8"/>
        <v>0</v>
      </c>
      <c r="BJ158" s="17" t="s">
        <v>80</v>
      </c>
      <c r="BK158" s="203">
        <f t="shared" si="9"/>
        <v>0</v>
      </c>
      <c r="BL158" s="17" t="s">
        <v>630</v>
      </c>
      <c r="BM158" s="202" t="s">
        <v>294</v>
      </c>
    </row>
    <row r="159" spans="1:65" s="2" customFormat="1" ht="44.25" customHeight="1">
      <c r="A159" s="34"/>
      <c r="B159" s="35"/>
      <c r="C159" s="227" t="s">
        <v>296</v>
      </c>
      <c r="D159" s="227" t="s">
        <v>207</v>
      </c>
      <c r="E159" s="228" t="s">
        <v>689</v>
      </c>
      <c r="F159" s="229" t="s">
        <v>690</v>
      </c>
      <c r="G159" s="230" t="s">
        <v>310</v>
      </c>
      <c r="H159" s="231">
        <v>4</v>
      </c>
      <c r="I159" s="232"/>
      <c r="J159" s="233">
        <f t="shared" si="0"/>
        <v>0</v>
      </c>
      <c r="K159" s="229" t="s">
        <v>622</v>
      </c>
      <c r="L159" s="234"/>
      <c r="M159" s="235" t="s">
        <v>1</v>
      </c>
      <c r="N159" s="236" t="s">
        <v>37</v>
      </c>
      <c r="O159" s="71"/>
      <c r="P159" s="200">
        <f t="shared" si="1"/>
        <v>0</v>
      </c>
      <c r="Q159" s="200">
        <v>0</v>
      </c>
      <c r="R159" s="200">
        <f t="shared" si="2"/>
        <v>0</v>
      </c>
      <c r="S159" s="200">
        <v>0</v>
      </c>
      <c r="T159" s="201">
        <f t="shared" si="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630</v>
      </c>
      <c r="AT159" s="202" t="s">
        <v>207</v>
      </c>
      <c r="AU159" s="202" t="s">
        <v>80</v>
      </c>
      <c r="AY159" s="17" t="s">
        <v>147</v>
      </c>
      <c r="BE159" s="203">
        <f t="shared" si="4"/>
        <v>0</v>
      </c>
      <c r="BF159" s="203">
        <f t="shared" si="5"/>
        <v>0</v>
      </c>
      <c r="BG159" s="203">
        <f t="shared" si="6"/>
        <v>0</v>
      </c>
      <c r="BH159" s="203">
        <f t="shared" si="7"/>
        <v>0</v>
      </c>
      <c r="BI159" s="203">
        <f t="shared" si="8"/>
        <v>0</v>
      </c>
      <c r="BJ159" s="17" t="s">
        <v>80</v>
      </c>
      <c r="BK159" s="203">
        <f t="shared" si="9"/>
        <v>0</v>
      </c>
      <c r="BL159" s="17" t="s">
        <v>630</v>
      </c>
      <c r="BM159" s="202" t="s">
        <v>297</v>
      </c>
    </row>
    <row r="160" spans="1:65" s="2" customFormat="1" ht="16.5" customHeight="1">
      <c r="A160" s="34"/>
      <c r="B160" s="35"/>
      <c r="C160" s="191" t="s">
        <v>232</v>
      </c>
      <c r="D160" s="191" t="s">
        <v>148</v>
      </c>
      <c r="E160" s="192" t="s">
        <v>691</v>
      </c>
      <c r="F160" s="193" t="s">
        <v>692</v>
      </c>
      <c r="G160" s="194" t="s">
        <v>310</v>
      </c>
      <c r="H160" s="195">
        <v>8</v>
      </c>
      <c r="I160" s="196"/>
      <c r="J160" s="197">
        <f t="shared" si="0"/>
        <v>0</v>
      </c>
      <c r="K160" s="193" t="s">
        <v>629</v>
      </c>
      <c r="L160" s="39"/>
      <c r="M160" s="198" t="s">
        <v>1</v>
      </c>
      <c r="N160" s="199" t="s">
        <v>37</v>
      </c>
      <c r="O160" s="71"/>
      <c r="P160" s="200">
        <f t="shared" si="1"/>
        <v>0</v>
      </c>
      <c r="Q160" s="200">
        <v>0</v>
      </c>
      <c r="R160" s="200">
        <f t="shared" si="2"/>
        <v>0</v>
      </c>
      <c r="S160" s="200">
        <v>0</v>
      </c>
      <c r="T160" s="201">
        <f t="shared" si="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630</v>
      </c>
      <c r="AT160" s="202" t="s">
        <v>148</v>
      </c>
      <c r="AU160" s="202" t="s">
        <v>80</v>
      </c>
      <c r="AY160" s="17" t="s">
        <v>147</v>
      </c>
      <c r="BE160" s="203">
        <f t="shared" si="4"/>
        <v>0</v>
      </c>
      <c r="BF160" s="203">
        <f t="shared" si="5"/>
        <v>0</v>
      </c>
      <c r="BG160" s="203">
        <f t="shared" si="6"/>
        <v>0</v>
      </c>
      <c r="BH160" s="203">
        <f t="shared" si="7"/>
        <v>0</v>
      </c>
      <c r="BI160" s="203">
        <f t="shared" si="8"/>
        <v>0</v>
      </c>
      <c r="BJ160" s="17" t="s">
        <v>80</v>
      </c>
      <c r="BK160" s="203">
        <f t="shared" si="9"/>
        <v>0</v>
      </c>
      <c r="BL160" s="17" t="s">
        <v>630</v>
      </c>
      <c r="BM160" s="202" t="s">
        <v>301</v>
      </c>
    </row>
    <row r="161" spans="1:65" s="2" customFormat="1" ht="33" customHeight="1">
      <c r="A161" s="34"/>
      <c r="B161" s="35"/>
      <c r="C161" s="227" t="s">
        <v>303</v>
      </c>
      <c r="D161" s="227" t="s">
        <v>207</v>
      </c>
      <c r="E161" s="228" t="s">
        <v>693</v>
      </c>
      <c r="F161" s="229" t="s">
        <v>694</v>
      </c>
      <c r="G161" s="230" t="s">
        <v>310</v>
      </c>
      <c r="H161" s="231">
        <v>4</v>
      </c>
      <c r="I161" s="232"/>
      <c r="J161" s="233">
        <f aca="true" t="shared" si="10" ref="J161:J192">ROUND(I161*H161,2)</f>
        <v>0</v>
      </c>
      <c r="K161" s="229" t="s">
        <v>629</v>
      </c>
      <c r="L161" s="234"/>
      <c r="M161" s="235" t="s">
        <v>1</v>
      </c>
      <c r="N161" s="236" t="s">
        <v>37</v>
      </c>
      <c r="O161" s="71"/>
      <c r="P161" s="200">
        <f aca="true" t="shared" si="11" ref="P161:P192">O161*H161</f>
        <v>0</v>
      </c>
      <c r="Q161" s="200">
        <v>0</v>
      </c>
      <c r="R161" s="200">
        <f aca="true" t="shared" si="12" ref="R161:R192">Q161*H161</f>
        <v>0</v>
      </c>
      <c r="S161" s="200">
        <v>0</v>
      </c>
      <c r="T161" s="201">
        <f aca="true" t="shared" si="13" ref="T161:T192"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2" t="s">
        <v>630</v>
      </c>
      <c r="AT161" s="202" t="s">
        <v>207</v>
      </c>
      <c r="AU161" s="202" t="s">
        <v>80</v>
      </c>
      <c r="AY161" s="17" t="s">
        <v>147</v>
      </c>
      <c r="BE161" s="203">
        <f aca="true" t="shared" si="14" ref="BE161:BE192">IF(N161="základní",J161,0)</f>
        <v>0</v>
      </c>
      <c r="BF161" s="203">
        <f aca="true" t="shared" si="15" ref="BF161:BF192">IF(N161="snížená",J161,0)</f>
        <v>0</v>
      </c>
      <c r="BG161" s="203">
        <f aca="true" t="shared" si="16" ref="BG161:BG192">IF(N161="zákl. přenesená",J161,0)</f>
        <v>0</v>
      </c>
      <c r="BH161" s="203">
        <f aca="true" t="shared" si="17" ref="BH161:BH192">IF(N161="sníž. přenesená",J161,0)</f>
        <v>0</v>
      </c>
      <c r="BI161" s="203">
        <f aca="true" t="shared" si="18" ref="BI161:BI192">IF(N161="nulová",J161,0)</f>
        <v>0</v>
      </c>
      <c r="BJ161" s="17" t="s">
        <v>80</v>
      </c>
      <c r="BK161" s="203">
        <f aca="true" t="shared" si="19" ref="BK161:BK192">ROUND(I161*H161,2)</f>
        <v>0</v>
      </c>
      <c r="BL161" s="17" t="s">
        <v>630</v>
      </c>
      <c r="BM161" s="202" t="s">
        <v>306</v>
      </c>
    </row>
    <row r="162" spans="1:65" s="2" customFormat="1" ht="33" customHeight="1">
      <c r="A162" s="34"/>
      <c r="B162" s="35"/>
      <c r="C162" s="227" t="s">
        <v>236</v>
      </c>
      <c r="D162" s="227" t="s">
        <v>207</v>
      </c>
      <c r="E162" s="228" t="s">
        <v>695</v>
      </c>
      <c r="F162" s="229" t="s">
        <v>696</v>
      </c>
      <c r="G162" s="230" t="s">
        <v>310</v>
      </c>
      <c r="H162" s="231">
        <v>4</v>
      </c>
      <c r="I162" s="232"/>
      <c r="J162" s="233">
        <f t="shared" si="10"/>
        <v>0</v>
      </c>
      <c r="K162" s="229" t="s">
        <v>629</v>
      </c>
      <c r="L162" s="234"/>
      <c r="M162" s="235" t="s">
        <v>1</v>
      </c>
      <c r="N162" s="236" t="s">
        <v>37</v>
      </c>
      <c r="O162" s="71"/>
      <c r="P162" s="200">
        <f t="shared" si="11"/>
        <v>0</v>
      </c>
      <c r="Q162" s="200">
        <v>0</v>
      </c>
      <c r="R162" s="200">
        <f t="shared" si="12"/>
        <v>0</v>
      </c>
      <c r="S162" s="200">
        <v>0</v>
      </c>
      <c r="T162" s="201">
        <f t="shared" si="1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630</v>
      </c>
      <c r="AT162" s="202" t="s">
        <v>207</v>
      </c>
      <c r="AU162" s="202" t="s">
        <v>80</v>
      </c>
      <c r="AY162" s="17" t="s">
        <v>147</v>
      </c>
      <c r="BE162" s="203">
        <f t="shared" si="14"/>
        <v>0</v>
      </c>
      <c r="BF162" s="203">
        <f t="shared" si="15"/>
        <v>0</v>
      </c>
      <c r="BG162" s="203">
        <f t="shared" si="16"/>
        <v>0</v>
      </c>
      <c r="BH162" s="203">
        <f t="shared" si="17"/>
        <v>0</v>
      </c>
      <c r="BI162" s="203">
        <f t="shared" si="18"/>
        <v>0</v>
      </c>
      <c r="BJ162" s="17" t="s">
        <v>80</v>
      </c>
      <c r="BK162" s="203">
        <f t="shared" si="19"/>
        <v>0</v>
      </c>
      <c r="BL162" s="17" t="s">
        <v>630</v>
      </c>
      <c r="BM162" s="202" t="s">
        <v>311</v>
      </c>
    </row>
    <row r="163" spans="1:65" s="2" customFormat="1" ht="16.5" customHeight="1">
      <c r="A163" s="34"/>
      <c r="B163" s="35"/>
      <c r="C163" s="191" t="s">
        <v>312</v>
      </c>
      <c r="D163" s="191" t="s">
        <v>148</v>
      </c>
      <c r="E163" s="192" t="s">
        <v>697</v>
      </c>
      <c r="F163" s="193" t="s">
        <v>698</v>
      </c>
      <c r="G163" s="194" t="s">
        <v>310</v>
      </c>
      <c r="H163" s="195">
        <v>4</v>
      </c>
      <c r="I163" s="196"/>
      <c r="J163" s="197">
        <f t="shared" si="10"/>
        <v>0</v>
      </c>
      <c r="K163" s="193" t="s">
        <v>629</v>
      </c>
      <c r="L163" s="39"/>
      <c r="M163" s="198" t="s">
        <v>1</v>
      </c>
      <c r="N163" s="199" t="s">
        <v>37</v>
      </c>
      <c r="O163" s="71"/>
      <c r="P163" s="200">
        <f t="shared" si="11"/>
        <v>0</v>
      </c>
      <c r="Q163" s="200">
        <v>0</v>
      </c>
      <c r="R163" s="200">
        <f t="shared" si="12"/>
        <v>0</v>
      </c>
      <c r="S163" s="200">
        <v>0</v>
      </c>
      <c r="T163" s="201">
        <f t="shared" si="1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2" t="s">
        <v>630</v>
      </c>
      <c r="AT163" s="202" t="s">
        <v>148</v>
      </c>
      <c r="AU163" s="202" t="s">
        <v>80</v>
      </c>
      <c r="AY163" s="17" t="s">
        <v>147</v>
      </c>
      <c r="BE163" s="203">
        <f t="shared" si="14"/>
        <v>0</v>
      </c>
      <c r="BF163" s="203">
        <f t="shared" si="15"/>
        <v>0</v>
      </c>
      <c r="BG163" s="203">
        <f t="shared" si="16"/>
        <v>0</v>
      </c>
      <c r="BH163" s="203">
        <f t="shared" si="17"/>
        <v>0</v>
      </c>
      <c r="BI163" s="203">
        <f t="shared" si="18"/>
        <v>0</v>
      </c>
      <c r="BJ163" s="17" t="s">
        <v>80</v>
      </c>
      <c r="BK163" s="203">
        <f t="shared" si="19"/>
        <v>0</v>
      </c>
      <c r="BL163" s="17" t="s">
        <v>630</v>
      </c>
      <c r="BM163" s="202" t="s">
        <v>190</v>
      </c>
    </row>
    <row r="164" spans="1:65" s="2" customFormat="1" ht="24.2" customHeight="1">
      <c r="A164" s="34"/>
      <c r="B164" s="35"/>
      <c r="C164" s="227" t="s">
        <v>241</v>
      </c>
      <c r="D164" s="227" t="s">
        <v>207</v>
      </c>
      <c r="E164" s="228" t="s">
        <v>699</v>
      </c>
      <c r="F164" s="229" t="s">
        <v>700</v>
      </c>
      <c r="G164" s="230" t="s">
        <v>310</v>
      </c>
      <c r="H164" s="231">
        <v>4</v>
      </c>
      <c r="I164" s="232"/>
      <c r="J164" s="233">
        <f t="shared" si="10"/>
        <v>0</v>
      </c>
      <c r="K164" s="229" t="s">
        <v>629</v>
      </c>
      <c r="L164" s="234"/>
      <c r="M164" s="235" t="s">
        <v>1</v>
      </c>
      <c r="N164" s="236" t="s">
        <v>37</v>
      </c>
      <c r="O164" s="71"/>
      <c r="P164" s="200">
        <f t="shared" si="11"/>
        <v>0</v>
      </c>
      <c r="Q164" s="200">
        <v>0</v>
      </c>
      <c r="R164" s="200">
        <f t="shared" si="12"/>
        <v>0</v>
      </c>
      <c r="S164" s="200">
        <v>0</v>
      </c>
      <c r="T164" s="201">
        <f t="shared" si="1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630</v>
      </c>
      <c r="AT164" s="202" t="s">
        <v>207</v>
      </c>
      <c r="AU164" s="202" t="s">
        <v>80</v>
      </c>
      <c r="AY164" s="17" t="s">
        <v>147</v>
      </c>
      <c r="BE164" s="203">
        <f t="shared" si="14"/>
        <v>0</v>
      </c>
      <c r="BF164" s="203">
        <f t="shared" si="15"/>
        <v>0</v>
      </c>
      <c r="BG164" s="203">
        <f t="shared" si="16"/>
        <v>0</v>
      </c>
      <c r="BH164" s="203">
        <f t="shared" si="17"/>
        <v>0</v>
      </c>
      <c r="BI164" s="203">
        <f t="shared" si="18"/>
        <v>0</v>
      </c>
      <c r="BJ164" s="17" t="s">
        <v>80</v>
      </c>
      <c r="BK164" s="203">
        <f t="shared" si="19"/>
        <v>0</v>
      </c>
      <c r="BL164" s="17" t="s">
        <v>630</v>
      </c>
      <c r="BM164" s="202" t="s">
        <v>317</v>
      </c>
    </row>
    <row r="165" spans="1:65" s="2" customFormat="1" ht="24.2" customHeight="1">
      <c r="A165" s="34"/>
      <c r="B165" s="35"/>
      <c r="C165" s="191" t="s">
        <v>318</v>
      </c>
      <c r="D165" s="191" t="s">
        <v>148</v>
      </c>
      <c r="E165" s="192" t="s">
        <v>701</v>
      </c>
      <c r="F165" s="193" t="s">
        <v>702</v>
      </c>
      <c r="G165" s="194" t="s">
        <v>310</v>
      </c>
      <c r="H165" s="195">
        <v>4</v>
      </c>
      <c r="I165" s="196"/>
      <c r="J165" s="197">
        <f t="shared" si="10"/>
        <v>0</v>
      </c>
      <c r="K165" s="193" t="s">
        <v>629</v>
      </c>
      <c r="L165" s="39"/>
      <c r="M165" s="198" t="s">
        <v>1</v>
      </c>
      <c r="N165" s="199" t="s">
        <v>37</v>
      </c>
      <c r="O165" s="71"/>
      <c r="P165" s="200">
        <f t="shared" si="11"/>
        <v>0</v>
      </c>
      <c r="Q165" s="200">
        <v>0</v>
      </c>
      <c r="R165" s="200">
        <f t="shared" si="12"/>
        <v>0</v>
      </c>
      <c r="S165" s="200">
        <v>0</v>
      </c>
      <c r="T165" s="201">
        <f t="shared" si="1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2" t="s">
        <v>630</v>
      </c>
      <c r="AT165" s="202" t="s">
        <v>148</v>
      </c>
      <c r="AU165" s="202" t="s">
        <v>80</v>
      </c>
      <c r="AY165" s="17" t="s">
        <v>147</v>
      </c>
      <c r="BE165" s="203">
        <f t="shared" si="14"/>
        <v>0</v>
      </c>
      <c r="BF165" s="203">
        <f t="shared" si="15"/>
        <v>0</v>
      </c>
      <c r="BG165" s="203">
        <f t="shared" si="16"/>
        <v>0</v>
      </c>
      <c r="BH165" s="203">
        <f t="shared" si="17"/>
        <v>0</v>
      </c>
      <c r="BI165" s="203">
        <f t="shared" si="18"/>
        <v>0</v>
      </c>
      <c r="BJ165" s="17" t="s">
        <v>80</v>
      </c>
      <c r="BK165" s="203">
        <f t="shared" si="19"/>
        <v>0</v>
      </c>
      <c r="BL165" s="17" t="s">
        <v>630</v>
      </c>
      <c r="BM165" s="202" t="s">
        <v>321</v>
      </c>
    </row>
    <row r="166" spans="1:65" s="2" customFormat="1" ht="44.25" customHeight="1">
      <c r="A166" s="34"/>
      <c r="B166" s="35"/>
      <c r="C166" s="227" t="s">
        <v>245</v>
      </c>
      <c r="D166" s="227" t="s">
        <v>207</v>
      </c>
      <c r="E166" s="228" t="s">
        <v>703</v>
      </c>
      <c r="F166" s="229" t="s">
        <v>704</v>
      </c>
      <c r="G166" s="230" t="s">
        <v>310</v>
      </c>
      <c r="H166" s="231">
        <v>2</v>
      </c>
      <c r="I166" s="232"/>
      <c r="J166" s="233">
        <f t="shared" si="10"/>
        <v>0</v>
      </c>
      <c r="K166" s="229" t="s">
        <v>629</v>
      </c>
      <c r="L166" s="234"/>
      <c r="M166" s="235" t="s">
        <v>1</v>
      </c>
      <c r="N166" s="236" t="s">
        <v>37</v>
      </c>
      <c r="O166" s="71"/>
      <c r="P166" s="200">
        <f t="shared" si="11"/>
        <v>0</v>
      </c>
      <c r="Q166" s="200">
        <v>0</v>
      </c>
      <c r="R166" s="200">
        <f t="shared" si="12"/>
        <v>0</v>
      </c>
      <c r="S166" s="200">
        <v>0</v>
      </c>
      <c r="T166" s="201">
        <f t="shared" si="1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630</v>
      </c>
      <c r="AT166" s="202" t="s">
        <v>207</v>
      </c>
      <c r="AU166" s="202" t="s">
        <v>80</v>
      </c>
      <c r="AY166" s="17" t="s">
        <v>147</v>
      </c>
      <c r="BE166" s="203">
        <f t="shared" si="14"/>
        <v>0</v>
      </c>
      <c r="BF166" s="203">
        <f t="shared" si="15"/>
        <v>0</v>
      </c>
      <c r="BG166" s="203">
        <f t="shared" si="16"/>
        <v>0</v>
      </c>
      <c r="BH166" s="203">
        <f t="shared" si="17"/>
        <v>0</v>
      </c>
      <c r="BI166" s="203">
        <f t="shared" si="18"/>
        <v>0</v>
      </c>
      <c r="BJ166" s="17" t="s">
        <v>80</v>
      </c>
      <c r="BK166" s="203">
        <f t="shared" si="19"/>
        <v>0</v>
      </c>
      <c r="BL166" s="17" t="s">
        <v>630</v>
      </c>
      <c r="BM166" s="202" t="s">
        <v>324</v>
      </c>
    </row>
    <row r="167" spans="1:65" s="2" customFormat="1" ht="44.25" customHeight="1">
      <c r="A167" s="34"/>
      <c r="B167" s="35"/>
      <c r="C167" s="227" t="s">
        <v>325</v>
      </c>
      <c r="D167" s="227" t="s">
        <v>207</v>
      </c>
      <c r="E167" s="228" t="s">
        <v>705</v>
      </c>
      <c r="F167" s="229" t="s">
        <v>706</v>
      </c>
      <c r="G167" s="230" t="s">
        <v>310</v>
      </c>
      <c r="H167" s="231">
        <v>2</v>
      </c>
      <c r="I167" s="232"/>
      <c r="J167" s="233">
        <f t="shared" si="10"/>
        <v>0</v>
      </c>
      <c r="K167" s="229" t="s">
        <v>629</v>
      </c>
      <c r="L167" s="234"/>
      <c r="M167" s="235" t="s">
        <v>1</v>
      </c>
      <c r="N167" s="236" t="s">
        <v>37</v>
      </c>
      <c r="O167" s="71"/>
      <c r="P167" s="200">
        <f t="shared" si="11"/>
        <v>0</v>
      </c>
      <c r="Q167" s="200">
        <v>0</v>
      </c>
      <c r="R167" s="200">
        <f t="shared" si="12"/>
        <v>0</v>
      </c>
      <c r="S167" s="200">
        <v>0</v>
      </c>
      <c r="T167" s="201">
        <f t="shared" si="1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2" t="s">
        <v>630</v>
      </c>
      <c r="AT167" s="202" t="s">
        <v>207</v>
      </c>
      <c r="AU167" s="202" t="s">
        <v>80</v>
      </c>
      <c r="AY167" s="17" t="s">
        <v>147</v>
      </c>
      <c r="BE167" s="203">
        <f t="shared" si="14"/>
        <v>0</v>
      </c>
      <c r="BF167" s="203">
        <f t="shared" si="15"/>
        <v>0</v>
      </c>
      <c r="BG167" s="203">
        <f t="shared" si="16"/>
        <v>0</v>
      </c>
      <c r="BH167" s="203">
        <f t="shared" si="17"/>
        <v>0</v>
      </c>
      <c r="BI167" s="203">
        <f t="shared" si="18"/>
        <v>0</v>
      </c>
      <c r="BJ167" s="17" t="s">
        <v>80</v>
      </c>
      <c r="BK167" s="203">
        <f t="shared" si="19"/>
        <v>0</v>
      </c>
      <c r="BL167" s="17" t="s">
        <v>630</v>
      </c>
      <c r="BM167" s="202" t="s">
        <v>328</v>
      </c>
    </row>
    <row r="168" spans="1:65" s="2" customFormat="1" ht="37.9" customHeight="1">
      <c r="A168" s="34"/>
      <c r="B168" s="35"/>
      <c r="C168" s="191" t="s">
        <v>248</v>
      </c>
      <c r="D168" s="191" t="s">
        <v>148</v>
      </c>
      <c r="E168" s="192" t="s">
        <v>707</v>
      </c>
      <c r="F168" s="193" t="s">
        <v>708</v>
      </c>
      <c r="G168" s="194" t="s">
        <v>310</v>
      </c>
      <c r="H168" s="195">
        <v>3</v>
      </c>
      <c r="I168" s="196"/>
      <c r="J168" s="197">
        <f t="shared" si="10"/>
        <v>0</v>
      </c>
      <c r="K168" s="193" t="s">
        <v>629</v>
      </c>
      <c r="L168" s="39"/>
      <c r="M168" s="198" t="s">
        <v>1</v>
      </c>
      <c r="N168" s="199" t="s">
        <v>37</v>
      </c>
      <c r="O168" s="71"/>
      <c r="P168" s="200">
        <f t="shared" si="11"/>
        <v>0</v>
      </c>
      <c r="Q168" s="200">
        <v>0</v>
      </c>
      <c r="R168" s="200">
        <f t="shared" si="12"/>
        <v>0</v>
      </c>
      <c r="S168" s="200">
        <v>0</v>
      </c>
      <c r="T168" s="201">
        <f t="shared" si="1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630</v>
      </c>
      <c r="AT168" s="202" t="s">
        <v>148</v>
      </c>
      <c r="AU168" s="202" t="s">
        <v>80</v>
      </c>
      <c r="AY168" s="17" t="s">
        <v>147</v>
      </c>
      <c r="BE168" s="203">
        <f t="shared" si="14"/>
        <v>0</v>
      </c>
      <c r="BF168" s="203">
        <f t="shared" si="15"/>
        <v>0</v>
      </c>
      <c r="BG168" s="203">
        <f t="shared" si="16"/>
        <v>0</v>
      </c>
      <c r="BH168" s="203">
        <f t="shared" si="17"/>
        <v>0</v>
      </c>
      <c r="BI168" s="203">
        <f t="shared" si="18"/>
        <v>0</v>
      </c>
      <c r="BJ168" s="17" t="s">
        <v>80</v>
      </c>
      <c r="BK168" s="203">
        <f t="shared" si="19"/>
        <v>0</v>
      </c>
      <c r="BL168" s="17" t="s">
        <v>630</v>
      </c>
      <c r="BM168" s="202" t="s">
        <v>333</v>
      </c>
    </row>
    <row r="169" spans="1:65" s="2" customFormat="1" ht="16.5" customHeight="1">
      <c r="A169" s="34"/>
      <c r="B169" s="35"/>
      <c r="C169" s="227" t="s">
        <v>335</v>
      </c>
      <c r="D169" s="227" t="s">
        <v>207</v>
      </c>
      <c r="E169" s="228" t="s">
        <v>709</v>
      </c>
      <c r="F169" s="229" t="s">
        <v>710</v>
      </c>
      <c r="G169" s="230" t="s">
        <v>711</v>
      </c>
      <c r="H169" s="231">
        <v>2</v>
      </c>
      <c r="I169" s="232"/>
      <c r="J169" s="233">
        <f t="shared" si="10"/>
        <v>0</v>
      </c>
      <c r="K169" s="229" t="s">
        <v>622</v>
      </c>
      <c r="L169" s="234"/>
      <c r="M169" s="235" t="s">
        <v>1</v>
      </c>
      <c r="N169" s="236" t="s">
        <v>37</v>
      </c>
      <c r="O169" s="71"/>
      <c r="P169" s="200">
        <f t="shared" si="11"/>
        <v>0</v>
      </c>
      <c r="Q169" s="200">
        <v>0</v>
      </c>
      <c r="R169" s="200">
        <f t="shared" si="12"/>
        <v>0</v>
      </c>
      <c r="S169" s="200">
        <v>0</v>
      </c>
      <c r="T169" s="201">
        <f t="shared" si="1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2" t="s">
        <v>630</v>
      </c>
      <c r="AT169" s="202" t="s">
        <v>207</v>
      </c>
      <c r="AU169" s="202" t="s">
        <v>80</v>
      </c>
      <c r="AY169" s="17" t="s">
        <v>147</v>
      </c>
      <c r="BE169" s="203">
        <f t="shared" si="14"/>
        <v>0</v>
      </c>
      <c r="BF169" s="203">
        <f t="shared" si="15"/>
        <v>0</v>
      </c>
      <c r="BG169" s="203">
        <f t="shared" si="16"/>
        <v>0</v>
      </c>
      <c r="BH169" s="203">
        <f t="shared" si="17"/>
        <v>0</v>
      </c>
      <c r="BI169" s="203">
        <f t="shared" si="18"/>
        <v>0</v>
      </c>
      <c r="BJ169" s="17" t="s">
        <v>80</v>
      </c>
      <c r="BK169" s="203">
        <f t="shared" si="19"/>
        <v>0</v>
      </c>
      <c r="BL169" s="17" t="s">
        <v>630</v>
      </c>
      <c r="BM169" s="202" t="s">
        <v>338</v>
      </c>
    </row>
    <row r="170" spans="1:65" s="2" customFormat="1" ht="24.2" customHeight="1">
      <c r="A170" s="34"/>
      <c r="B170" s="35"/>
      <c r="C170" s="227" t="s">
        <v>251</v>
      </c>
      <c r="D170" s="227" t="s">
        <v>207</v>
      </c>
      <c r="E170" s="228" t="s">
        <v>712</v>
      </c>
      <c r="F170" s="229" t="s">
        <v>713</v>
      </c>
      <c r="G170" s="230" t="s">
        <v>310</v>
      </c>
      <c r="H170" s="231">
        <v>1</v>
      </c>
      <c r="I170" s="232"/>
      <c r="J170" s="233">
        <f t="shared" si="10"/>
        <v>0</v>
      </c>
      <c r="K170" s="229" t="s">
        <v>629</v>
      </c>
      <c r="L170" s="234"/>
      <c r="M170" s="235" t="s">
        <v>1</v>
      </c>
      <c r="N170" s="236" t="s">
        <v>37</v>
      </c>
      <c r="O170" s="71"/>
      <c r="P170" s="200">
        <f t="shared" si="11"/>
        <v>0</v>
      </c>
      <c r="Q170" s="200">
        <v>0</v>
      </c>
      <c r="R170" s="200">
        <f t="shared" si="12"/>
        <v>0</v>
      </c>
      <c r="S170" s="200">
        <v>0</v>
      </c>
      <c r="T170" s="201">
        <f t="shared" si="1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2" t="s">
        <v>630</v>
      </c>
      <c r="AT170" s="202" t="s">
        <v>207</v>
      </c>
      <c r="AU170" s="202" t="s">
        <v>80</v>
      </c>
      <c r="AY170" s="17" t="s">
        <v>147</v>
      </c>
      <c r="BE170" s="203">
        <f t="shared" si="14"/>
        <v>0</v>
      </c>
      <c r="BF170" s="203">
        <f t="shared" si="15"/>
        <v>0</v>
      </c>
      <c r="BG170" s="203">
        <f t="shared" si="16"/>
        <v>0</v>
      </c>
      <c r="BH170" s="203">
        <f t="shared" si="17"/>
        <v>0</v>
      </c>
      <c r="BI170" s="203">
        <f t="shared" si="18"/>
        <v>0</v>
      </c>
      <c r="BJ170" s="17" t="s">
        <v>80</v>
      </c>
      <c r="BK170" s="203">
        <f t="shared" si="19"/>
        <v>0</v>
      </c>
      <c r="BL170" s="17" t="s">
        <v>630</v>
      </c>
      <c r="BM170" s="202" t="s">
        <v>342</v>
      </c>
    </row>
    <row r="171" spans="1:65" s="2" customFormat="1" ht="33" customHeight="1">
      <c r="A171" s="34"/>
      <c r="B171" s="35"/>
      <c r="C171" s="191" t="s">
        <v>343</v>
      </c>
      <c r="D171" s="191" t="s">
        <v>148</v>
      </c>
      <c r="E171" s="192" t="s">
        <v>714</v>
      </c>
      <c r="F171" s="193" t="s">
        <v>715</v>
      </c>
      <c r="G171" s="194" t="s">
        <v>310</v>
      </c>
      <c r="H171" s="195">
        <v>26</v>
      </c>
      <c r="I171" s="196"/>
      <c r="J171" s="197">
        <f t="shared" si="10"/>
        <v>0</v>
      </c>
      <c r="K171" s="193" t="s">
        <v>629</v>
      </c>
      <c r="L171" s="39"/>
      <c r="M171" s="198" t="s">
        <v>1</v>
      </c>
      <c r="N171" s="199" t="s">
        <v>37</v>
      </c>
      <c r="O171" s="71"/>
      <c r="P171" s="200">
        <f t="shared" si="11"/>
        <v>0</v>
      </c>
      <c r="Q171" s="200">
        <v>0</v>
      </c>
      <c r="R171" s="200">
        <f t="shared" si="12"/>
        <v>0</v>
      </c>
      <c r="S171" s="200">
        <v>0</v>
      </c>
      <c r="T171" s="201">
        <f t="shared" si="1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2" t="s">
        <v>630</v>
      </c>
      <c r="AT171" s="202" t="s">
        <v>148</v>
      </c>
      <c r="AU171" s="202" t="s">
        <v>80</v>
      </c>
      <c r="AY171" s="17" t="s">
        <v>147</v>
      </c>
      <c r="BE171" s="203">
        <f t="shared" si="14"/>
        <v>0</v>
      </c>
      <c r="BF171" s="203">
        <f t="shared" si="15"/>
        <v>0</v>
      </c>
      <c r="BG171" s="203">
        <f t="shared" si="16"/>
        <v>0</v>
      </c>
      <c r="BH171" s="203">
        <f t="shared" si="17"/>
        <v>0</v>
      </c>
      <c r="BI171" s="203">
        <f t="shared" si="18"/>
        <v>0</v>
      </c>
      <c r="BJ171" s="17" t="s">
        <v>80</v>
      </c>
      <c r="BK171" s="203">
        <f t="shared" si="19"/>
        <v>0</v>
      </c>
      <c r="BL171" s="17" t="s">
        <v>630</v>
      </c>
      <c r="BM171" s="202" t="s">
        <v>346</v>
      </c>
    </row>
    <row r="172" spans="1:65" s="2" customFormat="1" ht="24.2" customHeight="1">
      <c r="A172" s="34"/>
      <c r="B172" s="35"/>
      <c r="C172" s="227" t="s">
        <v>256</v>
      </c>
      <c r="D172" s="227" t="s">
        <v>207</v>
      </c>
      <c r="E172" s="228" t="s">
        <v>716</v>
      </c>
      <c r="F172" s="229" t="s">
        <v>717</v>
      </c>
      <c r="G172" s="230" t="s">
        <v>310</v>
      </c>
      <c r="H172" s="231">
        <v>18</v>
      </c>
      <c r="I172" s="232"/>
      <c r="J172" s="233">
        <f t="shared" si="10"/>
        <v>0</v>
      </c>
      <c r="K172" s="229" t="s">
        <v>629</v>
      </c>
      <c r="L172" s="234"/>
      <c r="M172" s="235" t="s">
        <v>1</v>
      </c>
      <c r="N172" s="236" t="s">
        <v>37</v>
      </c>
      <c r="O172" s="71"/>
      <c r="P172" s="200">
        <f t="shared" si="11"/>
        <v>0</v>
      </c>
      <c r="Q172" s="200">
        <v>0</v>
      </c>
      <c r="R172" s="200">
        <f t="shared" si="12"/>
        <v>0</v>
      </c>
      <c r="S172" s="200">
        <v>0</v>
      </c>
      <c r="T172" s="201">
        <f t="shared" si="1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630</v>
      </c>
      <c r="AT172" s="202" t="s">
        <v>207</v>
      </c>
      <c r="AU172" s="202" t="s">
        <v>80</v>
      </c>
      <c r="AY172" s="17" t="s">
        <v>147</v>
      </c>
      <c r="BE172" s="203">
        <f t="shared" si="14"/>
        <v>0</v>
      </c>
      <c r="BF172" s="203">
        <f t="shared" si="15"/>
        <v>0</v>
      </c>
      <c r="BG172" s="203">
        <f t="shared" si="16"/>
        <v>0</v>
      </c>
      <c r="BH172" s="203">
        <f t="shared" si="17"/>
        <v>0</v>
      </c>
      <c r="BI172" s="203">
        <f t="shared" si="18"/>
        <v>0</v>
      </c>
      <c r="BJ172" s="17" t="s">
        <v>80</v>
      </c>
      <c r="BK172" s="203">
        <f t="shared" si="19"/>
        <v>0</v>
      </c>
      <c r="BL172" s="17" t="s">
        <v>630</v>
      </c>
      <c r="BM172" s="202" t="s">
        <v>351</v>
      </c>
    </row>
    <row r="173" spans="1:65" s="2" customFormat="1" ht="24.2" customHeight="1">
      <c r="A173" s="34"/>
      <c r="B173" s="35"/>
      <c r="C173" s="227" t="s">
        <v>353</v>
      </c>
      <c r="D173" s="227" t="s">
        <v>207</v>
      </c>
      <c r="E173" s="228" t="s">
        <v>718</v>
      </c>
      <c r="F173" s="229" t="s">
        <v>719</v>
      </c>
      <c r="G173" s="230" t="s">
        <v>310</v>
      </c>
      <c r="H173" s="231">
        <v>6</v>
      </c>
      <c r="I173" s="232"/>
      <c r="J173" s="233">
        <f t="shared" si="10"/>
        <v>0</v>
      </c>
      <c r="K173" s="229" t="s">
        <v>622</v>
      </c>
      <c r="L173" s="234"/>
      <c r="M173" s="235" t="s">
        <v>1</v>
      </c>
      <c r="N173" s="236" t="s">
        <v>37</v>
      </c>
      <c r="O173" s="71"/>
      <c r="P173" s="200">
        <f t="shared" si="11"/>
        <v>0</v>
      </c>
      <c r="Q173" s="200">
        <v>0</v>
      </c>
      <c r="R173" s="200">
        <f t="shared" si="12"/>
        <v>0</v>
      </c>
      <c r="S173" s="200">
        <v>0</v>
      </c>
      <c r="T173" s="201">
        <f t="shared" si="1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2" t="s">
        <v>630</v>
      </c>
      <c r="AT173" s="202" t="s">
        <v>207</v>
      </c>
      <c r="AU173" s="202" t="s">
        <v>80</v>
      </c>
      <c r="AY173" s="17" t="s">
        <v>147</v>
      </c>
      <c r="BE173" s="203">
        <f t="shared" si="14"/>
        <v>0</v>
      </c>
      <c r="BF173" s="203">
        <f t="shared" si="15"/>
        <v>0</v>
      </c>
      <c r="BG173" s="203">
        <f t="shared" si="16"/>
        <v>0</v>
      </c>
      <c r="BH173" s="203">
        <f t="shared" si="17"/>
        <v>0</v>
      </c>
      <c r="BI173" s="203">
        <f t="shared" si="18"/>
        <v>0</v>
      </c>
      <c r="BJ173" s="17" t="s">
        <v>80</v>
      </c>
      <c r="BK173" s="203">
        <f t="shared" si="19"/>
        <v>0</v>
      </c>
      <c r="BL173" s="17" t="s">
        <v>630</v>
      </c>
      <c r="BM173" s="202" t="s">
        <v>356</v>
      </c>
    </row>
    <row r="174" spans="1:65" s="2" customFormat="1" ht="33" customHeight="1">
      <c r="A174" s="34"/>
      <c r="B174" s="35"/>
      <c r="C174" s="227" t="s">
        <v>260</v>
      </c>
      <c r="D174" s="227" t="s">
        <v>207</v>
      </c>
      <c r="E174" s="228" t="s">
        <v>720</v>
      </c>
      <c r="F174" s="229" t="s">
        <v>721</v>
      </c>
      <c r="G174" s="230" t="s">
        <v>310</v>
      </c>
      <c r="H174" s="231">
        <v>2</v>
      </c>
      <c r="I174" s="232"/>
      <c r="J174" s="233">
        <f t="shared" si="10"/>
        <v>0</v>
      </c>
      <c r="K174" s="229" t="s">
        <v>622</v>
      </c>
      <c r="L174" s="234"/>
      <c r="M174" s="235" t="s">
        <v>1</v>
      </c>
      <c r="N174" s="236" t="s">
        <v>37</v>
      </c>
      <c r="O174" s="71"/>
      <c r="P174" s="200">
        <f t="shared" si="11"/>
        <v>0</v>
      </c>
      <c r="Q174" s="200">
        <v>0</v>
      </c>
      <c r="R174" s="200">
        <f t="shared" si="12"/>
        <v>0</v>
      </c>
      <c r="S174" s="200">
        <v>0</v>
      </c>
      <c r="T174" s="201">
        <f t="shared" si="1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2" t="s">
        <v>630</v>
      </c>
      <c r="AT174" s="202" t="s">
        <v>207</v>
      </c>
      <c r="AU174" s="202" t="s">
        <v>80</v>
      </c>
      <c r="AY174" s="17" t="s">
        <v>147</v>
      </c>
      <c r="BE174" s="203">
        <f t="shared" si="14"/>
        <v>0</v>
      </c>
      <c r="BF174" s="203">
        <f t="shared" si="15"/>
        <v>0</v>
      </c>
      <c r="BG174" s="203">
        <f t="shared" si="16"/>
        <v>0</v>
      </c>
      <c r="BH174" s="203">
        <f t="shared" si="17"/>
        <v>0</v>
      </c>
      <c r="BI174" s="203">
        <f t="shared" si="18"/>
        <v>0</v>
      </c>
      <c r="BJ174" s="17" t="s">
        <v>80</v>
      </c>
      <c r="BK174" s="203">
        <f t="shared" si="19"/>
        <v>0</v>
      </c>
      <c r="BL174" s="17" t="s">
        <v>630</v>
      </c>
      <c r="BM174" s="202" t="s">
        <v>359</v>
      </c>
    </row>
    <row r="175" spans="1:65" s="2" customFormat="1" ht="33" customHeight="1">
      <c r="A175" s="34"/>
      <c r="B175" s="35"/>
      <c r="C175" s="191" t="s">
        <v>361</v>
      </c>
      <c r="D175" s="191" t="s">
        <v>148</v>
      </c>
      <c r="E175" s="192" t="s">
        <v>722</v>
      </c>
      <c r="F175" s="193" t="s">
        <v>723</v>
      </c>
      <c r="G175" s="194" t="s">
        <v>310</v>
      </c>
      <c r="H175" s="195">
        <v>4</v>
      </c>
      <c r="I175" s="196"/>
      <c r="J175" s="197">
        <f t="shared" si="10"/>
        <v>0</v>
      </c>
      <c r="K175" s="193" t="s">
        <v>629</v>
      </c>
      <c r="L175" s="39"/>
      <c r="M175" s="198" t="s">
        <v>1</v>
      </c>
      <c r="N175" s="199" t="s">
        <v>37</v>
      </c>
      <c r="O175" s="71"/>
      <c r="P175" s="200">
        <f t="shared" si="11"/>
        <v>0</v>
      </c>
      <c r="Q175" s="200">
        <v>0</v>
      </c>
      <c r="R175" s="200">
        <f t="shared" si="12"/>
        <v>0</v>
      </c>
      <c r="S175" s="200">
        <v>0</v>
      </c>
      <c r="T175" s="201">
        <f t="shared" si="1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2" t="s">
        <v>630</v>
      </c>
      <c r="AT175" s="202" t="s">
        <v>148</v>
      </c>
      <c r="AU175" s="202" t="s">
        <v>80</v>
      </c>
      <c r="AY175" s="17" t="s">
        <v>147</v>
      </c>
      <c r="BE175" s="203">
        <f t="shared" si="14"/>
        <v>0</v>
      </c>
      <c r="BF175" s="203">
        <f t="shared" si="15"/>
        <v>0</v>
      </c>
      <c r="BG175" s="203">
        <f t="shared" si="16"/>
        <v>0</v>
      </c>
      <c r="BH175" s="203">
        <f t="shared" si="17"/>
        <v>0</v>
      </c>
      <c r="BI175" s="203">
        <f t="shared" si="18"/>
        <v>0</v>
      </c>
      <c r="BJ175" s="17" t="s">
        <v>80</v>
      </c>
      <c r="BK175" s="203">
        <f t="shared" si="19"/>
        <v>0</v>
      </c>
      <c r="BL175" s="17" t="s">
        <v>630</v>
      </c>
      <c r="BM175" s="202" t="s">
        <v>364</v>
      </c>
    </row>
    <row r="176" spans="1:65" s="2" customFormat="1" ht="33" customHeight="1">
      <c r="A176" s="34"/>
      <c r="B176" s="35"/>
      <c r="C176" s="227" t="s">
        <v>264</v>
      </c>
      <c r="D176" s="227" t="s">
        <v>207</v>
      </c>
      <c r="E176" s="228" t="s">
        <v>724</v>
      </c>
      <c r="F176" s="229" t="s">
        <v>725</v>
      </c>
      <c r="G176" s="230" t="s">
        <v>310</v>
      </c>
      <c r="H176" s="231">
        <v>4</v>
      </c>
      <c r="I176" s="232"/>
      <c r="J176" s="233">
        <f t="shared" si="10"/>
        <v>0</v>
      </c>
      <c r="K176" s="229" t="s">
        <v>629</v>
      </c>
      <c r="L176" s="234"/>
      <c r="M176" s="235" t="s">
        <v>1</v>
      </c>
      <c r="N176" s="236" t="s">
        <v>37</v>
      </c>
      <c r="O176" s="71"/>
      <c r="P176" s="200">
        <f t="shared" si="11"/>
        <v>0</v>
      </c>
      <c r="Q176" s="200">
        <v>0</v>
      </c>
      <c r="R176" s="200">
        <f t="shared" si="12"/>
        <v>0</v>
      </c>
      <c r="S176" s="200">
        <v>0</v>
      </c>
      <c r="T176" s="201">
        <f t="shared" si="1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2" t="s">
        <v>630</v>
      </c>
      <c r="AT176" s="202" t="s">
        <v>207</v>
      </c>
      <c r="AU176" s="202" t="s">
        <v>80</v>
      </c>
      <c r="AY176" s="17" t="s">
        <v>147</v>
      </c>
      <c r="BE176" s="203">
        <f t="shared" si="14"/>
        <v>0</v>
      </c>
      <c r="BF176" s="203">
        <f t="shared" si="15"/>
        <v>0</v>
      </c>
      <c r="BG176" s="203">
        <f t="shared" si="16"/>
        <v>0</v>
      </c>
      <c r="BH176" s="203">
        <f t="shared" si="17"/>
        <v>0</v>
      </c>
      <c r="BI176" s="203">
        <f t="shared" si="18"/>
        <v>0</v>
      </c>
      <c r="BJ176" s="17" t="s">
        <v>80</v>
      </c>
      <c r="BK176" s="203">
        <f t="shared" si="19"/>
        <v>0</v>
      </c>
      <c r="BL176" s="17" t="s">
        <v>630</v>
      </c>
      <c r="BM176" s="202" t="s">
        <v>369</v>
      </c>
    </row>
    <row r="177" spans="1:65" s="2" customFormat="1" ht="16.5" customHeight="1">
      <c r="A177" s="34"/>
      <c r="B177" s="35"/>
      <c r="C177" s="191" t="s">
        <v>372</v>
      </c>
      <c r="D177" s="191" t="s">
        <v>148</v>
      </c>
      <c r="E177" s="192" t="s">
        <v>726</v>
      </c>
      <c r="F177" s="193" t="s">
        <v>727</v>
      </c>
      <c r="G177" s="194" t="s">
        <v>158</v>
      </c>
      <c r="H177" s="195">
        <v>264</v>
      </c>
      <c r="I177" s="196"/>
      <c r="J177" s="197">
        <f t="shared" si="10"/>
        <v>0</v>
      </c>
      <c r="K177" s="193" t="s">
        <v>629</v>
      </c>
      <c r="L177" s="39"/>
      <c r="M177" s="198" t="s">
        <v>1</v>
      </c>
      <c r="N177" s="199" t="s">
        <v>37</v>
      </c>
      <c r="O177" s="71"/>
      <c r="P177" s="200">
        <f t="shared" si="11"/>
        <v>0</v>
      </c>
      <c r="Q177" s="200">
        <v>0</v>
      </c>
      <c r="R177" s="200">
        <f t="shared" si="12"/>
        <v>0</v>
      </c>
      <c r="S177" s="200">
        <v>0</v>
      </c>
      <c r="T177" s="201">
        <f t="shared" si="1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2" t="s">
        <v>630</v>
      </c>
      <c r="AT177" s="202" t="s">
        <v>148</v>
      </c>
      <c r="AU177" s="202" t="s">
        <v>80</v>
      </c>
      <c r="AY177" s="17" t="s">
        <v>147</v>
      </c>
      <c r="BE177" s="203">
        <f t="shared" si="14"/>
        <v>0</v>
      </c>
      <c r="BF177" s="203">
        <f t="shared" si="15"/>
        <v>0</v>
      </c>
      <c r="BG177" s="203">
        <f t="shared" si="16"/>
        <v>0</v>
      </c>
      <c r="BH177" s="203">
        <f t="shared" si="17"/>
        <v>0</v>
      </c>
      <c r="BI177" s="203">
        <f t="shared" si="18"/>
        <v>0</v>
      </c>
      <c r="BJ177" s="17" t="s">
        <v>80</v>
      </c>
      <c r="BK177" s="203">
        <f t="shared" si="19"/>
        <v>0</v>
      </c>
      <c r="BL177" s="17" t="s">
        <v>630</v>
      </c>
      <c r="BM177" s="202" t="s">
        <v>375</v>
      </c>
    </row>
    <row r="178" spans="1:65" s="2" customFormat="1" ht="24.2" customHeight="1">
      <c r="A178" s="34"/>
      <c r="B178" s="35"/>
      <c r="C178" s="227" t="s">
        <v>268</v>
      </c>
      <c r="D178" s="227" t="s">
        <v>207</v>
      </c>
      <c r="E178" s="228" t="s">
        <v>728</v>
      </c>
      <c r="F178" s="229" t="s">
        <v>729</v>
      </c>
      <c r="G178" s="230" t="s">
        <v>158</v>
      </c>
      <c r="H178" s="231">
        <v>18</v>
      </c>
      <c r="I178" s="232"/>
      <c r="J178" s="233">
        <f t="shared" si="10"/>
        <v>0</v>
      </c>
      <c r="K178" s="229" t="s">
        <v>629</v>
      </c>
      <c r="L178" s="234"/>
      <c r="M178" s="235" t="s">
        <v>1</v>
      </c>
      <c r="N178" s="236" t="s">
        <v>37</v>
      </c>
      <c r="O178" s="71"/>
      <c r="P178" s="200">
        <f t="shared" si="11"/>
        <v>0</v>
      </c>
      <c r="Q178" s="200">
        <v>0</v>
      </c>
      <c r="R178" s="200">
        <f t="shared" si="12"/>
        <v>0</v>
      </c>
      <c r="S178" s="200">
        <v>0</v>
      </c>
      <c r="T178" s="201">
        <f t="shared" si="1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2" t="s">
        <v>630</v>
      </c>
      <c r="AT178" s="202" t="s">
        <v>207</v>
      </c>
      <c r="AU178" s="202" t="s">
        <v>80</v>
      </c>
      <c r="AY178" s="17" t="s">
        <v>147</v>
      </c>
      <c r="BE178" s="203">
        <f t="shared" si="14"/>
        <v>0</v>
      </c>
      <c r="BF178" s="203">
        <f t="shared" si="15"/>
        <v>0</v>
      </c>
      <c r="BG178" s="203">
        <f t="shared" si="16"/>
        <v>0</v>
      </c>
      <c r="BH178" s="203">
        <f t="shared" si="17"/>
        <v>0</v>
      </c>
      <c r="BI178" s="203">
        <f t="shared" si="18"/>
        <v>0</v>
      </c>
      <c r="BJ178" s="17" t="s">
        <v>80</v>
      </c>
      <c r="BK178" s="203">
        <f t="shared" si="19"/>
        <v>0</v>
      </c>
      <c r="BL178" s="17" t="s">
        <v>630</v>
      </c>
      <c r="BM178" s="202" t="s">
        <v>382</v>
      </c>
    </row>
    <row r="179" spans="1:65" s="2" customFormat="1" ht="24.2" customHeight="1">
      <c r="A179" s="34"/>
      <c r="B179" s="35"/>
      <c r="C179" s="227" t="s">
        <v>384</v>
      </c>
      <c r="D179" s="227" t="s">
        <v>207</v>
      </c>
      <c r="E179" s="228" t="s">
        <v>730</v>
      </c>
      <c r="F179" s="229" t="s">
        <v>731</v>
      </c>
      <c r="G179" s="230" t="s">
        <v>158</v>
      </c>
      <c r="H179" s="231">
        <v>65</v>
      </c>
      <c r="I179" s="232"/>
      <c r="J179" s="233">
        <f t="shared" si="10"/>
        <v>0</v>
      </c>
      <c r="K179" s="229" t="s">
        <v>629</v>
      </c>
      <c r="L179" s="234"/>
      <c r="M179" s="235" t="s">
        <v>1</v>
      </c>
      <c r="N179" s="236" t="s">
        <v>37</v>
      </c>
      <c r="O179" s="71"/>
      <c r="P179" s="200">
        <f t="shared" si="11"/>
        <v>0</v>
      </c>
      <c r="Q179" s="200">
        <v>0</v>
      </c>
      <c r="R179" s="200">
        <f t="shared" si="12"/>
        <v>0</v>
      </c>
      <c r="S179" s="200">
        <v>0</v>
      </c>
      <c r="T179" s="201">
        <f t="shared" si="1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2" t="s">
        <v>630</v>
      </c>
      <c r="AT179" s="202" t="s">
        <v>207</v>
      </c>
      <c r="AU179" s="202" t="s">
        <v>80</v>
      </c>
      <c r="AY179" s="17" t="s">
        <v>147</v>
      </c>
      <c r="BE179" s="203">
        <f t="shared" si="14"/>
        <v>0</v>
      </c>
      <c r="BF179" s="203">
        <f t="shared" si="15"/>
        <v>0</v>
      </c>
      <c r="BG179" s="203">
        <f t="shared" si="16"/>
        <v>0</v>
      </c>
      <c r="BH179" s="203">
        <f t="shared" si="17"/>
        <v>0</v>
      </c>
      <c r="BI179" s="203">
        <f t="shared" si="18"/>
        <v>0</v>
      </c>
      <c r="BJ179" s="17" t="s">
        <v>80</v>
      </c>
      <c r="BK179" s="203">
        <f t="shared" si="19"/>
        <v>0</v>
      </c>
      <c r="BL179" s="17" t="s">
        <v>630</v>
      </c>
      <c r="BM179" s="202" t="s">
        <v>387</v>
      </c>
    </row>
    <row r="180" spans="1:65" s="2" customFormat="1" ht="33" customHeight="1">
      <c r="A180" s="34"/>
      <c r="B180" s="35"/>
      <c r="C180" s="227" t="s">
        <v>272</v>
      </c>
      <c r="D180" s="227" t="s">
        <v>207</v>
      </c>
      <c r="E180" s="228" t="s">
        <v>732</v>
      </c>
      <c r="F180" s="229" t="s">
        <v>733</v>
      </c>
      <c r="G180" s="230" t="s">
        <v>158</v>
      </c>
      <c r="H180" s="231">
        <v>181</v>
      </c>
      <c r="I180" s="232"/>
      <c r="J180" s="233">
        <f t="shared" si="10"/>
        <v>0</v>
      </c>
      <c r="K180" s="229" t="s">
        <v>629</v>
      </c>
      <c r="L180" s="234"/>
      <c r="M180" s="235" t="s">
        <v>1</v>
      </c>
      <c r="N180" s="236" t="s">
        <v>37</v>
      </c>
      <c r="O180" s="71"/>
      <c r="P180" s="200">
        <f t="shared" si="11"/>
        <v>0</v>
      </c>
      <c r="Q180" s="200">
        <v>0</v>
      </c>
      <c r="R180" s="200">
        <f t="shared" si="12"/>
        <v>0</v>
      </c>
      <c r="S180" s="200">
        <v>0</v>
      </c>
      <c r="T180" s="201">
        <f t="shared" si="1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2" t="s">
        <v>630</v>
      </c>
      <c r="AT180" s="202" t="s">
        <v>207</v>
      </c>
      <c r="AU180" s="202" t="s">
        <v>80</v>
      </c>
      <c r="AY180" s="17" t="s">
        <v>147</v>
      </c>
      <c r="BE180" s="203">
        <f t="shared" si="14"/>
        <v>0</v>
      </c>
      <c r="BF180" s="203">
        <f t="shared" si="15"/>
        <v>0</v>
      </c>
      <c r="BG180" s="203">
        <f t="shared" si="16"/>
        <v>0</v>
      </c>
      <c r="BH180" s="203">
        <f t="shared" si="17"/>
        <v>0</v>
      </c>
      <c r="BI180" s="203">
        <f t="shared" si="18"/>
        <v>0</v>
      </c>
      <c r="BJ180" s="17" t="s">
        <v>80</v>
      </c>
      <c r="BK180" s="203">
        <f t="shared" si="19"/>
        <v>0</v>
      </c>
      <c r="BL180" s="17" t="s">
        <v>630</v>
      </c>
      <c r="BM180" s="202" t="s">
        <v>391</v>
      </c>
    </row>
    <row r="181" spans="1:65" s="2" customFormat="1" ht="16.5" customHeight="1">
      <c r="A181" s="34"/>
      <c r="B181" s="35"/>
      <c r="C181" s="191" t="s">
        <v>398</v>
      </c>
      <c r="D181" s="191" t="s">
        <v>148</v>
      </c>
      <c r="E181" s="192" t="s">
        <v>734</v>
      </c>
      <c r="F181" s="193" t="s">
        <v>735</v>
      </c>
      <c r="G181" s="194" t="s">
        <v>158</v>
      </c>
      <c r="H181" s="195">
        <v>204</v>
      </c>
      <c r="I181" s="196"/>
      <c r="J181" s="197">
        <f t="shared" si="10"/>
        <v>0</v>
      </c>
      <c r="K181" s="193" t="s">
        <v>629</v>
      </c>
      <c r="L181" s="39"/>
      <c r="M181" s="198" t="s">
        <v>1</v>
      </c>
      <c r="N181" s="199" t="s">
        <v>37</v>
      </c>
      <c r="O181" s="71"/>
      <c r="P181" s="200">
        <f t="shared" si="11"/>
        <v>0</v>
      </c>
      <c r="Q181" s="200">
        <v>0</v>
      </c>
      <c r="R181" s="200">
        <f t="shared" si="12"/>
        <v>0</v>
      </c>
      <c r="S181" s="200">
        <v>0</v>
      </c>
      <c r="T181" s="201">
        <f t="shared" si="1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2" t="s">
        <v>630</v>
      </c>
      <c r="AT181" s="202" t="s">
        <v>148</v>
      </c>
      <c r="AU181" s="202" t="s">
        <v>80</v>
      </c>
      <c r="AY181" s="17" t="s">
        <v>147</v>
      </c>
      <c r="BE181" s="203">
        <f t="shared" si="14"/>
        <v>0</v>
      </c>
      <c r="BF181" s="203">
        <f t="shared" si="15"/>
        <v>0</v>
      </c>
      <c r="BG181" s="203">
        <f t="shared" si="16"/>
        <v>0</v>
      </c>
      <c r="BH181" s="203">
        <f t="shared" si="17"/>
        <v>0</v>
      </c>
      <c r="BI181" s="203">
        <f t="shared" si="18"/>
        <v>0</v>
      </c>
      <c r="BJ181" s="17" t="s">
        <v>80</v>
      </c>
      <c r="BK181" s="203">
        <f t="shared" si="19"/>
        <v>0</v>
      </c>
      <c r="BL181" s="17" t="s">
        <v>630</v>
      </c>
      <c r="BM181" s="202" t="s">
        <v>401</v>
      </c>
    </row>
    <row r="182" spans="1:65" s="2" customFormat="1" ht="33" customHeight="1">
      <c r="A182" s="34"/>
      <c r="B182" s="35"/>
      <c r="C182" s="227" t="s">
        <v>276</v>
      </c>
      <c r="D182" s="227" t="s">
        <v>207</v>
      </c>
      <c r="E182" s="228" t="s">
        <v>736</v>
      </c>
      <c r="F182" s="229" t="s">
        <v>737</v>
      </c>
      <c r="G182" s="230" t="s">
        <v>158</v>
      </c>
      <c r="H182" s="231">
        <v>169</v>
      </c>
      <c r="I182" s="232"/>
      <c r="J182" s="233">
        <f t="shared" si="10"/>
        <v>0</v>
      </c>
      <c r="K182" s="229" t="s">
        <v>629</v>
      </c>
      <c r="L182" s="234"/>
      <c r="M182" s="235" t="s">
        <v>1</v>
      </c>
      <c r="N182" s="236" t="s">
        <v>37</v>
      </c>
      <c r="O182" s="71"/>
      <c r="P182" s="200">
        <f t="shared" si="11"/>
        <v>0</v>
      </c>
      <c r="Q182" s="200">
        <v>0</v>
      </c>
      <c r="R182" s="200">
        <f t="shared" si="12"/>
        <v>0</v>
      </c>
      <c r="S182" s="200">
        <v>0</v>
      </c>
      <c r="T182" s="201">
        <f t="shared" si="1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2" t="s">
        <v>630</v>
      </c>
      <c r="AT182" s="202" t="s">
        <v>207</v>
      </c>
      <c r="AU182" s="202" t="s">
        <v>80</v>
      </c>
      <c r="AY182" s="17" t="s">
        <v>147</v>
      </c>
      <c r="BE182" s="203">
        <f t="shared" si="14"/>
        <v>0</v>
      </c>
      <c r="BF182" s="203">
        <f t="shared" si="15"/>
        <v>0</v>
      </c>
      <c r="BG182" s="203">
        <f t="shared" si="16"/>
        <v>0</v>
      </c>
      <c r="BH182" s="203">
        <f t="shared" si="17"/>
        <v>0</v>
      </c>
      <c r="BI182" s="203">
        <f t="shared" si="18"/>
        <v>0</v>
      </c>
      <c r="BJ182" s="17" t="s">
        <v>80</v>
      </c>
      <c r="BK182" s="203">
        <f t="shared" si="19"/>
        <v>0</v>
      </c>
      <c r="BL182" s="17" t="s">
        <v>630</v>
      </c>
      <c r="BM182" s="202" t="s">
        <v>405</v>
      </c>
    </row>
    <row r="183" spans="1:65" s="2" customFormat="1" ht="24.2" customHeight="1">
      <c r="A183" s="34"/>
      <c r="B183" s="35"/>
      <c r="C183" s="227" t="s">
        <v>407</v>
      </c>
      <c r="D183" s="227" t="s">
        <v>207</v>
      </c>
      <c r="E183" s="228" t="s">
        <v>738</v>
      </c>
      <c r="F183" s="229" t="s">
        <v>739</v>
      </c>
      <c r="G183" s="230" t="s">
        <v>158</v>
      </c>
      <c r="H183" s="231">
        <v>35</v>
      </c>
      <c r="I183" s="232"/>
      <c r="J183" s="233">
        <f t="shared" si="10"/>
        <v>0</v>
      </c>
      <c r="K183" s="229" t="s">
        <v>629</v>
      </c>
      <c r="L183" s="234"/>
      <c r="M183" s="235" t="s">
        <v>1</v>
      </c>
      <c r="N183" s="236" t="s">
        <v>37</v>
      </c>
      <c r="O183" s="71"/>
      <c r="P183" s="200">
        <f t="shared" si="11"/>
        <v>0</v>
      </c>
      <c r="Q183" s="200">
        <v>0</v>
      </c>
      <c r="R183" s="200">
        <f t="shared" si="12"/>
        <v>0</v>
      </c>
      <c r="S183" s="200">
        <v>0</v>
      </c>
      <c r="T183" s="201">
        <f t="shared" si="1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2" t="s">
        <v>630</v>
      </c>
      <c r="AT183" s="202" t="s">
        <v>207</v>
      </c>
      <c r="AU183" s="202" t="s">
        <v>80</v>
      </c>
      <c r="AY183" s="17" t="s">
        <v>147</v>
      </c>
      <c r="BE183" s="203">
        <f t="shared" si="14"/>
        <v>0</v>
      </c>
      <c r="BF183" s="203">
        <f t="shared" si="15"/>
        <v>0</v>
      </c>
      <c r="BG183" s="203">
        <f t="shared" si="16"/>
        <v>0</v>
      </c>
      <c r="BH183" s="203">
        <f t="shared" si="17"/>
        <v>0</v>
      </c>
      <c r="BI183" s="203">
        <f t="shared" si="18"/>
        <v>0</v>
      </c>
      <c r="BJ183" s="17" t="s">
        <v>80</v>
      </c>
      <c r="BK183" s="203">
        <f t="shared" si="19"/>
        <v>0</v>
      </c>
      <c r="BL183" s="17" t="s">
        <v>630</v>
      </c>
      <c r="BM183" s="202" t="s">
        <v>410</v>
      </c>
    </row>
    <row r="184" spans="1:65" s="2" customFormat="1" ht="16.5" customHeight="1">
      <c r="A184" s="34"/>
      <c r="B184" s="35"/>
      <c r="C184" s="191" t="s">
        <v>281</v>
      </c>
      <c r="D184" s="191" t="s">
        <v>148</v>
      </c>
      <c r="E184" s="192" t="s">
        <v>740</v>
      </c>
      <c r="F184" s="193" t="s">
        <v>741</v>
      </c>
      <c r="G184" s="194" t="s">
        <v>158</v>
      </c>
      <c r="H184" s="195">
        <v>65</v>
      </c>
      <c r="I184" s="196"/>
      <c r="J184" s="197">
        <f t="shared" si="10"/>
        <v>0</v>
      </c>
      <c r="K184" s="193" t="s">
        <v>629</v>
      </c>
      <c r="L184" s="39"/>
      <c r="M184" s="198" t="s">
        <v>1</v>
      </c>
      <c r="N184" s="199" t="s">
        <v>37</v>
      </c>
      <c r="O184" s="71"/>
      <c r="P184" s="200">
        <f t="shared" si="11"/>
        <v>0</v>
      </c>
      <c r="Q184" s="200">
        <v>0</v>
      </c>
      <c r="R184" s="200">
        <f t="shared" si="12"/>
        <v>0</v>
      </c>
      <c r="S184" s="200">
        <v>0</v>
      </c>
      <c r="T184" s="201">
        <f t="shared" si="1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2" t="s">
        <v>630</v>
      </c>
      <c r="AT184" s="202" t="s">
        <v>148</v>
      </c>
      <c r="AU184" s="202" t="s">
        <v>80</v>
      </c>
      <c r="AY184" s="17" t="s">
        <v>147</v>
      </c>
      <c r="BE184" s="203">
        <f t="shared" si="14"/>
        <v>0</v>
      </c>
      <c r="BF184" s="203">
        <f t="shared" si="15"/>
        <v>0</v>
      </c>
      <c r="BG184" s="203">
        <f t="shared" si="16"/>
        <v>0</v>
      </c>
      <c r="BH184" s="203">
        <f t="shared" si="17"/>
        <v>0</v>
      </c>
      <c r="BI184" s="203">
        <f t="shared" si="18"/>
        <v>0</v>
      </c>
      <c r="BJ184" s="17" t="s">
        <v>80</v>
      </c>
      <c r="BK184" s="203">
        <f t="shared" si="19"/>
        <v>0</v>
      </c>
      <c r="BL184" s="17" t="s">
        <v>630</v>
      </c>
      <c r="BM184" s="202" t="s">
        <v>413</v>
      </c>
    </row>
    <row r="185" spans="1:65" s="2" customFormat="1" ht="24.2" customHeight="1">
      <c r="A185" s="34"/>
      <c r="B185" s="35"/>
      <c r="C185" s="227" t="s">
        <v>416</v>
      </c>
      <c r="D185" s="227" t="s">
        <v>207</v>
      </c>
      <c r="E185" s="228" t="s">
        <v>742</v>
      </c>
      <c r="F185" s="229" t="s">
        <v>743</v>
      </c>
      <c r="G185" s="230" t="s">
        <v>158</v>
      </c>
      <c r="H185" s="231">
        <v>60</v>
      </c>
      <c r="I185" s="232"/>
      <c r="J185" s="233">
        <f t="shared" si="10"/>
        <v>0</v>
      </c>
      <c r="K185" s="229" t="s">
        <v>629</v>
      </c>
      <c r="L185" s="234"/>
      <c r="M185" s="235" t="s">
        <v>1</v>
      </c>
      <c r="N185" s="236" t="s">
        <v>37</v>
      </c>
      <c r="O185" s="71"/>
      <c r="P185" s="200">
        <f t="shared" si="11"/>
        <v>0</v>
      </c>
      <c r="Q185" s="200">
        <v>0</v>
      </c>
      <c r="R185" s="200">
        <f t="shared" si="12"/>
        <v>0</v>
      </c>
      <c r="S185" s="200">
        <v>0</v>
      </c>
      <c r="T185" s="201">
        <f t="shared" si="1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2" t="s">
        <v>630</v>
      </c>
      <c r="AT185" s="202" t="s">
        <v>207</v>
      </c>
      <c r="AU185" s="202" t="s">
        <v>80</v>
      </c>
      <c r="AY185" s="17" t="s">
        <v>147</v>
      </c>
      <c r="BE185" s="203">
        <f t="shared" si="14"/>
        <v>0</v>
      </c>
      <c r="BF185" s="203">
        <f t="shared" si="15"/>
        <v>0</v>
      </c>
      <c r="BG185" s="203">
        <f t="shared" si="16"/>
        <v>0</v>
      </c>
      <c r="BH185" s="203">
        <f t="shared" si="17"/>
        <v>0</v>
      </c>
      <c r="BI185" s="203">
        <f t="shared" si="18"/>
        <v>0</v>
      </c>
      <c r="BJ185" s="17" t="s">
        <v>80</v>
      </c>
      <c r="BK185" s="203">
        <f t="shared" si="19"/>
        <v>0</v>
      </c>
      <c r="BL185" s="17" t="s">
        <v>630</v>
      </c>
      <c r="BM185" s="202" t="s">
        <v>419</v>
      </c>
    </row>
    <row r="186" spans="1:65" s="2" customFormat="1" ht="24.2" customHeight="1">
      <c r="A186" s="34"/>
      <c r="B186" s="35"/>
      <c r="C186" s="227" t="s">
        <v>285</v>
      </c>
      <c r="D186" s="227" t="s">
        <v>207</v>
      </c>
      <c r="E186" s="228" t="s">
        <v>744</v>
      </c>
      <c r="F186" s="229" t="s">
        <v>745</v>
      </c>
      <c r="G186" s="230" t="s">
        <v>158</v>
      </c>
      <c r="H186" s="231">
        <v>5</v>
      </c>
      <c r="I186" s="232"/>
      <c r="J186" s="233">
        <f t="shared" si="10"/>
        <v>0</v>
      </c>
      <c r="K186" s="229" t="s">
        <v>629</v>
      </c>
      <c r="L186" s="234"/>
      <c r="M186" s="235" t="s">
        <v>1</v>
      </c>
      <c r="N186" s="236" t="s">
        <v>37</v>
      </c>
      <c r="O186" s="71"/>
      <c r="P186" s="200">
        <f t="shared" si="11"/>
        <v>0</v>
      </c>
      <c r="Q186" s="200">
        <v>0</v>
      </c>
      <c r="R186" s="200">
        <f t="shared" si="12"/>
        <v>0</v>
      </c>
      <c r="S186" s="200">
        <v>0</v>
      </c>
      <c r="T186" s="201">
        <f t="shared" si="1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2" t="s">
        <v>630</v>
      </c>
      <c r="AT186" s="202" t="s">
        <v>207</v>
      </c>
      <c r="AU186" s="202" t="s">
        <v>80</v>
      </c>
      <c r="AY186" s="17" t="s">
        <v>147</v>
      </c>
      <c r="BE186" s="203">
        <f t="shared" si="14"/>
        <v>0</v>
      </c>
      <c r="BF186" s="203">
        <f t="shared" si="15"/>
        <v>0</v>
      </c>
      <c r="BG186" s="203">
        <f t="shared" si="16"/>
        <v>0</v>
      </c>
      <c r="BH186" s="203">
        <f t="shared" si="17"/>
        <v>0</v>
      </c>
      <c r="BI186" s="203">
        <f t="shared" si="18"/>
        <v>0</v>
      </c>
      <c r="BJ186" s="17" t="s">
        <v>80</v>
      </c>
      <c r="BK186" s="203">
        <f t="shared" si="19"/>
        <v>0</v>
      </c>
      <c r="BL186" s="17" t="s">
        <v>630</v>
      </c>
      <c r="BM186" s="202" t="s">
        <v>422</v>
      </c>
    </row>
    <row r="187" spans="1:65" s="2" customFormat="1" ht="37.9" customHeight="1">
      <c r="A187" s="34"/>
      <c r="B187" s="35"/>
      <c r="C187" s="191" t="s">
        <v>424</v>
      </c>
      <c r="D187" s="191" t="s">
        <v>148</v>
      </c>
      <c r="E187" s="192" t="s">
        <v>746</v>
      </c>
      <c r="F187" s="193" t="s">
        <v>747</v>
      </c>
      <c r="G187" s="194" t="s">
        <v>310</v>
      </c>
      <c r="H187" s="195">
        <v>66</v>
      </c>
      <c r="I187" s="196"/>
      <c r="J187" s="197">
        <f t="shared" si="10"/>
        <v>0</v>
      </c>
      <c r="K187" s="193" t="s">
        <v>629</v>
      </c>
      <c r="L187" s="39"/>
      <c r="M187" s="198" t="s">
        <v>1</v>
      </c>
      <c r="N187" s="199" t="s">
        <v>37</v>
      </c>
      <c r="O187" s="71"/>
      <c r="P187" s="200">
        <f t="shared" si="11"/>
        <v>0</v>
      </c>
      <c r="Q187" s="200">
        <v>0</v>
      </c>
      <c r="R187" s="200">
        <f t="shared" si="12"/>
        <v>0</v>
      </c>
      <c r="S187" s="200">
        <v>0</v>
      </c>
      <c r="T187" s="201">
        <f t="shared" si="1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2" t="s">
        <v>630</v>
      </c>
      <c r="AT187" s="202" t="s">
        <v>148</v>
      </c>
      <c r="AU187" s="202" t="s">
        <v>80</v>
      </c>
      <c r="AY187" s="17" t="s">
        <v>147</v>
      </c>
      <c r="BE187" s="203">
        <f t="shared" si="14"/>
        <v>0</v>
      </c>
      <c r="BF187" s="203">
        <f t="shared" si="15"/>
        <v>0</v>
      </c>
      <c r="BG187" s="203">
        <f t="shared" si="16"/>
        <v>0</v>
      </c>
      <c r="BH187" s="203">
        <f t="shared" si="17"/>
        <v>0</v>
      </c>
      <c r="BI187" s="203">
        <f t="shared" si="18"/>
        <v>0</v>
      </c>
      <c r="BJ187" s="17" t="s">
        <v>80</v>
      </c>
      <c r="BK187" s="203">
        <f t="shared" si="19"/>
        <v>0</v>
      </c>
      <c r="BL187" s="17" t="s">
        <v>630</v>
      </c>
      <c r="BM187" s="202" t="s">
        <v>427</v>
      </c>
    </row>
    <row r="188" spans="1:65" s="2" customFormat="1" ht="37.9" customHeight="1">
      <c r="A188" s="34"/>
      <c r="B188" s="35"/>
      <c r="C188" s="191" t="s">
        <v>290</v>
      </c>
      <c r="D188" s="191" t="s">
        <v>148</v>
      </c>
      <c r="E188" s="192" t="s">
        <v>748</v>
      </c>
      <c r="F188" s="193" t="s">
        <v>749</v>
      </c>
      <c r="G188" s="194" t="s">
        <v>310</v>
      </c>
      <c r="H188" s="195">
        <v>8</v>
      </c>
      <c r="I188" s="196"/>
      <c r="J188" s="197">
        <f t="shared" si="10"/>
        <v>0</v>
      </c>
      <c r="K188" s="193" t="s">
        <v>629</v>
      </c>
      <c r="L188" s="39"/>
      <c r="M188" s="198" t="s">
        <v>1</v>
      </c>
      <c r="N188" s="199" t="s">
        <v>37</v>
      </c>
      <c r="O188" s="71"/>
      <c r="P188" s="200">
        <f t="shared" si="11"/>
        <v>0</v>
      </c>
      <c r="Q188" s="200">
        <v>0</v>
      </c>
      <c r="R188" s="200">
        <f t="shared" si="12"/>
        <v>0</v>
      </c>
      <c r="S188" s="200">
        <v>0</v>
      </c>
      <c r="T188" s="201">
        <f t="shared" si="1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2" t="s">
        <v>630</v>
      </c>
      <c r="AT188" s="202" t="s">
        <v>148</v>
      </c>
      <c r="AU188" s="202" t="s">
        <v>80</v>
      </c>
      <c r="AY188" s="17" t="s">
        <v>147</v>
      </c>
      <c r="BE188" s="203">
        <f t="shared" si="14"/>
        <v>0</v>
      </c>
      <c r="BF188" s="203">
        <f t="shared" si="15"/>
        <v>0</v>
      </c>
      <c r="BG188" s="203">
        <f t="shared" si="16"/>
        <v>0</v>
      </c>
      <c r="BH188" s="203">
        <f t="shared" si="17"/>
        <v>0</v>
      </c>
      <c r="BI188" s="203">
        <f t="shared" si="18"/>
        <v>0</v>
      </c>
      <c r="BJ188" s="17" t="s">
        <v>80</v>
      </c>
      <c r="BK188" s="203">
        <f t="shared" si="19"/>
        <v>0</v>
      </c>
      <c r="BL188" s="17" t="s">
        <v>630</v>
      </c>
      <c r="BM188" s="202" t="s">
        <v>430</v>
      </c>
    </row>
    <row r="189" spans="1:65" s="2" customFormat="1" ht="24.2" customHeight="1">
      <c r="A189" s="34"/>
      <c r="B189" s="35"/>
      <c r="C189" s="191" t="s">
        <v>432</v>
      </c>
      <c r="D189" s="191" t="s">
        <v>148</v>
      </c>
      <c r="E189" s="192" t="s">
        <v>750</v>
      </c>
      <c r="F189" s="193" t="s">
        <v>751</v>
      </c>
      <c r="G189" s="194" t="s">
        <v>158</v>
      </c>
      <c r="H189" s="195">
        <v>110</v>
      </c>
      <c r="I189" s="196"/>
      <c r="J189" s="197">
        <f t="shared" si="10"/>
        <v>0</v>
      </c>
      <c r="K189" s="193" t="s">
        <v>629</v>
      </c>
      <c r="L189" s="39"/>
      <c r="M189" s="198" t="s">
        <v>1</v>
      </c>
      <c r="N189" s="199" t="s">
        <v>37</v>
      </c>
      <c r="O189" s="71"/>
      <c r="P189" s="200">
        <f t="shared" si="11"/>
        <v>0</v>
      </c>
      <c r="Q189" s="200">
        <v>0</v>
      </c>
      <c r="R189" s="200">
        <f t="shared" si="12"/>
        <v>0</v>
      </c>
      <c r="S189" s="200">
        <v>0</v>
      </c>
      <c r="T189" s="201">
        <f t="shared" si="1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2" t="s">
        <v>630</v>
      </c>
      <c r="AT189" s="202" t="s">
        <v>148</v>
      </c>
      <c r="AU189" s="202" t="s">
        <v>80</v>
      </c>
      <c r="AY189" s="17" t="s">
        <v>147</v>
      </c>
      <c r="BE189" s="203">
        <f t="shared" si="14"/>
        <v>0</v>
      </c>
      <c r="BF189" s="203">
        <f t="shared" si="15"/>
        <v>0</v>
      </c>
      <c r="BG189" s="203">
        <f t="shared" si="16"/>
        <v>0</v>
      </c>
      <c r="BH189" s="203">
        <f t="shared" si="17"/>
        <v>0</v>
      </c>
      <c r="BI189" s="203">
        <f t="shared" si="18"/>
        <v>0</v>
      </c>
      <c r="BJ189" s="17" t="s">
        <v>80</v>
      </c>
      <c r="BK189" s="203">
        <f t="shared" si="19"/>
        <v>0</v>
      </c>
      <c r="BL189" s="17" t="s">
        <v>630</v>
      </c>
      <c r="BM189" s="202" t="s">
        <v>435</v>
      </c>
    </row>
    <row r="190" spans="1:65" s="2" customFormat="1" ht="24.2" customHeight="1">
      <c r="A190" s="34"/>
      <c r="B190" s="35"/>
      <c r="C190" s="227" t="s">
        <v>294</v>
      </c>
      <c r="D190" s="227" t="s">
        <v>207</v>
      </c>
      <c r="E190" s="228" t="s">
        <v>752</v>
      </c>
      <c r="F190" s="229" t="s">
        <v>753</v>
      </c>
      <c r="G190" s="230" t="s">
        <v>158</v>
      </c>
      <c r="H190" s="231">
        <v>110</v>
      </c>
      <c r="I190" s="232"/>
      <c r="J190" s="233">
        <f t="shared" si="10"/>
        <v>0</v>
      </c>
      <c r="K190" s="229" t="s">
        <v>622</v>
      </c>
      <c r="L190" s="234"/>
      <c r="M190" s="235" t="s">
        <v>1</v>
      </c>
      <c r="N190" s="236" t="s">
        <v>37</v>
      </c>
      <c r="O190" s="71"/>
      <c r="P190" s="200">
        <f t="shared" si="11"/>
        <v>0</v>
      </c>
      <c r="Q190" s="200">
        <v>0</v>
      </c>
      <c r="R190" s="200">
        <f t="shared" si="12"/>
        <v>0</v>
      </c>
      <c r="S190" s="200">
        <v>0</v>
      </c>
      <c r="T190" s="201">
        <f t="shared" si="1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2" t="s">
        <v>630</v>
      </c>
      <c r="AT190" s="202" t="s">
        <v>207</v>
      </c>
      <c r="AU190" s="202" t="s">
        <v>80</v>
      </c>
      <c r="AY190" s="17" t="s">
        <v>147</v>
      </c>
      <c r="BE190" s="203">
        <f t="shared" si="14"/>
        <v>0</v>
      </c>
      <c r="BF190" s="203">
        <f t="shared" si="15"/>
        <v>0</v>
      </c>
      <c r="BG190" s="203">
        <f t="shared" si="16"/>
        <v>0</v>
      </c>
      <c r="BH190" s="203">
        <f t="shared" si="17"/>
        <v>0</v>
      </c>
      <c r="BI190" s="203">
        <f t="shared" si="18"/>
        <v>0</v>
      </c>
      <c r="BJ190" s="17" t="s">
        <v>80</v>
      </c>
      <c r="BK190" s="203">
        <f t="shared" si="19"/>
        <v>0</v>
      </c>
      <c r="BL190" s="17" t="s">
        <v>630</v>
      </c>
      <c r="BM190" s="202" t="s">
        <v>438</v>
      </c>
    </row>
    <row r="191" spans="1:65" s="2" customFormat="1" ht="24.2" customHeight="1">
      <c r="A191" s="34"/>
      <c r="B191" s="35"/>
      <c r="C191" s="191" t="s">
        <v>441</v>
      </c>
      <c r="D191" s="191" t="s">
        <v>148</v>
      </c>
      <c r="E191" s="192" t="s">
        <v>754</v>
      </c>
      <c r="F191" s="193" t="s">
        <v>755</v>
      </c>
      <c r="G191" s="194" t="s">
        <v>310</v>
      </c>
      <c r="H191" s="195">
        <v>18</v>
      </c>
      <c r="I191" s="196"/>
      <c r="J191" s="197">
        <f t="shared" si="10"/>
        <v>0</v>
      </c>
      <c r="K191" s="193" t="s">
        <v>629</v>
      </c>
      <c r="L191" s="39"/>
      <c r="M191" s="198" t="s">
        <v>1</v>
      </c>
      <c r="N191" s="199" t="s">
        <v>37</v>
      </c>
      <c r="O191" s="71"/>
      <c r="P191" s="200">
        <f t="shared" si="11"/>
        <v>0</v>
      </c>
      <c r="Q191" s="200">
        <v>0</v>
      </c>
      <c r="R191" s="200">
        <f t="shared" si="12"/>
        <v>0</v>
      </c>
      <c r="S191" s="200">
        <v>0</v>
      </c>
      <c r="T191" s="201">
        <f t="shared" si="1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2" t="s">
        <v>630</v>
      </c>
      <c r="AT191" s="202" t="s">
        <v>148</v>
      </c>
      <c r="AU191" s="202" t="s">
        <v>80</v>
      </c>
      <c r="AY191" s="17" t="s">
        <v>147</v>
      </c>
      <c r="BE191" s="203">
        <f t="shared" si="14"/>
        <v>0</v>
      </c>
      <c r="BF191" s="203">
        <f t="shared" si="15"/>
        <v>0</v>
      </c>
      <c r="BG191" s="203">
        <f t="shared" si="16"/>
        <v>0</v>
      </c>
      <c r="BH191" s="203">
        <f t="shared" si="17"/>
        <v>0</v>
      </c>
      <c r="BI191" s="203">
        <f t="shared" si="18"/>
        <v>0</v>
      </c>
      <c r="BJ191" s="17" t="s">
        <v>80</v>
      </c>
      <c r="BK191" s="203">
        <f t="shared" si="19"/>
        <v>0</v>
      </c>
      <c r="BL191" s="17" t="s">
        <v>630</v>
      </c>
      <c r="BM191" s="202" t="s">
        <v>444</v>
      </c>
    </row>
    <row r="192" spans="1:65" s="2" customFormat="1" ht="24.2" customHeight="1">
      <c r="A192" s="34"/>
      <c r="B192" s="35"/>
      <c r="C192" s="227" t="s">
        <v>297</v>
      </c>
      <c r="D192" s="227" t="s">
        <v>207</v>
      </c>
      <c r="E192" s="228" t="s">
        <v>756</v>
      </c>
      <c r="F192" s="229" t="s">
        <v>757</v>
      </c>
      <c r="G192" s="230" t="s">
        <v>158</v>
      </c>
      <c r="H192" s="231">
        <v>54</v>
      </c>
      <c r="I192" s="232"/>
      <c r="J192" s="233">
        <f t="shared" si="10"/>
        <v>0</v>
      </c>
      <c r="K192" s="229" t="s">
        <v>622</v>
      </c>
      <c r="L192" s="234"/>
      <c r="M192" s="235" t="s">
        <v>1</v>
      </c>
      <c r="N192" s="236" t="s">
        <v>37</v>
      </c>
      <c r="O192" s="71"/>
      <c r="P192" s="200">
        <f t="shared" si="11"/>
        <v>0</v>
      </c>
      <c r="Q192" s="200">
        <v>0</v>
      </c>
      <c r="R192" s="200">
        <f t="shared" si="12"/>
        <v>0</v>
      </c>
      <c r="S192" s="200">
        <v>0</v>
      </c>
      <c r="T192" s="201">
        <f t="shared" si="1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2" t="s">
        <v>630</v>
      </c>
      <c r="AT192" s="202" t="s">
        <v>207</v>
      </c>
      <c r="AU192" s="202" t="s">
        <v>80</v>
      </c>
      <c r="AY192" s="17" t="s">
        <v>147</v>
      </c>
      <c r="BE192" s="203">
        <f t="shared" si="14"/>
        <v>0</v>
      </c>
      <c r="BF192" s="203">
        <f t="shared" si="15"/>
        <v>0</v>
      </c>
      <c r="BG192" s="203">
        <f t="shared" si="16"/>
        <v>0</v>
      </c>
      <c r="BH192" s="203">
        <f t="shared" si="17"/>
        <v>0</v>
      </c>
      <c r="BI192" s="203">
        <f t="shared" si="18"/>
        <v>0</v>
      </c>
      <c r="BJ192" s="17" t="s">
        <v>80</v>
      </c>
      <c r="BK192" s="203">
        <f t="shared" si="19"/>
        <v>0</v>
      </c>
      <c r="BL192" s="17" t="s">
        <v>630</v>
      </c>
      <c r="BM192" s="202" t="s">
        <v>447</v>
      </c>
    </row>
    <row r="193" spans="1:65" s="2" customFormat="1" ht="37.9" customHeight="1">
      <c r="A193" s="34"/>
      <c r="B193" s="35"/>
      <c r="C193" s="191" t="s">
        <v>448</v>
      </c>
      <c r="D193" s="191" t="s">
        <v>148</v>
      </c>
      <c r="E193" s="192" t="s">
        <v>758</v>
      </c>
      <c r="F193" s="193" t="s">
        <v>759</v>
      </c>
      <c r="G193" s="194" t="s">
        <v>158</v>
      </c>
      <c r="H193" s="195">
        <v>100</v>
      </c>
      <c r="I193" s="196"/>
      <c r="J193" s="197">
        <f aca="true" t="shared" si="20" ref="J193:J224">ROUND(I193*H193,2)</f>
        <v>0</v>
      </c>
      <c r="K193" s="193" t="s">
        <v>629</v>
      </c>
      <c r="L193" s="39"/>
      <c r="M193" s="198" t="s">
        <v>1</v>
      </c>
      <c r="N193" s="199" t="s">
        <v>37</v>
      </c>
      <c r="O193" s="71"/>
      <c r="P193" s="200">
        <f aca="true" t="shared" si="21" ref="P193:P224">O193*H193</f>
        <v>0</v>
      </c>
      <c r="Q193" s="200">
        <v>0</v>
      </c>
      <c r="R193" s="200">
        <f aca="true" t="shared" si="22" ref="R193:R224">Q193*H193</f>
        <v>0</v>
      </c>
      <c r="S193" s="200">
        <v>0</v>
      </c>
      <c r="T193" s="201">
        <f aca="true" t="shared" si="23" ref="T193:T224"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2" t="s">
        <v>630</v>
      </c>
      <c r="AT193" s="202" t="s">
        <v>148</v>
      </c>
      <c r="AU193" s="202" t="s">
        <v>80</v>
      </c>
      <c r="AY193" s="17" t="s">
        <v>147</v>
      </c>
      <c r="BE193" s="203">
        <f aca="true" t="shared" si="24" ref="BE193:BE210">IF(N193="základní",J193,0)</f>
        <v>0</v>
      </c>
      <c r="BF193" s="203">
        <f aca="true" t="shared" si="25" ref="BF193:BF210">IF(N193="snížená",J193,0)</f>
        <v>0</v>
      </c>
      <c r="BG193" s="203">
        <f aca="true" t="shared" si="26" ref="BG193:BG210">IF(N193="zákl. přenesená",J193,0)</f>
        <v>0</v>
      </c>
      <c r="BH193" s="203">
        <f aca="true" t="shared" si="27" ref="BH193:BH210">IF(N193="sníž. přenesená",J193,0)</f>
        <v>0</v>
      </c>
      <c r="BI193" s="203">
        <f aca="true" t="shared" si="28" ref="BI193:BI210">IF(N193="nulová",J193,0)</f>
        <v>0</v>
      </c>
      <c r="BJ193" s="17" t="s">
        <v>80</v>
      </c>
      <c r="BK193" s="203">
        <f aca="true" t="shared" si="29" ref="BK193:BK210">ROUND(I193*H193,2)</f>
        <v>0</v>
      </c>
      <c r="BL193" s="17" t="s">
        <v>630</v>
      </c>
      <c r="BM193" s="202" t="s">
        <v>451</v>
      </c>
    </row>
    <row r="194" spans="1:65" s="2" customFormat="1" ht="24.2" customHeight="1">
      <c r="A194" s="34"/>
      <c r="B194" s="35"/>
      <c r="C194" s="227" t="s">
        <v>301</v>
      </c>
      <c r="D194" s="227" t="s">
        <v>207</v>
      </c>
      <c r="E194" s="228" t="s">
        <v>760</v>
      </c>
      <c r="F194" s="229" t="s">
        <v>761</v>
      </c>
      <c r="G194" s="230" t="s">
        <v>158</v>
      </c>
      <c r="H194" s="231">
        <v>100</v>
      </c>
      <c r="I194" s="232"/>
      <c r="J194" s="233">
        <f t="shared" si="20"/>
        <v>0</v>
      </c>
      <c r="K194" s="229" t="s">
        <v>629</v>
      </c>
      <c r="L194" s="234"/>
      <c r="M194" s="235" t="s">
        <v>1</v>
      </c>
      <c r="N194" s="236" t="s">
        <v>37</v>
      </c>
      <c r="O194" s="71"/>
      <c r="P194" s="200">
        <f t="shared" si="21"/>
        <v>0</v>
      </c>
      <c r="Q194" s="200">
        <v>0</v>
      </c>
      <c r="R194" s="200">
        <f t="shared" si="22"/>
        <v>0</v>
      </c>
      <c r="S194" s="200">
        <v>0</v>
      </c>
      <c r="T194" s="201">
        <f t="shared" si="2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2" t="s">
        <v>630</v>
      </c>
      <c r="AT194" s="202" t="s">
        <v>207</v>
      </c>
      <c r="AU194" s="202" t="s">
        <v>80</v>
      </c>
      <c r="AY194" s="17" t="s">
        <v>147</v>
      </c>
      <c r="BE194" s="203">
        <f t="shared" si="24"/>
        <v>0</v>
      </c>
      <c r="BF194" s="203">
        <f t="shared" si="25"/>
        <v>0</v>
      </c>
      <c r="BG194" s="203">
        <f t="shared" si="26"/>
        <v>0</v>
      </c>
      <c r="BH194" s="203">
        <f t="shared" si="27"/>
        <v>0</v>
      </c>
      <c r="BI194" s="203">
        <f t="shared" si="28"/>
        <v>0</v>
      </c>
      <c r="BJ194" s="17" t="s">
        <v>80</v>
      </c>
      <c r="BK194" s="203">
        <f t="shared" si="29"/>
        <v>0</v>
      </c>
      <c r="BL194" s="17" t="s">
        <v>630</v>
      </c>
      <c r="BM194" s="202" t="s">
        <v>454</v>
      </c>
    </row>
    <row r="195" spans="1:65" s="2" customFormat="1" ht="37.9" customHeight="1">
      <c r="A195" s="34"/>
      <c r="B195" s="35"/>
      <c r="C195" s="191" t="s">
        <v>455</v>
      </c>
      <c r="D195" s="191" t="s">
        <v>148</v>
      </c>
      <c r="E195" s="192" t="s">
        <v>762</v>
      </c>
      <c r="F195" s="193" t="s">
        <v>763</v>
      </c>
      <c r="G195" s="194" t="s">
        <v>158</v>
      </c>
      <c r="H195" s="195">
        <v>40</v>
      </c>
      <c r="I195" s="196"/>
      <c r="J195" s="197">
        <f t="shared" si="20"/>
        <v>0</v>
      </c>
      <c r="K195" s="193" t="s">
        <v>629</v>
      </c>
      <c r="L195" s="39"/>
      <c r="M195" s="198" t="s">
        <v>1</v>
      </c>
      <c r="N195" s="199" t="s">
        <v>37</v>
      </c>
      <c r="O195" s="71"/>
      <c r="P195" s="200">
        <f t="shared" si="21"/>
        <v>0</v>
      </c>
      <c r="Q195" s="200">
        <v>0</v>
      </c>
      <c r="R195" s="200">
        <f t="shared" si="22"/>
        <v>0</v>
      </c>
      <c r="S195" s="200">
        <v>0</v>
      </c>
      <c r="T195" s="201">
        <f t="shared" si="2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2" t="s">
        <v>630</v>
      </c>
      <c r="AT195" s="202" t="s">
        <v>148</v>
      </c>
      <c r="AU195" s="202" t="s">
        <v>80</v>
      </c>
      <c r="AY195" s="17" t="s">
        <v>147</v>
      </c>
      <c r="BE195" s="203">
        <f t="shared" si="24"/>
        <v>0</v>
      </c>
      <c r="BF195" s="203">
        <f t="shared" si="25"/>
        <v>0</v>
      </c>
      <c r="BG195" s="203">
        <f t="shared" si="26"/>
        <v>0</v>
      </c>
      <c r="BH195" s="203">
        <f t="shared" si="27"/>
        <v>0</v>
      </c>
      <c r="BI195" s="203">
        <f t="shared" si="28"/>
        <v>0</v>
      </c>
      <c r="BJ195" s="17" t="s">
        <v>80</v>
      </c>
      <c r="BK195" s="203">
        <f t="shared" si="29"/>
        <v>0</v>
      </c>
      <c r="BL195" s="17" t="s">
        <v>630</v>
      </c>
      <c r="BM195" s="202" t="s">
        <v>458</v>
      </c>
    </row>
    <row r="196" spans="1:65" s="2" customFormat="1" ht="24.2" customHeight="1">
      <c r="A196" s="34"/>
      <c r="B196" s="35"/>
      <c r="C196" s="227" t="s">
        <v>306</v>
      </c>
      <c r="D196" s="227" t="s">
        <v>207</v>
      </c>
      <c r="E196" s="228" t="s">
        <v>764</v>
      </c>
      <c r="F196" s="229" t="s">
        <v>765</v>
      </c>
      <c r="G196" s="230" t="s">
        <v>158</v>
      </c>
      <c r="H196" s="231">
        <v>40</v>
      </c>
      <c r="I196" s="232"/>
      <c r="J196" s="233">
        <f t="shared" si="20"/>
        <v>0</v>
      </c>
      <c r="K196" s="229" t="s">
        <v>629</v>
      </c>
      <c r="L196" s="234"/>
      <c r="M196" s="235" t="s">
        <v>1</v>
      </c>
      <c r="N196" s="236" t="s">
        <v>37</v>
      </c>
      <c r="O196" s="71"/>
      <c r="P196" s="200">
        <f t="shared" si="21"/>
        <v>0</v>
      </c>
      <c r="Q196" s="200">
        <v>0</v>
      </c>
      <c r="R196" s="200">
        <f t="shared" si="22"/>
        <v>0</v>
      </c>
      <c r="S196" s="200">
        <v>0</v>
      </c>
      <c r="T196" s="201">
        <f t="shared" si="2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2" t="s">
        <v>630</v>
      </c>
      <c r="AT196" s="202" t="s">
        <v>207</v>
      </c>
      <c r="AU196" s="202" t="s">
        <v>80</v>
      </c>
      <c r="AY196" s="17" t="s">
        <v>147</v>
      </c>
      <c r="BE196" s="203">
        <f t="shared" si="24"/>
        <v>0</v>
      </c>
      <c r="BF196" s="203">
        <f t="shared" si="25"/>
        <v>0</v>
      </c>
      <c r="BG196" s="203">
        <f t="shared" si="26"/>
        <v>0</v>
      </c>
      <c r="BH196" s="203">
        <f t="shared" si="27"/>
        <v>0</v>
      </c>
      <c r="BI196" s="203">
        <f t="shared" si="28"/>
        <v>0</v>
      </c>
      <c r="BJ196" s="17" t="s">
        <v>80</v>
      </c>
      <c r="BK196" s="203">
        <f t="shared" si="29"/>
        <v>0</v>
      </c>
      <c r="BL196" s="17" t="s">
        <v>630</v>
      </c>
      <c r="BM196" s="202" t="s">
        <v>461</v>
      </c>
    </row>
    <row r="197" spans="1:65" s="2" customFormat="1" ht="24.2" customHeight="1">
      <c r="A197" s="34"/>
      <c r="B197" s="35"/>
      <c r="C197" s="191" t="s">
        <v>462</v>
      </c>
      <c r="D197" s="191" t="s">
        <v>148</v>
      </c>
      <c r="E197" s="192" t="s">
        <v>766</v>
      </c>
      <c r="F197" s="193" t="s">
        <v>767</v>
      </c>
      <c r="G197" s="194" t="s">
        <v>310</v>
      </c>
      <c r="H197" s="195">
        <v>1</v>
      </c>
      <c r="I197" s="196"/>
      <c r="J197" s="197">
        <f t="shared" si="20"/>
        <v>0</v>
      </c>
      <c r="K197" s="193" t="s">
        <v>629</v>
      </c>
      <c r="L197" s="39"/>
      <c r="M197" s="198" t="s">
        <v>1</v>
      </c>
      <c r="N197" s="199" t="s">
        <v>37</v>
      </c>
      <c r="O197" s="71"/>
      <c r="P197" s="200">
        <f t="shared" si="21"/>
        <v>0</v>
      </c>
      <c r="Q197" s="200">
        <v>0</v>
      </c>
      <c r="R197" s="200">
        <f t="shared" si="22"/>
        <v>0</v>
      </c>
      <c r="S197" s="200">
        <v>0</v>
      </c>
      <c r="T197" s="201">
        <f t="shared" si="2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2" t="s">
        <v>630</v>
      </c>
      <c r="AT197" s="202" t="s">
        <v>148</v>
      </c>
      <c r="AU197" s="202" t="s">
        <v>80</v>
      </c>
      <c r="AY197" s="17" t="s">
        <v>147</v>
      </c>
      <c r="BE197" s="203">
        <f t="shared" si="24"/>
        <v>0</v>
      </c>
      <c r="BF197" s="203">
        <f t="shared" si="25"/>
        <v>0</v>
      </c>
      <c r="BG197" s="203">
        <f t="shared" si="26"/>
        <v>0</v>
      </c>
      <c r="BH197" s="203">
        <f t="shared" si="27"/>
        <v>0</v>
      </c>
      <c r="BI197" s="203">
        <f t="shared" si="28"/>
        <v>0</v>
      </c>
      <c r="BJ197" s="17" t="s">
        <v>80</v>
      </c>
      <c r="BK197" s="203">
        <f t="shared" si="29"/>
        <v>0</v>
      </c>
      <c r="BL197" s="17" t="s">
        <v>630</v>
      </c>
      <c r="BM197" s="202" t="s">
        <v>465</v>
      </c>
    </row>
    <row r="198" spans="1:65" s="2" customFormat="1" ht="33" customHeight="1">
      <c r="A198" s="34"/>
      <c r="B198" s="35"/>
      <c r="C198" s="191" t="s">
        <v>311</v>
      </c>
      <c r="D198" s="191" t="s">
        <v>148</v>
      </c>
      <c r="E198" s="192" t="s">
        <v>768</v>
      </c>
      <c r="F198" s="193" t="s">
        <v>769</v>
      </c>
      <c r="G198" s="194" t="s">
        <v>310</v>
      </c>
      <c r="H198" s="195">
        <v>2</v>
      </c>
      <c r="I198" s="196"/>
      <c r="J198" s="197">
        <f t="shared" si="20"/>
        <v>0</v>
      </c>
      <c r="K198" s="193" t="s">
        <v>629</v>
      </c>
      <c r="L198" s="39"/>
      <c r="M198" s="198" t="s">
        <v>1</v>
      </c>
      <c r="N198" s="199" t="s">
        <v>37</v>
      </c>
      <c r="O198" s="71"/>
      <c r="P198" s="200">
        <f t="shared" si="21"/>
        <v>0</v>
      </c>
      <c r="Q198" s="200">
        <v>0</v>
      </c>
      <c r="R198" s="200">
        <f t="shared" si="22"/>
        <v>0</v>
      </c>
      <c r="S198" s="200">
        <v>0</v>
      </c>
      <c r="T198" s="201">
        <f t="shared" si="2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2" t="s">
        <v>630</v>
      </c>
      <c r="AT198" s="202" t="s">
        <v>148</v>
      </c>
      <c r="AU198" s="202" t="s">
        <v>80</v>
      </c>
      <c r="AY198" s="17" t="s">
        <v>147</v>
      </c>
      <c r="BE198" s="203">
        <f t="shared" si="24"/>
        <v>0</v>
      </c>
      <c r="BF198" s="203">
        <f t="shared" si="25"/>
        <v>0</v>
      </c>
      <c r="BG198" s="203">
        <f t="shared" si="26"/>
        <v>0</v>
      </c>
      <c r="BH198" s="203">
        <f t="shared" si="27"/>
        <v>0</v>
      </c>
      <c r="BI198" s="203">
        <f t="shared" si="28"/>
        <v>0</v>
      </c>
      <c r="BJ198" s="17" t="s">
        <v>80</v>
      </c>
      <c r="BK198" s="203">
        <f t="shared" si="29"/>
        <v>0</v>
      </c>
      <c r="BL198" s="17" t="s">
        <v>630</v>
      </c>
      <c r="BM198" s="202" t="s">
        <v>470</v>
      </c>
    </row>
    <row r="199" spans="1:65" s="2" customFormat="1" ht="55.5" customHeight="1">
      <c r="A199" s="34"/>
      <c r="B199" s="35"/>
      <c r="C199" s="191" t="s">
        <v>474</v>
      </c>
      <c r="D199" s="191" t="s">
        <v>148</v>
      </c>
      <c r="E199" s="192" t="s">
        <v>770</v>
      </c>
      <c r="F199" s="193" t="s">
        <v>771</v>
      </c>
      <c r="G199" s="194" t="s">
        <v>310</v>
      </c>
      <c r="H199" s="195">
        <v>1</v>
      </c>
      <c r="I199" s="196"/>
      <c r="J199" s="197">
        <f t="shared" si="20"/>
        <v>0</v>
      </c>
      <c r="K199" s="193" t="s">
        <v>629</v>
      </c>
      <c r="L199" s="39"/>
      <c r="M199" s="198" t="s">
        <v>1</v>
      </c>
      <c r="N199" s="199" t="s">
        <v>37</v>
      </c>
      <c r="O199" s="71"/>
      <c r="P199" s="200">
        <f t="shared" si="21"/>
        <v>0</v>
      </c>
      <c r="Q199" s="200">
        <v>0</v>
      </c>
      <c r="R199" s="200">
        <f t="shared" si="22"/>
        <v>0</v>
      </c>
      <c r="S199" s="200">
        <v>0</v>
      </c>
      <c r="T199" s="201">
        <f t="shared" si="2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2" t="s">
        <v>630</v>
      </c>
      <c r="AT199" s="202" t="s">
        <v>148</v>
      </c>
      <c r="AU199" s="202" t="s">
        <v>80</v>
      </c>
      <c r="AY199" s="17" t="s">
        <v>147</v>
      </c>
      <c r="BE199" s="203">
        <f t="shared" si="24"/>
        <v>0</v>
      </c>
      <c r="BF199" s="203">
        <f t="shared" si="25"/>
        <v>0</v>
      </c>
      <c r="BG199" s="203">
        <f t="shared" si="26"/>
        <v>0</v>
      </c>
      <c r="BH199" s="203">
        <f t="shared" si="27"/>
        <v>0</v>
      </c>
      <c r="BI199" s="203">
        <f t="shared" si="28"/>
        <v>0</v>
      </c>
      <c r="BJ199" s="17" t="s">
        <v>80</v>
      </c>
      <c r="BK199" s="203">
        <f t="shared" si="29"/>
        <v>0</v>
      </c>
      <c r="BL199" s="17" t="s">
        <v>630</v>
      </c>
      <c r="BM199" s="202" t="s">
        <v>478</v>
      </c>
    </row>
    <row r="200" spans="1:65" s="2" customFormat="1" ht="24.2" customHeight="1">
      <c r="A200" s="34"/>
      <c r="B200" s="35"/>
      <c r="C200" s="191" t="s">
        <v>190</v>
      </c>
      <c r="D200" s="191" t="s">
        <v>148</v>
      </c>
      <c r="E200" s="192" t="s">
        <v>772</v>
      </c>
      <c r="F200" s="193" t="s">
        <v>773</v>
      </c>
      <c r="G200" s="194" t="s">
        <v>310</v>
      </c>
      <c r="H200" s="195">
        <v>1</v>
      </c>
      <c r="I200" s="196"/>
      <c r="J200" s="197">
        <f t="shared" si="20"/>
        <v>0</v>
      </c>
      <c r="K200" s="193" t="s">
        <v>629</v>
      </c>
      <c r="L200" s="39"/>
      <c r="M200" s="198" t="s">
        <v>1</v>
      </c>
      <c r="N200" s="199" t="s">
        <v>37</v>
      </c>
      <c r="O200" s="71"/>
      <c r="P200" s="200">
        <f t="shared" si="21"/>
        <v>0</v>
      </c>
      <c r="Q200" s="200">
        <v>0</v>
      </c>
      <c r="R200" s="200">
        <f t="shared" si="22"/>
        <v>0</v>
      </c>
      <c r="S200" s="200">
        <v>0</v>
      </c>
      <c r="T200" s="201">
        <f t="shared" si="2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2" t="s">
        <v>630</v>
      </c>
      <c r="AT200" s="202" t="s">
        <v>148</v>
      </c>
      <c r="AU200" s="202" t="s">
        <v>80</v>
      </c>
      <c r="AY200" s="17" t="s">
        <v>147</v>
      </c>
      <c r="BE200" s="203">
        <f t="shared" si="24"/>
        <v>0</v>
      </c>
      <c r="BF200" s="203">
        <f t="shared" si="25"/>
        <v>0</v>
      </c>
      <c r="BG200" s="203">
        <f t="shared" si="26"/>
        <v>0</v>
      </c>
      <c r="BH200" s="203">
        <f t="shared" si="27"/>
        <v>0</v>
      </c>
      <c r="BI200" s="203">
        <f t="shared" si="28"/>
        <v>0</v>
      </c>
      <c r="BJ200" s="17" t="s">
        <v>80</v>
      </c>
      <c r="BK200" s="203">
        <f t="shared" si="29"/>
        <v>0</v>
      </c>
      <c r="BL200" s="17" t="s">
        <v>630</v>
      </c>
      <c r="BM200" s="202" t="s">
        <v>774</v>
      </c>
    </row>
    <row r="201" spans="1:65" s="2" customFormat="1" ht="37.9" customHeight="1">
      <c r="A201" s="34"/>
      <c r="B201" s="35"/>
      <c r="C201" s="191" t="s">
        <v>775</v>
      </c>
      <c r="D201" s="191" t="s">
        <v>148</v>
      </c>
      <c r="E201" s="192" t="s">
        <v>776</v>
      </c>
      <c r="F201" s="193" t="s">
        <v>777</v>
      </c>
      <c r="G201" s="194" t="s">
        <v>158</v>
      </c>
      <c r="H201" s="195">
        <v>180</v>
      </c>
      <c r="I201" s="196"/>
      <c r="J201" s="197">
        <f t="shared" si="20"/>
        <v>0</v>
      </c>
      <c r="K201" s="193" t="s">
        <v>629</v>
      </c>
      <c r="L201" s="39"/>
      <c r="M201" s="198" t="s">
        <v>1</v>
      </c>
      <c r="N201" s="199" t="s">
        <v>37</v>
      </c>
      <c r="O201" s="71"/>
      <c r="P201" s="200">
        <f t="shared" si="21"/>
        <v>0</v>
      </c>
      <c r="Q201" s="200">
        <v>0</v>
      </c>
      <c r="R201" s="200">
        <f t="shared" si="22"/>
        <v>0</v>
      </c>
      <c r="S201" s="200">
        <v>0</v>
      </c>
      <c r="T201" s="201">
        <f t="shared" si="2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2" t="s">
        <v>630</v>
      </c>
      <c r="AT201" s="202" t="s">
        <v>148</v>
      </c>
      <c r="AU201" s="202" t="s">
        <v>80</v>
      </c>
      <c r="AY201" s="17" t="s">
        <v>147</v>
      </c>
      <c r="BE201" s="203">
        <f t="shared" si="24"/>
        <v>0</v>
      </c>
      <c r="BF201" s="203">
        <f t="shared" si="25"/>
        <v>0</v>
      </c>
      <c r="BG201" s="203">
        <f t="shared" si="26"/>
        <v>0</v>
      </c>
      <c r="BH201" s="203">
        <f t="shared" si="27"/>
        <v>0</v>
      </c>
      <c r="BI201" s="203">
        <f t="shared" si="28"/>
        <v>0</v>
      </c>
      <c r="BJ201" s="17" t="s">
        <v>80</v>
      </c>
      <c r="BK201" s="203">
        <f t="shared" si="29"/>
        <v>0</v>
      </c>
      <c r="BL201" s="17" t="s">
        <v>630</v>
      </c>
      <c r="BM201" s="202" t="s">
        <v>778</v>
      </c>
    </row>
    <row r="202" spans="1:65" s="2" customFormat="1" ht="24.2" customHeight="1">
      <c r="A202" s="34"/>
      <c r="B202" s="35"/>
      <c r="C202" s="227" t="s">
        <v>317</v>
      </c>
      <c r="D202" s="227" t="s">
        <v>207</v>
      </c>
      <c r="E202" s="228" t="s">
        <v>779</v>
      </c>
      <c r="F202" s="229" t="s">
        <v>780</v>
      </c>
      <c r="G202" s="230" t="s">
        <v>781</v>
      </c>
      <c r="H202" s="231">
        <v>25</v>
      </c>
      <c r="I202" s="232"/>
      <c r="J202" s="233">
        <f t="shared" si="20"/>
        <v>0</v>
      </c>
      <c r="K202" s="229" t="s">
        <v>629</v>
      </c>
      <c r="L202" s="234"/>
      <c r="M202" s="235" t="s">
        <v>1</v>
      </c>
      <c r="N202" s="236" t="s">
        <v>37</v>
      </c>
      <c r="O202" s="71"/>
      <c r="P202" s="200">
        <f t="shared" si="21"/>
        <v>0</v>
      </c>
      <c r="Q202" s="200">
        <v>0</v>
      </c>
      <c r="R202" s="200">
        <f t="shared" si="22"/>
        <v>0</v>
      </c>
      <c r="S202" s="200">
        <v>0</v>
      </c>
      <c r="T202" s="201">
        <f t="shared" si="2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2" t="s">
        <v>630</v>
      </c>
      <c r="AT202" s="202" t="s">
        <v>207</v>
      </c>
      <c r="AU202" s="202" t="s">
        <v>80</v>
      </c>
      <c r="AY202" s="17" t="s">
        <v>147</v>
      </c>
      <c r="BE202" s="203">
        <f t="shared" si="24"/>
        <v>0</v>
      </c>
      <c r="BF202" s="203">
        <f t="shared" si="25"/>
        <v>0</v>
      </c>
      <c r="BG202" s="203">
        <f t="shared" si="26"/>
        <v>0</v>
      </c>
      <c r="BH202" s="203">
        <f t="shared" si="27"/>
        <v>0</v>
      </c>
      <c r="BI202" s="203">
        <f t="shared" si="28"/>
        <v>0</v>
      </c>
      <c r="BJ202" s="17" t="s">
        <v>80</v>
      </c>
      <c r="BK202" s="203">
        <f t="shared" si="29"/>
        <v>0</v>
      </c>
      <c r="BL202" s="17" t="s">
        <v>630</v>
      </c>
      <c r="BM202" s="202" t="s">
        <v>782</v>
      </c>
    </row>
    <row r="203" spans="1:65" s="2" customFormat="1" ht="24.2" customHeight="1">
      <c r="A203" s="34"/>
      <c r="B203" s="35"/>
      <c r="C203" s="227" t="s">
        <v>783</v>
      </c>
      <c r="D203" s="227" t="s">
        <v>207</v>
      </c>
      <c r="E203" s="228" t="s">
        <v>784</v>
      </c>
      <c r="F203" s="229" t="s">
        <v>785</v>
      </c>
      <c r="G203" s="230" t="s">
        <v>781</v>
      </c>
      <c r="H203" s="231">
        <v>13</v>
      </c>
      <c r="I203" s="232"/>
      <c r="J203" s="233">
        <f t="shared" si="20"/>
        <v>0</v>
      </c>
      <c r="K203" s="229" t="s">
        <v>629</v>
      </c>
      <c r="L203" s="234"/>
      <c r="M203" s="235" t="s">
        <v>1</v>
      </c>
      <c r="N203" s="236" t="s">
        <v>37</v>
      </c>
      <c r="O203" s="71"/>
      <c r="P203" s="200">
        <f t="shared" si="21"/>
        <v>0</v>
      </c>
      <c r="Q203" s="200">
        <v>0</v>
      </c>
      <c r="R203" s="200">
        <f t="shared" si="22"/>
        <v>0</v>
      </c>
      <c r="S203" s="200">
        <v>0</v>
      </c>
      <c r="T203" s="201">
        <f t="shared" si="2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2" t="s">
        <v>630</v>
      </c>
      <c r="AT203" s="202" t="s">
        <v>207</v>
      </c>
      <c r="AU203" s="202" t="s">
        <v>80</v>
      </c>
      <c r="AY203" s="17" t="s">
        <v>147</v>
      </c>
      <c r="BE203" s="203">
        <f t="shared" si="24"/>
        <v>0</v>
      </c>
      <c r="BF203" s="203">
        <f t="shared" si="25"/>
        <v>0</v>
      </c>
      <c r="BG203" s="203">
        <f t="shared" si="26"/>
        <v>0</v>
      </c>
      <c r="BH203" s="203">
        <f t="shared" si="27"/>
        <v>0</v>
      </c>
      <c r="BI203" s="203">
        <f t="shared" si="28"/>
        <v>0</v>
      </c>
      <c r="BJ203" s="17" t="s">
        <v>80</v>
      </c>
      <c r="BK203" s="203">
        <f t="shared" si="29"/>
        <v>0</v>
      </c>
      <c r="BL203" s="17" t="s">
        <v>630</v>
      </c>
      <c r="BM203" s="202" t="s">
        <v>786</v>
      </c>
    </row>
    <row r="204" spans="1:65" s="2" customFormat="1" ht="16.5" customHeight="1">
      <c r="A204" s="34"/>
      <c r="B204" s="35"/>
      <c r="C204" s="227" t="s">
        <v>321</v>
      </c>
      <c r="D204" s="227" t="s">
        <v>207</v>
      </c>
      <c r="E204" s="228" t="s">
        <v>787</v>
      </c>
      <c r="F204" s="229" t="s">
        <v>788</v>
      </c>
      <c r="G204" s="230" t="s">
        <v>310</v>
      </c>
      <c r="H204" s="231">
        <v>149</v>
      </c>
      <c r="I204" s="232"/>
      <c r="J204" s="233">
        <f t="shared" si="20"/>
        <v>0</v>
      </c>
      <c r="K204" s="229" t="s">
        <v>629</v>
      </c>
      <c r="L204" s="234"/>
      <c r="M204" s="235" t="s">
        <v>1</v>
      </c>
      <c r="N204" s="236" t="s">
        <v>37</v>
      </c>
      <c r="O204" s="71"/>
      <c r="P204" s="200">
        <f t="shared" si="21"/>
        <v>0</v>
      </c>
      <c r="Q204" s="200">
        <v>0</v>
      </c>
      <c r="R204" s="200">
        <f t="shared" si="22"/>
        <v>0</v>
      </c>
      <c r="S204" s="200">
        <v>0</v>
      </c>
      <c r="T204" s="201">
        <f t="shared" si="2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2" t="s">
        <v>630</v>
      </c>
      <c r="AT204" s="202" t="s">
        <v>207</v>
      </c>
      <c r="AU204" s="202" t="s">
        <v>80</v>
      </c>
      <c r="AY204" s="17" t="s">
        <v>147</v>
      </c>
      <c r="BE204" s="203">
        <f t="shared" si="24"/>
        <v>0</v>
      </c>
      <c r="BF204" s="203">
        <f t="shared" si="25"/>
        <v>0</v>
      </c>
      <c r="BG204" s="203">
        <f t="shared" si="26"/>
        <v>0</v>
      </c>
      <c r="BH204" s="203">
        <f t="shared" si="27"/>
        <v>0</v>
      </c>
      <c r="BI204" s="203">
        <f t="shared" si="28"/>
        <v>0</v>
      </c>
      <c r="BJ204" s="17" t="s">
        <v>80</v>
      </c>
      <c r="BK204" s="203">
        <f t="shared" si="29"/>
        <v>0</v>
      </c>
      <c r="BL204" s="17" t="s">
        <v>630</v>
      </c>
      <c r="BM204" s="202" t="s">
        <v>789</v>
      </c>
    </row>
    <row r="205" spans="1:65" s="2" customFormat="1" ht="24.2" customHeight="1">
      <c r="A205" s="34"/>
      <c r="B205" s="35"/>
      <c r="C205" s="227" t="s">
        <v>790</v>
      </c>
      <c r="D205" s="227" t="s">
        <v>207</v>
      </c>
      <c r="E205" s="228" t="s">
        <v>791</v>
      </c>
      <c r="F205" s="229" t="s">
        <v>792</v>
      </c>
      <c r="G205" s="230" t="s">
        <v>310</v>
      </c>
      <c r="H205" s="231">
        <v>8</v>
      </c>
      <c r="I205" s="232"/>
      <c r="J205" s="233">
        <f t="shared" si="20"/>
        <v>0</v>
      </c>
      <c r="K205" s="229" t="s">
        <v>629</v>
      </c>
      <c r="L205" s="234"/>
      <c r="M205" s="235" t="s">
        <v>1</v>
      </c>
      <c r="N205" s="236" t="s">
        <v>37</v>
      </c>
      <c r="O205" s="71"/>
      <c r="P205" s="200">
        <f t="shared" si="21"/>
        <v>0</v>
      </c>
      <c r="Q205" s="200">
        <v>0</v>
      </c>
      <c r="R205" s="200">
        <f t="shared" si="22"/>
        <v>0</v>
      </c>
      <c r="S205" s="200">
        <v>0</v>
      </c>
      <c r="T205" s="201">
        <f t="shared" si="2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2" t="s">
        <v>630</v>
      </c>
      <c r="AT205" s="202" t="s">
        <v>207</v>
      </c>
      <c r="AU205" s="202" t="s">
        <v>80</v>
      </c>
      <c r="AY205" s="17" t="s">
        <v>147</v>
      </c>
      <c r="BE205" s="203">
        <f t="shared" si="24"/>
        <v>0</v>
      </c>
      <c r="BF205" s="203">
        <f t="shared" si="25"/>
        <v>0</v>
      </c>
      <c r="BG205" s="203">
        <f t="shared" si="26"/>
        <v>0</v>
      </c>
      <c r="BH205" s="203">
        <f t="shared" si="27"/>
        <v>0</v>
      </c>
      <c r="BI205" s="203">
        <f t="shared" si="28"/>
        <v>0</v>
      </c>
      <c r="BJ205" s="17" t="s">
        <v>80</v>
      </c>
      <c r="BK205" s="203">
        <f t="shared" si="29"/>
        <v>0</v>
      </c>
      <c r="BL205" s="17" t="s">
        <v>630</v>
      </c>
      <c r="BM205" s="202" t="s">
        <v>793</v>
      </c>
    </row>
    <row r="206" spans="1:65" s="2" customFormat="1" ht="16.5" customHeight="1">
      <c r="A206" s="34"/>
      <c r="B206" s="35"/>
      <c r="C206" s="227" t="s">
        <v>324</v>
      </c>
      <c r="D206" s="227" t="s">
        <v>207</v>
      </c>
      <c r="E206" s="228" t="s">
        <v>794</v>
      </c>
      <c r="F206" s="229" t="s">
        <v>795</v>
      </c>
      <c r="G206" s="230" t="s">
        <v>310</v>
      </c>
      <c r="H206" s="231">
        <v>102</v>
      </c>
      <c r="I206" s="232"/>
      <c r="J206" s="233">
        <f t="shared" si="20"/>
        <v>0</v>
      </c>
      <c r="K206" s="229" t="s">
        <v>629</v>
      </c>
      <c r="L206" s="234"/>
      <c r="M206" s="235" t="s">
        <v>1</v>
      </c>
      <c r="N206" s="236" t="s">
        <v>37</v>
      </c>
      <c r="O206" s="71"/>
      <c r="P206" s="200">
        <f t="shared" si="21"/>
        <v>0</v>
      </c>
      <c r="Q206" s="200">
        <v>0</v>
      </c>
      <c r="R206" s="200">
        <f t="shared" si="22"/>
        <v>0</v>
      </c>
      <c r="S206" s="200">
        <v>0</v>
      </c>
      <c r="T206" s="201">
        <f t="shared" si="2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2" t="s">
        <v>630</v>
      </c>
      <c r="AT206" s="202" t="s">
        <v>207</v>
      </c>
      <c r="AU206" s="202" t="s">
        <v>80</v>
      </c>
      <c r="AY206" s="17" t="s">
        <v>147</v>
      </c>
      <c r="BE206" s="203">
        <f t="shared" si="24"/>
        <v>0</v>
      </c>
      <c r="BF206" s="203">
        <f t="shared" si="25"/>
        <v>0</v>
      </c>
      <c r="BG206" s="203">
        <f t="shared" si="26"/>
        <v>0</v>
      </c>
      <c r="BH206" s="203">
        <f t="shared" si="27"/>
        <v>0</v>
      </c>
      <c r="BI206" s="203">
        <f t="shared" si="28"/>
        <v>0</v>
      </c>
      <c r="BJ206" s="17" t="s">
        <v>80</v>
      </c>
      <c r="BK206" s="203">
        <f t="shared" si="29"/>
        <v>0</v>
      </c>
      <c r="BL206" s="17" t="s">
        <v>630</v>
      </c>
      <c r="BM206" s="202" t="s">
        <v>796</v>
      </c>
    </row>
    <row r="207" spans="1:65" s="2" customFormat="1" ht="16.5" customHeight="1">
      <c r="A207" s="34"/>
      <c r="B207" s="35"/>
      <c r="C207" s="227" t="s">
        <v>797</v>
      </c>
      <c r="D207" s="227" t="s">
        <v>207</v>
      </c>
      <c r="E207" s="228" t="s">
        <v>798</v>
      </c>
      <c r="F207" s="229" t="s">
        <v>799</v>
      </c>
      <c r="G207" s="230" t="s">
        <v>310</v>
      </c>
      <c r="H207" s="231">
        <v>8</v>
      </c>
      <c r="I207" s="232"/>
      <c r="J207" s="233">
        <f t="shared" si="20"/>
        <v>0</v>
      </c>
      <c r="K207" s="229" t="s">
        <v>629</v>
      </c>
      <c r="L207" s="234"/>
      <c r="M207" s="235" t="s">
        <v>1</v>
      </c>
      <c r="N207" s="236" t="s">
        <v>37</v>
      </c>
      <c r="O207" s="71"/>
      <c r="P207" s="200">
        <f t="shared" si="21"/>
        <v>0</v>
      </c>
      <c r="Q207" s="200">
        <v>0</v>
      </c>
      <c r="R207" s="200">
        <f t="shared" si="22"/>
        <v>0</v>
      </c>
      <c r="S207" s="200">
        <v>0</v>
      </c>
      <c r="T207" s="201">
        <f t="shared" si="2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2" t="s">
        <v>630</v>
      </c>
      <c r="AT207" s="202" t="s">
        <v>207</v>
      </c>
      <c r="AU207" s="202" t="s">
        <v>80</v>
      </c>
      <c r="AY207" s="17" t="s">
        <v>147</v>
      </c>
      <c r="BE207" s="203">
        <f t="shared" si="24"/>
        <v>0</v>
      </c>
      <c r="BF207" s="203">
        <f t="shared" si="25"/>
        <v>0</v>
      </c>
      <c r="BG207" s="203">
        <f t="shared" si="26"/>
        <v>0</v>
      </c>
      <c r="BH207" s="203">
        <f t="shared" si="27"/>
        <v>0</v>
      </c>
      <c r="BI207" s="203">
        <f t="shared" si="28"/>
        <v>0</v>
      </c>
      <c r="BJ207" s="17" t="s">
        <v>80</v>
      </c>
      <c r="BK207" s="203">
        <f t="shared" si="29"/>
        <v>0</v>
      </c>
      <c r="BL207" s="17" t="s">
        <v>630</v>
      </c>
      <c r="BM207" s="202" t="s">
        <v>800</v>
      </c>
    </row>
    <row r="208" spans="1:65" s="2" customFormat="1" ht="24.2" customHeight="1">
      <c r="A208" s="34"/>
      <c r="B208" s="35"/>
      <c r="C208" s="227" t="s">
        <v>328</v>
      </c>
      <c r="D208" s="227" t="s">
        <v>207</v>
      </c>
      <c r="E208" s="228" t="s">
        <v>801</v>
      </c>
      <c r="F208" s="229" t="s">
        <v>802</v>
      </c>
      <c r="G208" s="230" t="s">
        <v>310</v>
      </c>
      <c r="H208" s="231">
        <v>4</v>
      </c>
      <c r="I208" s="232"/>
      <c r="J208" s="233">
        <f t="shared" si="20"/>
        <v>0</v>
      </c>
      <c r="K208" s="229" t="s">
        <v>629</v>
      </c>
      <c r="L208" s="234"/>
      <c r="M208" s="235" t="s">
        <v>1</v>
      </c>
      <c r="N208" s="236" t="s">
        <v>37</v>
      </c>
      <c r="O208" s="71"/>
      <c r="P208" s="200">
        <f t="shared" si="21"/>
        <v>0</v>
      </c>
      <c r="Q208" s="200">
        <v>0</v>
      </c>
      <c r="R208" s="200">
        <f t="shared" si="22"/>
        <v>0</v>
      </c>
      <c r="S208" s="200">
        <v>0</v>
      </c>
      <c r="T208" s="201">
        <f t="shared" si="2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2" t="s">
        <v>630</v>
      </c>
      <c r="AT208" s="202" t="s">
        <v>207</v>
      </c>
      <c r="AU208" s="202" t="s">
        <v>80</v>
      </c>
      <c r="AY208" s="17" t="s">
        <v>147</v>
      </c>
      <c r="BE208" s="203">
        <f t="shared" si="24"/>
        <v>0</v>
      </c>
      <c r="BF208" s="203">
        <f t="shared" si="25"/>
        <v>0</v>
      </c>
      <c r="BG208" s="203">
        <f t="shared" si="26"/>
        <v>0</v>
      </c>
      <c r="BH208" s="203">
        <f t="shared" si="27"/>
        <v>0</v>
      </c>
      <c r="BI208" s="203">
        <f t="shared" si="28"/>
        <v>0</v>
      </c>
      <c r="BJ208" s="17" t="s">
        <v>80</v>
      </c>
      <c r="BK208" s="203">
        <f t="shared" si="29"/>
        <v>0</v>
      </c>
      <c r="BL208" s="17" t="s">
        <v>630</v>
      </c>
      <c r="BM208" s="202" t="s">
        <v>803</v>
      </c>
    </row>
    <row r="209" spans="1:65" s="2" customFormat="1" ht="16.5" customHeight="1">
      <c r="A209" s="34"/>
      <c r="B209" s="35"/>
      <c r="C209" s="191" t="s">
        <v>804</v>
      </c>
      <c r="D209" s="191" t="s">
        <v>148</v>
      </c>
      <c r="E209" s="192" t="s">
        <v>805</v>
      </c>
      <c r="F209" s="193" t="s">
        <v>806</v>
      </c>
      <c r="G209" s="194" t="s">
        <v>310</v>
      </c>
      <c r="H209" s="195">
        <v>2</v>
      </c>
      <c r="I209" s="196"/>
      <c r="J209" s="197">
        <f t="shared" si="20"/>
        <v>0</v>
      </c>
      <c r="K209" s="193" t="s">
        <v>629</v>
      </c>
      <c r="L209" s="39"/>
      <c r="M209" s="198" t="s">
        <v>1</v>
      </c>
      <c r="N209" s="199" t="s">
        <v>37</v>
      </c>
      <c r="O209" s="71"/>
      <c r="P209" s="200">
        <f t="shared" si="21"/>
        <v>0</v>
      </c>
      <c r="Q209" s="200">
        <v>0</v>
      </c>
      <c r="R209" s="200">
        <f t="shared" si="22"/>
        <v>0</v>
      </c>
      <c r="S209" s="200">
        <v>0</v>
      </c>
      <c r="T209" s="201">
        <f t="shared" si="2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2" t="s">
        <v>630</v>
      </c>
      <c r="AT209" s="202" t="s">
        <v>148</v>
      </c>
      <c r="AU209" s="202" t="s">
        <v>80</v>
      </c>
      <c r="AY209" s="17" t="s">
        <v>147</v>
      </c>
      <c r="BE209" s="203">
        <f t="shared" si="24"/>
        <v>0</v>
      </c>
      <c r="BF209" s="203">
        <f t="shared" si="25"/>
        <v>0</v>
      </c>
      <c r="BG209" s="203">
        <f t="shared" si="26"/>
        <v>0</v>
      </c>
      <c r="BH209" s="203">
        <f t="shared" si="27"/>
        <v>0</v>
      </c>
      <c r="BI209" s="203">
        <f t="shared" si="28"/>
        <v>0</v>
      </c>
      <c r="BJ209" s="17" t="s">
        <v>80</v>
      </c>
      <c r="BK209" s="203">
        <f t="shared" si="29"/>
        <v>0</v>
      </c>
      <c r="BL209" s="17" t="s">
        <v>630</v>
      </c>
      <c r="BM209" s="202" t="s">
        <v>807</v>
      </c>
    </row>
    <row r="210" spans="1:65" s="2" customFormat="1" ht="24.2" customHeight="1">
      <c r="A210" s="34"/>
      <c r="B210" s="35"/>
      <c r="C210" s="227" t="s">
        <v>333</v>
      </c>
      <c r="D210" s="227" t="s">
        <v>207</v>
      </c>
      <c r="E210" s="228" t="s">
        <v>808</v>
      </c>
      <c r="F210" s="229" t="s">
        <v>809</v>
      </c>
      <c r="G210" s="230" t="s">
        <v>310</v>
      </c>
      <c r="H210" s="231">
        <v>2</v>
      </c>
      <c r="I210" s="232"/>
      <c r="J210" s="233">
        <f t="shared" si="20"/>
        <v>0</v>
      </c>
      <c r="K210" s="229" t="s">
        <v>629</v>
      </c>
      <c r="L210" s="234"/>
      <c r="M210" s="246" t="s">
        <v>1</v>
      </c>
      <c r="N210" s="247" t="s">
        <v>37</v>
      </c>
      <c r="O210" s="240"/>
      <c r="P210" s="241">
        <f t="shared" si="21"/>
        <v>0</v>
      </c>
      <c r="Q210" s="241">
        <v>0</v>
      </c>
      <c r="R210" s="241">
        <f t="shared" si="22"/>
        <v>0</v>
      </c>
      <c r="S210" s="241">
        <v>0</v>
      </c>
      <c r="T210" s="242">
        <f t="shared" si="2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2" t="s">
        <v>630</v>
      </c>
      <c r="AT210" s="202" t="s">
        <v>207</v>
      </c>
      <c r="AU210" s="202" t="s">
        <v>80</v>
      </c>
      <c r="AY210" s="17" t="s">
        <v>147</v>
      </c>
      <c r="BE210" s="203">
        <f t="shared" si="24"/>
        <v>0</v>
      </c>
      <c r="BF210" s="203">
        <f t="shared" si="25"/>
        <v>0</v>
      </c>
      <c r="BG210" s="203">
        <f t="shared" si="26"/>
        <v>0</v>
      </c>
      <c r="BH210" s="203">
        <f t="shared" si="27"/>
        <v>0</v>
      </c>
      <c r="BI210" s="203">
        <f t="shared" si="28"/>
        <v>0</v>
      </c>
      <c r="BJ210" s="17" t="s">
        <v>80</v>
      </c>
      <c r="BK210" s="203">
        <f t="shared" si="29"/>
        <v>0</v>
      </c>
      <c r="BL210" s="17" t="s">
        <v>630</v>
      </c>
      <c r="BM210" s="202" t="s">
        <v>810</v>
      </c>
    </row>
    <row r="211" spans="1:31" s="2" customFormat="1" ht="6.95" customHeight="1">
      <c r="A211" s="34"/>
      <c r="B211" s="54"/>
      <c r="C211" s="55"/>
      <c r="D211" s="55"/>
      <c r="E211" s="55"/>
      <c r="F211" s="55"/>
      <c r="G211" s="55"/>
      <c r="H211" s="55"/>
      <c r="I211" s="55"/>
      <c r="J211" s="55"/>
      <c r="K211" s="55"/>
      <c r="L211" s="39"/>
      <c r="M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</row>
  </sheetData>
  <sheetProtection algorithmName="SHA-512" hashValue="J+Yq5EAbvgt0xsB3VX7W2R30BYqI/JHXxODWG6QCUhuSCShhzGdsDVTmTWhTJPOWTbmXmBLULnEnrXiofitesA==" saltValue="QzALNhnDFZVURPSx9LK/DQwb9qkxcJ+M5rEFygOYIILFEYrWrA2YVZMiyvJK6L8KZ90FRyCs2XQHPO4x+3K6rQ==" spinCount="100000" sheet="1" objects="1" scenarios="1" formatColumns="0" formatRows="0" autoFilter="0"/>
  <autoFilter ref="C122:K210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96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82</v>
      </c>
    </row>
    <row r="4" spans="2:46" s="1" customFormat="1" ht="24.95" customHeight="1">
      <c r="B4" s="20"/>
      <c r="D4" s="117" t="s">
        <v>112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03" t="str">
        <f>'Rekapitulace stavby'!K6</f>
        <v>Stání SDV OTV Studénka</v>
      </c>
      <c r="F7" s="304"/>
      <c r="G7" s="304"/>
      <c r="H7" s="304"/>
      <c r="L7" s="20"/>
    </row>
    <row r="8" spans="2:12" s="1" customFormat="1" ht="12" customHeight="1">
      <c r="B8" s="20"/>
      <c r="D8" s="119" t="s">
        <v>113</v>
      </c>
      <c r="L8" s="20"/>
    </row>
    <row r="9" spans="1:31" s="2" customFormat="1" ht="16.5" customHeight="1">
      <c r="A9" s="34"/>
      <c r="B9" s="39"/>
      <c r="C9" s="34"/>
      <c r="D9" s="34"/>
      <c r="E9" s="303" t="s">
        <v>617</v>
      </c>
      <c r="F9" s="306"/>
      <c r="G9" s="306"/>
      <c r="H9" s="306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618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5" t="s">
        <v>811</v>
      </c>
      <c r="F11" s="306"/>
      <c r="G11" s="306"/>
      <c r="H11" s="306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>
        <f>'Rekapitulace stavby'!AN8</f>
        <v>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23</v>
      </c>
      <c r="E16" s="34"/>
      <c r="F16" s="34"/>
      <c r="G16" s="34"/>
      <c r="H16" s="34"/>
      <c r="I16" s="119" t="s">
        <v>24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19" t="s">
        <v>25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26</v>
      </c>
      <c r="E19" s="34"/>
      <c r="F19" s="34"/>
      <c r="G19" s="34"/>
      <c r="H19" s="34"/>
      <c r="I19" s="119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7" t="str">
        <f>'Rekapitulace stavby'!E14</f>
        <v>Vyplň údaj</v>
      </c>
      <c r="F20" s="308"/>
      <c r="G20" s="308"/>
      <c r="H20" s="308"/>
      <c r="I20" s="119" t="s">
        <v>25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28</v>
      </c>
      <c r="E22" s="34"/>
      <c r="F22" s="34"/>
      <c r="G22" s="34"/>
      <c r="H22" s="34"/>
      <c r="I22" s="119" t="s">
        <v>24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19" t="s">
        <v>25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30</v>
      </c>
      <c r="E25" s="34"/>
      <c r="F25" s="34"/>
      <c r="G25" s="34"/>
      <c r="H25" s="34"/>
      <c r="I25" s="119" t="s">
        <v>24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19" t="s">
        <v>25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31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09" t="s">
        <v>1</v>
      </c>
      <c r="F29" s="309"/>
      <c r="G29" s="309"/>
      <c r="H29" s="309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32</v>
      </c>
      <c r="E32" s="34"/>
      <c r="F32" s="34"/>
      <c r="G32" s="34"/>
      <c r="H32" s="34"/>
      <c r="I32" s="34"/>
      <c r="J32" s="126">
        <f>ROUND(J124,2)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34</v>
      </c>
      <c r="G34" s="34"/>
      <c r="H34" s="34"/>
      <c r="I34" s="127" t="s">
        <v>33</v>
      </c>
      <c r="J34" s="127" t="s">
        <v>35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36</v>
      </c>
      <c r="E35" s="119" t="s">
        <v>37</v>
      </c>
      <c r="F35" s="129">
        <f>ROUND((SUM(BE124:BE134)),2)</f>
        <v>0</v>
      </c>
      <c r="G35" s="34"/>
      <c r="H35" s="34"/>
      <c r="I35" s="130">
        <v>0.21</v>
      </c>
      <c r="J35" s="129">
        <f>ROUND(((SUM(BE124:BE134))*I35),2)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38</v>
      </c>
      <c r="F36" s="129">
        <f>ROUND((SUM(BF124:BF134)),2)</f>
        <v>0</v>
      </c>
      <c r="G36" s="34"/>
      <c r="H36" s="34"/>
      <c r="I36" s="130">
        <v>0.15</v>
      </c>
      <c r="J36" s="129">
        <f>ROUND(((SUM(BF124:BF134))*I36),2)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39</v>
      </c>
      <c r="F37" s="129">
        <f>ROUND((SUM(BG124:BG134)),2)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40</v>
      </c>
      <c r="F38" s="129">
        <f>ROUND((SUM(BH124:BH134)),2)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41</v>
      </c>
      <c r="F39" s="129">
        <f>ROUND((SUM(BI124:BI134)),2)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42</v>
      </c>
      <c r="E41" s="133"/>
      <c r="F41" s="133"/>
      <c r="G41" s="134" t="s">
        <v>43</v>
      </c>
      <c r="H41" s="135" t="s">
        <v>44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45</v>
      </c>
      <c r="E50" s="139"/>
      <c r="F50" s="139"/>
      <c r="G50" s="138" t="s">
        <v>46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">
      <c r="A61" s="34"/>
      <c r="B61" s="39"/>
      <c r="C61" s="34"/>
      <c r="D61" s="140" t="s">
        <v>47</v>
      </c>
      <c r="E61" s="141"/>
      <c r="F61" s="142" t="s">
        <v>48</v>
      </c>
      <c r="G61" s="140" t="s">
        <v>47</v>
      </c>
      <c r="H61" s="141"/>
      <c r="I61" s="141"/>
      <c r="J61" s="143" t="s">
        <v>48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">
      <c r="A65" s="34"/>
      <c r="B65" s="39"/>
      <c r="C65" s="34"/>
      <c r="D65" s="138" t="s">
        <v>49</v>
      </c>
      <c r="E65" s="144"/>
      <c r="F65" s="144"/>
      <c r="G65" s="138" t="s">
        <v>50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">
      <c r="A76" s="34"/>
      <c r="B76" s="39"/>
      <c r="C76" s="34"/>
      <c r="D76" s="140" t="s">
        <v>47</v>
      </c>
      <c r="E76" s="141"/>
      <c r="F76" s="142" t="s">
        <v>48</v>
      </c>
      <c r="G76" s="140" t="s">
        <v>47</v>
      </c>
      <c r="H76" s="141"/>
      <c r="I76" s="141"/>
      <c r="J76" s="143" t="s">
        <v>48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0" t="str">
        <f>E7</f>
        <v>Stání SDV OTV Studénka</v>
      </c>
      <c r="F85" s="311"/>
      <c r="G85" s="311"/>
      <c r="H85" s="311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113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0" t="s">
        <v>617</v>
      </c>
      <c r="F87" s="312"/>
      <c r="G87" s="312"/>
      <c r="H87" s="312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618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63" t="str">
        <f>E11</f>
        <v>SO 04 - ZP - Zemní práce</v>
      </c>
      <c r="F89" s="312"/>
      <c r="G89" s="312"/>
      <c r="H89" s="312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29" t="s">
        <v>22</v>
      </c>
      <c r="J91" s="66">
        <f>IF(J14="","",J14)</f>
        <v>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23</v>
      </c>
      <c r="D93" s="36"/>
      <c r="E93" s="36"/>
      <c r="F93" s="27" t="str">
        <f>E17</f>
        <v xml:space="preserve"> </v>
      </c>
      <c r="G93" s="36"/>
      <c r="H93" s="36"/>
      <c r="I93" s="29" t="s">
        <v>28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26</v>
      </c>
      <c r="D94" s="36"/>
      <c r="E94" s="36"/>
      <c r="F94" s="27" t="str">
        <f>IF(E20="","",E20)</f>
        <v>Vyplň údaj</v>
      </c>
      <c r="G94" s="36"/>
      <c r="H94" s="36"/>
      <c r="I94" s="29" t="s">
        <v>30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116</v>
      </c>
      <c r="D96" s="150"/>
      <c r="E96" s="150"/>
      <c r="F96" s="150"/>
      <c r="G96" s="150"/>
      <c r="H96" s="150"/>
      <c r="I96" s="150"/>
      <c r="J96" s="151" t="s">
        <v>117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118</v>
      </c>
      <c r="D98" s="36"/>
      <c r="E98" s="36"/>
      <c r="F98" s="36"/>
      <c r="G98" s="36"/>
      <c r="H98" s="36"/>
      <c r="I98" s="36"/>
      <c r="J98" s="84">
        <f>J124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119</v>
      </c>
    </row>
    <row r="99" spans="2:12" s="9" customFormat="1" ht="24.95" customHeight="1">
      <c r="B99" s="153"/>
      <c r="C99" s="154"/>
      <c r="D99" s="155" t="s">
        <v>120</v>
      </c>
      <c r="E99" s="156"/>
      <c r="F99" s="156"/>
      <c r="G99" s="156"/>
      <c r="H99" s="156"/>
      <c r="I99" s="156"/>
      <c r="J99" s="157">
        <f>J125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121</v>
      </c>
      <c r="E100" s="161"/>
      <c r="F100" s="161"/>
      <c r="G100" s="161"/>
      <c r="H100" s="161"/>
      <c r="I100" s="161"/>
      <c r="J100" s="162">
        <f>J126</f>
        <v>0</v>
      </c>
      <c r="K100" s="104"/>
      <c r="L100" s="163"/>
    </row>
    <row r="101" spans="2:12" s="9" customFormat="1" ht="24.95" customHeight="1">
      <c r="B101" s="153"/>
      <c r="C101" s="154"/>
      <c r="D101" s="155" t="s">
        <v>566</v>
      </c>
      <c r="E101" s="156"/>
      <c r="F101" s="156"/>
      <c r="G101" s="156"/>
      <c r="H101" s="156"/>
      <c r="I101" s="156"/>
      <c r="J101" s="157">
        <f>J131</f>
        <v>0</v>
      </c>
      <c r="K101" s="154"/>
      <c r="L101" s="158"/>
    </row>
    <row r="102" spans="2:12" s="10" customFormat="1" ht="19.9" customHeight="1">
      <c r="B102" s="159"/>
      <c r="C102" s="104"/>
      <c r="D102" s="160" t="s">
        <v>812</v>
      </c>
      <c r="E102" s="161"/>
      <c r="F102" s="161"/>
      <c r="G102" s="161"/>
      <c r="H102" s="161"/>
      <c r="I102" s="161"/>
      <c r="J102" s="162">
        <f>J132</f>
        <v>0</v>
      </c>
      <c r="K102" s="104"/>
      <c r="L102" s="163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132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10" t="str">
        <f>E7</f>
        <v>Stání SDV OTV Studénka</v>
      </c>
      <c r="F112" s="311"/>
      <c r="G112" s="311"/>
      <c r="H112" s="311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2:12" s="1" customFormat="1" ht="12" customHeight="1">
      <c r="B113" s="21"/>
      <c r="C113" s="29" t="s">
        <v>113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1:31" s="2" customFormat="1" ht="16.5" customHeight="1">
      <c r="A114" s="34"/>
      <c r="B114" s="35"/>
      <c r="C114" s="36"/>
      <c r="D114" s="36"/>
      <c r="E114" s="310" t="s">
        <v>617</v>
      </c>
      <c r="F114" s="312"/>
      <c r="G114" s="312"/>
      <c r="H114" s="312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618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63" t="str">
        <f>E11</f>
        <v>SO 04 - ZP - Zemní práce</v>
      </c>
      <c r="F116" s="312"/>
      <c r="G116" s="312"/>
      <c r="H116" s="312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20</v>
      </c>
      <c r="D118" s="36"/>
      <c r="E118" s="36"/>
      <c r="F118" s="27" t="str">
        <f>F14</f>
        <v xml:space="preserve"> </v>
      </c>
      <c r="G118" s="36"/>
      <c r="H118" s="36"/>
      <c r="I118" s="29" t="s">
        <v>22</v>
      </c>
      <c r="J118" s="66">
        <f>IF(J14="","",J14)</f>
        <v>0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23</v>
      </c>
      <c r="D120" s="36"/>
      <c r="E120" s="36"/>
      <c r="F120" s="27" t="str">
        <f>E17</f>
        <v xml:space="preserve"> </v>
      </c>
      <c r="G120" s="36"/>
      <c r="H120" s="36"/>
      <c r="I120" s="29" t="s">
        <v>28</v>
      </c>
      <c r="J120" s="32" t="str">
        <f>E23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26</v>
      </c>
      <c r="D121" s="36"/>
      <c r="E121" s="36"/>
      <c r="F121" s="27" t="str">
        <f>IF(E20="","",E20)</f>
        <v>Vyplň údaj</v>
      </c>
      <c r="G121" s="36"/>
      <c r="H121" s="36"/>
      <c r="I121" s="29" t="s">
        <v>30</v>
      </c>
      <c r="J121" s="32" t="str">
        <f>E26</f>
        <v xml:space="preserve"> 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64"/>
      <c r="B123" s="165"/>
      <c r="C123" s="166" t="s">
        <v>133</v>
      </c>
      <c r="D123" s="167" t="s">
        <v>57</v>
      </c>
      <c r="E123" s="167" t="s">
        <v>53</v>
      </c>
      <c r="F123" s="167" t="s">
        <v>54</v>
      </c>
      <c r="G123" s="167" t="s">
        <v>134</v>
      </c>
      <c r="H123" s="167" t="s">
        <v>135</v>
      </c>
      <c r="I123" s="167" t="s">
        <v>136</v>
      </c>
      <c r="J123" s="167" t="s">
        <v>117</v>
      </c>
      <c r="K123" s="168" t="s">
        <v>137</v>
      </c>
      <c r="L123" s="169"/>
      <c r="M123" s="75" t="s">
        <v>1</v>
      </c>
      <c r="N123" s="76" t="s">
        <v>36</v>
      </c>
      <c r="O123" s="76" t="s">
        <v>138</v>
      </c>
      <c r="P123" s="76" t="s">
        <v>139</v>
      </c>
      <c r="Q123" s="76" t="s">
        <v>140</v>
      </c>
      <c r="R123" s="76" t="s">
        <v>141</v>
      </c>
      <c r="S123" s="76" t="s">
        <v>142</v>
      </c>
      <c r="T123" s="77" t="s">
        <v>143</v>
      </c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</row>
    <row r="124" spans="1:63" s="2" customFormat="1" ht="22.9" customHeight="1">
      <c r="A124" s="34"/>
      <c r="B124" s="35"/>
      <c r="C124" s="82" t="s">
        <v>144</v>
      </c>
      <c r="D124" s="36"/>
      <c r="E124" s="36"/>
      <c r="F124" s="36"/>
      <c r="G124" s="36"/>
      <c r="H124" s="36"/>
      <c r="I124" s="36"/>
      <c r="J124" s="170">
        <f>BK124</f>
        <v>0</v>
      </c>
      <c r="K124" s="36"/>
      <c r="L124" s="39"/>
      <c r="M124" s="78"/>
      <c r="N124" s="171"/>
      <c r="O124" s="79"/>
      <c r="P124" s="172">
        <f>P125+P131</f>
        <v>0</v>
      </c>
      <c r="Q124" s="79"/>
      <c r="R124" s="172">
        <f>R125+R131</f>
        <v>0</v>
      </c>
      <c r="S124" s="79"/>
      <c r="T124" s="173">
        <f>T125+T131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71</v>
      </c>
      <c r="AU124" s="17" t="s">
        <v>119</v>
      </c>
      <c r="BK124" s="174">
        <f>BK125+BK131</f>
        <v>0</v>
      </c>
    </row>
    <row r="125" spans="2:63" s="12" customFormat="1" ht="25.9" customHeight="1">
      <c r="B125" s="175"/>
      <c r="C125" s="176"/>
      <c r="D125" s="177" t="s">
        <v>71</v>
      </c>
      <c r="E125" s="178" t="s">
        <v>145</v>
      </c>
      <c r="F125" s="178" t="s">
        <v>146</v>
      </c>
      <c r="G125" s="176"/>
      <c r="H125" s="176"/>
      <c r="I125" s="179"/>
      <c r="J125" s="180">
        <f>BK125</f>
        <v>0</v>
      </c>
      <c r="K125" s="176"/>
      <c r="L125" s="181"/>
      <c r="M125" s="182"/>
      <c r="N125" s="183"/>
      <c r="O125" s="183"/>
      <c r="P125" s="184">
        <f>P126</f>
        <v>0</v>
      </c>
      <c r="Q125" s="183"/>
      <c r="R125" s="184">
        <f>R126</f>
        <v>0</v>
      </c>
      <c r="S125" s="183"/>
      <c r="T125" s="185">
        <f>T126</f>
        <v>0</v>
      </c>
      <c r="AR125" s="186" t="s">
        <v>80</v>
      </c>
      <c r="AT125" s="187" t="s">
        <v>71</v>
      </c>
      <c r="AU125" s="187" t="s">
        <v>72</v>
      </c>
      <c r="AY125" s="186" t="s">
        <v>147</v>
      </c>
      <c r="BK125" s="188">
        <f>BK126</f>
        <v>0</v>
      </c>
    </row>
    <row r="126" spans="2:63" s="12" customFormat="1" ht="22.9" customHeight="1">
      <c r="B126" s="175"/>
      <c r="C126" s="176"/>
      <c r="D126" s="177" t="s">
        <v>71</v>
      </c>
      <c r="E126" s="189" t="s">
        <v>80</v>
      </c>
      <c r="F126" s="189" t="s">
        <v>95</v>
      </c>
      <c r="G126" s="176"/>
      <c r="H126" s="176"/>
      <c r="I126" s="179"/>
      <c r="J126" s="190">
        <f>BK126</f>
        <v>0</v>
      </c>
      <c r="K126" s="176"/>
      <c r="L126" s="181"/>
      <c r="M126" s="182"/>
      <c r="N126" s="183"/>
      <c r="O126" s="183"/>
      <c r="P126" s="184">
        <f>SUM(P127:P130)</f>
        <v>0</v>
      </c>
      <c r="Q126" s="183"/>
      <c r="R126" s="184">
        <f>SUM(R127:R130)</f>
        <v>0</v>
      </c>
      <c r="S126" s="183"/>
      <c r="T126" s="185">
        <f>SUM(T127:T130)</f>
        <v>0</v>
      </c>
      <c r="AR126" s="186" t="s">
        <v>80</v>
      </c>
      <c r="AT126" s="187" t="s">
        <v>71</v>
      </c>
      <c r="AU126" s="187" t="s">
        <v>80</v>
      </c>
      <c r="AY126" s="186" t="s">
        <v>147</v>
      </c>
      <c r="BK126" s="188">
        <f>SUM(BK127:BK130)</f>
        <v>0</v>
      </c>
    </row>
    <row r="127" spans="1:65" s="2" customFormat="1" ht="24.2" customHeight="1">
      <c r="A127" s="34"/>
      <c r="B127" s="35"/>
      <c r="C127" s="191" t="s">
        <v>80</v>
      </c>
      <c r="D127" s="191" t="s">
        <v>148</v>
      </c>
      <c r="E127" s="192" t="s">
        <v>813</v>
      </c>
      <c r="F127" s="193" t="s">
        <v>814</v>
      </c>
      <c r="G127" s="194" t="s">
        <v>151</v>
      </c>
      <c r="H127" s="195">
        <v>2.8</v>
      </c>
      <c r="I127" s="196"/>
      <c r="J127" s="197">
        <f>ROUND(I127*H127,2)</f>
        <v>0</v>
      </c>
      <c r="K127" s="193" t="s">
        <v>159</v>
      </c>
      <c r="L127" s="39"/>
      <c r="M127" s="198" t="s">
        <v>1</v>
      </c>
      <c r="N127" s="199" t="s">
        <v>37</v>
      </c>
      <c r="O127" s="71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152</v>
      </c>
      <c r="AT127" s="202" t="s">
        <v>148</v>
      </c>
      <c r="AU127" s="202" t="s">
        <v>82</v>
      </c>
      <c r="AY127" s="17" t="s">
        <v>147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80</v>
      </c>
      <c r="BK127" s="203">
        <f>ROUND(I127*H127,2)</f>
        <v>0</v>
      </c>
      <c r="BL127" s="17" t="s">
        <v>152</v>
      </c>
      <c r="BM127" s="202" t="s">
        <v>82</v>
      </c>
    </row>
    <row r="128" spans="1:65" s="2" customFormat="1" ht="24.2" customHeight="1">
      <c r="A128" s="34"/>
      <c r="B128" s="35"/>
      <c r="C128" s="191" t="s">
        <v>82</v>
      </c>
      <c r="D128" s="191" t="s">
        <v>148</v>
      </c>
      <c r="E128" s="192" t="s">
        <v>815</v>
      </c>
      <c r="F128" s="193" t="s">
        <v>816</v>
      </c>
      <c r="G128" s="194" t="s">
        <v>151</v>
      </c>
      <c r="H128" s="195">
        <v>2.8</v>
      </c>
      <c r="I128" s="196"/>
      <c r="J128" s="197">
        <f>ROUND(I128*H128,2)</f>
        <v>0</v>
      </c>
      <c r="K128" s="193" t="s">
        <v>159</v>
      </c>
      <c r="L128" s="39"/>
      <c r="M128" s="198" t="s">
        <v>1</v>
      </c>
      <c r="N128" s="199" t="s">
        <v>37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152</v>
      </c>
      <c r="AT128" s="202" t="s">
        <v>148</v>
      </c>
      <c r="AU128" s="202" t="s">
        <v>82</v>
      </c>
      <c r="AY128" s="17" t="s">
        <v>147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80</v>
      </c>
      <c r="BK128" s="203">
        <f>ROUND(I128*H128,2)</f>
        <v>0</v>
      </c>
      <c r="BL128" s="17" t="s">
        <v>152</v>
      </c>
      <c r="BM128" s="202" t="s">
        <v>152</v>
      </c>
    </row>
    <row r="129" spans="2:51" s="13" customFormat="1" ht="11.25">
      <c r="B129" s="204"/>
      <c r="C129" s="205"/>
      <c r="D129" s="206" t="s">
        <v>153</v>
      </c>
      <c r="E129" s="207" t="s">
        <v>1</v>
      </c>
      <c r="F129" s="208" t="s">
        <v>817</v>
      </c>
      <c r="G129" s="205"/>
      <c r="H129" s="209">
        <v>2.8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153</v>
      </c>
      <c r="AU129" s="215" t="s">
        <v>82</v>
      </c>
      <c r="AV129" s="13" t="s">
        <v>82</v>
      </c>
      <c r="AW129" s="13" t="s">
        <v>29</v>
      </c>
      <c r="AX129" s="13" t="s">
        <v>72</v>
      </c>
      <c r="AY129" s="215" t="s">
        <v>147</v>
      </c>
    </row>
    <row r="130" spans="2:51" s="14" customFormat="1" ht="11.25">
      <c r="B130" s="216"/>
      <c r="C130" s="217"/>
      <c r="D130" s="206" t="s">
        <v>153</v>
      </c>
      <c r="E130" s="218" t="s">
        <v>1</v>
      </c>
      <c r="F130" s="219" t="s">
        <v>155</v>
      </c>
      <c r="G130" s="217"/>
      <c r="H130" s="220">
        <v>2.8</v>
      </c>
      <c r="I130" s="221"/>
      <c r="J130" s="217"/>
      <c r="K130" s="217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153</v>
      </c>
      <c r="AU130" s="226" t="s">
        <v>82</v>
      </c>
      <c r="AV130" s="14" t="s">
        <v>152</v>
      </c>
      <c r="AW130" s="14" t="s">
        <v>29</v>
      </c>
      <c r="AX130" s="14" t="s">
        <v>80</v>
      </c>
      <c r="AY130" s="226" t="s">
        <v>147</v>
      </c>
    </row>
    <row r="131" spans="2:63" s="12" customFormat="1" ht="25.9" customHeight="1">
      <c r="B131" s="175"/>
      <c r="C131" s="176"/>
      <c r="D131" s="177" t="s">
        <v>71</v>
      </c>
      <c r="E131" s="178" t="s">
        <v>207</v>
      </c>
      <c r="F131" s="178" t="s">
        <v>597</v>
      </c>
      <c r="G131" s="176"/>
      <c r="H131" s="176"/>
      <c r="I131" s="179"/>
      <c r="J131" s="180">
        <f>BK131</f>
        <v>0</v>
      </c>
      <c r="K131" s="176"/>
      <c r="L131" s="181"/>
      <c r="M131" s="182"/>
      <c r="N131" s="183"/>
      <c r="O131" s="183"/>
      <c r="P131" s="184">
        <f>P132</f>
        <v>0</v>
      </c>
      <c r="Q131" s="183"/>
      <c r="R131" s="184">
        <f>R132</f>
        <v>0</v>
      </c>
      <c r="S131" s="183"/>
      <c r="T131" s="185">
        <f>T132</f>
        <v>0</v>
      </c>
      <c r="AR131" s="186" t="s">
        <v>161</v>
      </c>
      <c r="AT131" s="187" t="s">
        <v>71</v>
      </c>
      <c r="AU131" s="187" t="s">
        <v>72</v>
      </c>
      <c r="AY131" s="186" t="s">
        <v>147</v>
      </c>
      <c r="BK131" s="188">
        <f>BK132</f>
        <v>0</v>
      </c>
    </row>
    <row r="132" spans="2:63" s="12" customFormat="1" ht="22.9" customHeight="1">
      <c r="B132" s="175"/>
      <c r="C132" s="176"/>
      <c r="D132" s="177" t="s">
        <v>71</v>
      </c>
      <c r="E132" s="189" t="s">
        <v>818</v>
      </c>
      <c r="F132" s="189" t="s">
        <v>819</v>
      </c>
      <c r="G132" s="176"/>
      <c r="H132" s="176"/>
      <c r="I132" s="179"/>
      <c r="J132" s="190">
        <f>BK132</f>
        <v>0</v>
      </c>
      <c r="K132" s="176"/>
      <c r="L132" s="181"/>
      <c r="M132" s="182"/>
      <c r="N132" s="183"/>
      <c r="O132" s="183"/>
      <c r="P132" s="184">
        <f>SUM(P133:P134)</f>
        <v>0</v>
      </c>
      <c r="Q132" s="183"/>
      <c r="R132" s="184">
        <f>SUM(R133:R134)</f>
        <v>0</v>
      </c>
      <c r="S132" s="183"/>
      <c r="T132" s="185">
        <f>SUM(T133:T134)</f>
        <v>0</v>
      </c>
      <c r="AR132" s="186" t="s">
        <v>161</v>
      </c>
      <c r="AT132" s="187" t="s">
        <v>71</v>
      </c>
      <c r="AU132" s="187" t="s">
        <v>80</v>
      </c>
      <c r="AY132" s="186" t="s">
        <v>147</v>
      </c>
      <c r="BK132" s="188">
        <f>SUM(BK133:BK134)</f>
        <v>0</v>
      </c>
    </row>
    <row r="133" spans="1:65" s="2" customFormat="1" ht="24.2" customHeight="1">
      <c r="A133" s="34"/>
      <c r="B133" s="35"/>
      <c r="C133" s="191" t="s">
        <v>161</v>
      </c>
      <c r="D133" s="191" t="s">
        <v>148</v>
      </c>
      <c r="E133" s="192" t="s">
        <v>820</v>
      </c>
      <c r="F133" s="193" t="s">
        <v>821</v>
      </c>
      <c r="G133" s="194" t="s">
        <v>822</v>
      </c>
      <c r="H133" s="195">
        <v>1</v>
      </c>
      <c r="I133" s="196"/>
      <c r="J133" s="197">
        <f>ROUND(I133*H133,2)</f>
        <v>0</v>
      </c>
      <c r="K133" s="193" t="s">
        <v>159</v>
      </c>
      <c r="L133" s="39"/>
      <c r="M133" s="198" t="s">
        <v>1</v>
      </c>
      <c r="N133" s="199" t="s">
        <v>37</v>
      </c>
      <c r="O133" s="71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294</v>
      </c>
      <c r="AT133" s="202" t="s">
        <v>148</v>
      </c>
      <c r="AU133" s="202" t="s">
        <v>82</v>
      </c>
      <c r="AY133" s="17" t="s">
        <v>147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80</v>
      </c>
      <c r="BK133" s="203">
        <f>ROUND(I133*H133,2)</f>
        <v>0</v>
      </c>
      <c r="BL133" s="17" t="s">
        <v>294</v>
      </c>
      <c r="BM133" s="202" t="s">
        <v>164</v>
      </c>
    </row>
    <row r="134" spans="1:65" s="2" customFormat="1" ht="16.5" customHeight="1">
      <c r="A134" s="34"/>
      <c r="B134" s="35"/>
      <c r="C134" s="191" t="s">
        <v>152</v>
      </c>
      <c r="D134" s="191" t="s">
        <v>148</v>
      </c>
      <c r="E134" s="192" t="s">
        <v>823</v>
      </c>
      <c r="F134" s="193" t="s">
        <v>824</v>
      </c>
      <c r="G134" s="194" t="s">
        <v>151</v>
      </c>
      <c r="H134" s="195">
        <v>0.5</v>
      </c>
      <c r="I134" s="196"/>
      <c r="J134" s="197">
        <f>ROUND(I134*H134,2)</f>
        <v>0</v>
      </c>
      <c r="K134" s="193" t="s">
        <v>159</v>
      </c>
      <c r="L134" s="39"/>
      <c r="M134" s="238" t="s">
        <v>1</v>
      </c>
      <c r="N134" s="239" t="s">
        <v>37</v>
      </c>
      <c r="O134" s="240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294</v>
      </c>
      <c r="AT134" s="202" t="s">
        <v>148</v>
      </c>
      <c r="AU134" s="202" t="s">
        <v>82</v>
      </c>
      <c r="AY134" s="17" t="s">
        <v>147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80</v>
      </c>
      <c r="BK134" s="203">
        <f>ROUND(I134*H134,2)</f>
        <v>0</v>
      </c>
      <c r="BL134" s="17" t="s">
        <v>294</v>
      </c>
      <c r="BM134" s="202" t="s">
        <v>167</v>
      </c>
    </row>
    <row r="135" spans="1:31" s="2" customFormat="1" ht="6.95" customHeight="1">
      <c r="A135" s="34"/>
      <c r="B135" s="54"/>
      <c r="C135" s="55"/>
      <c r="D135" s="55"/>
      <c r="E135" s="55"/>
      <c r="F135" s="55"/>
      <c r="G135" s="55"/>
      <c r="H135" s="55"/>
      <c r="I135" s="55"/>
      <c r="J135" s="55"/>
      <c r="K135" s="55"/>
      <c r="L135" s="39"/>
      <c r="M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</sheetData>
  <sheetProtection algorithmName="SHA-512" hashValue="wBpkXDSVLWMRp6Ods9I1cfKkC2E/b//bGhyKbcV6pIPz/8TiGMt6aLrP+IAgN1IeY1yXL2DTYJaQRFui49pr+g==" saltValue="fJsSKTCj6f9ICJRMcrlKeX4ElDXft3NhAkkOkXGlDM841A2rtT1EwPgPAekubnOZublSWYD7dV8DNH0TWE9qNA==" spinCount="100000" sheet="1" objects="1" scenarios="1" formatColumns="0" formatRows="0" autoFilter="0"/>
  <autoFilter ref="C123:K134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99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82</v>
      </c>
    </row>
    <row r="4" spans="2:46" s="1" customFormat="1" ht="24.95" customHeight="1">
      <c r="B4" s="20"/>
      <c r="D4" s="117" t="s">
        <v>112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03" t="str">
        <f>'Rekapitulace stavby'!K6</f>
        <v>Stání SDV OTV Studénka</v>
      </c>
      <c r="F7" s="304"/>
      <c r="G7" s="304"/>
      <c r="H7" s="304"/>
      <c r="L7" s="20"/>
    </row>
    <row r="8" spans="1:31" s="2" customFormat="1" ht="12" customHeight="1">
      <c r="A8" s="34"/>
      <c r="B8" s="39"/>
      <c r="C8" s="34"/>
      <c r="D8" s="119" t="s">
        <v>113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5" t="s">
        <v>825</v>
      </c>
      <c r="F9" s="306"/>
      <c r="G9" s="306"/>
      <c r="H9" s="306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>
        <f>'Rekapitulace stavby'!AN8</f>
        <v>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23</v>
      </c>
      <c r="E14" s="34"/>
      <c r="F14" s="34"/>
      <c r="G14" s="34"/>
      <c r="H14" s="34"/>
      <c r="I14" s="119" t="s">
        <v>24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25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26</v>
      </c>
      <c r="E17" s="34"/>
      <c r="F17" s="34"/>
      <c r="G17" s="34"/>
      <c r="H17" s="34"/>
      <c r="I17" s="119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7" t="str">
        <f>'Rekapitulace stavby'!E14</f>
        <v>Vyplň údaj</v>
      </c>
      <c r="F18" s="308"/>
      <c r="G18" s="308"/>
      <c r="H18" s="308"/>
      <c r="I18" s="119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28</v>
      </c>
      <c r="E20" s="34"/>
      <c r="F20" s="34"/>
      <c r="G20" s="34"/>
      <c r="H20" s="34"/>
      <c r="I20" s="119" t="s">
        <v>24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25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30</v>
      </c>
      <c r="E23" s="34"/>
      <c r="F23" s="34"/>
      <c r="G23" s="34"/>
      <c r="H23" s="34"/>
      <c r="I23" s="119" t="s">
        <v>24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25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09" t="s">
        <v>1</v>
      </c>
      <c r="F27" s="309"/>
      <c r="G27" s="309"/>
      <c r="H27" s="309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32</v>
      </c>
      <c r="E30" s="34"/>
      <c r="F30" s="34"/>
      <c r="G30" s="34"/>
      <c r="H30" s="34"/>
      <c r="I30" s="34"/>
      <c r="J30" s="126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34</v>
      </c>
      <c r="G32" s="34"/>
      <c r="H32" s="34"/>
      <c r="I32" s="127" t="s">
        <v>33</v>
      </c>
      <c r="J32" s="127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36</v>
      </c>
      <c r="E33" s="119" t="s">
        <v>37</v>
      </c>
      <c r="F33" s="129">
        <f>ROUND((SUM(BE120:BE156)),2)</f>
        <v>0</v>
      </c>
      <c r="G33" s="34"/>
      <c r="H33" s="34"/>
      <c r="I33" s="130">
        <v>0.21</v>
      </c>
      <c r="J33" s="129">
        <f>ROUND(((SUM(BE120:BE156))*I33),2)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38</v>
      </c>
      <c r="F34" s="129">
        <f>ROUND((SUM(BF120:BF156)),2)</f>
        <v>0</v>
      </c>
      <c r="G34" s="34"/>
      <c r="H34" s="34"/>
      <c r="I34" s="130">
        <v>0.15</v>
      </c>
      <c r="J34" s="129">
        <f>ROUND(((SUM(BF120:BF156))*I34),2)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39</v>
      </c>
      <c r="F35" s="129">
        <f>ROUND((SUM(BG120:BG156)),2)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40</v>
      </c>
      <c r="F36" s="129">
        <f>ROUND((SUM(BH120:BH156)),2)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41</v>
      </c>
      <c r="F37" s="129">
        <f>ROUND((SUM(BI120:BI156)),2)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42</v>
      </c>
      <c r="E39" s="133"/>
      <c r="F39" s="133"/>
      <c r="G39" s="134" t="s">
        <v>43</v>
      </c>
      <c r="H39" s="135" t="s">
        <v>44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45</v>
      </c>
      <c r="E50" s="139"/>
      <c r="F50" s="139"/>
      <c r="G50" s="138" t="s">
        <v>46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">
      <c r="A61" s="34"/>
      <c r="B61" s="39"/>
      <c r="C61" s="34"/>
      <c r="D61" s="140" t="s">
        <v>47</v>
      </c>
      <c r="E61" s="141"/>
      <c r="F61" s="142" t="s">
        <v>48</v>
      </c>
      <c r="G61" s="140" t="s">
        <v>47</v>
      </c>
      <c r="H61" s="141"/>
      <c r="I61" s="141"/>
      <c r="J61" s="143" t="s">
        <v>48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">
      <c r="A65" s="34"/>
      <c r="B65" s="39"/>
      <c r="C65" s="34"/>
      <c r="D65" s="138" t="s">
        <v>49</v>
      </c>
      <c r="E65" s="144"/>
      <c r="F65" s="144"/>
      <c r="G65" s="138" t="s">
        <v>50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">
      <c r="A76" s="34"/>
      <c r="B76" s="39"/>
      <c r="C76" s="34"/>
      <c r="D76" s="140" t="s">
        <v>47</v>
      </c>
      <c r="E76" s="141"/>
      <c r="F76" s="142" t="s">
        <v>48</v>
      </c>
      <c r="G76" s="140" t="s">
        <v>47</v>
      </c>
      <c r="H76" s="141"/>
      <c r="I76" s="141"/>
      <c r="J76" s="143" t="s">
        <v>48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0" t="str">
        <f>E7</f>
        <v>Stání SDV OTV Studénka</v>
      </c>
      <c r="F85" s="311"/>
      <c r="G85" s="311"/>
      <c r="H85" s="311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3" t="str">
        <f>E9</f>
        <v>SO 05 - Demolice krytého stání</v>
      </c>
      <c r="F87" s="312"/>
      <c r="G87" s="312"/>
      <c r="H87" s="312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116</v>
      </c>
      <c r="D94" s="150"/>
      <c r="E94" s="150"/>
      <c r="F94" s="150"/>
      <c r="G94" s="150"/>
      <c r="H94" s="150"/>
      <c r="I94" s="150"/>
      <c r="J94" s="151" t="s">
        <v>117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118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119</v>
      </c>
    </row>
    <row r="97" spans="2:12" s="9" customFormat="1" ht="24.95" customHeight="1">
      <c r="B97" s="153"/>
      <c r="C97" s="154"/>
      <c r="D97" s="155" t="s">
        <v>120</v>
      </c>
      <c r="E97" s="156"/>
      <c r="F97" s="156"/>
      <c r="G97" s="156"/>
      <c r="H97" s="156"/>
      <c r="I97" s="156"/>
      <c r="J97" s="157">
        <f>J121</f>
        <v>0</v>
      </c>
      <c r="K97" s="154"/>
      <c r="L97" s="158"/>
    </row>
    <row r="98" spans="2:12" s="10" customFormat="1" ht="19.9" customHeight="1">
      <c r="B98" s="159"/>
      <c r="C98" s="104"/>
      <c r="D98" s="160" t="s">
        <v>121</v>
      </c>
      <c r="E98" s="161"/>
      <c r="F98" s="161"/>
      <c r="G98" s="161"/>
      <c r="H98" s="161"/>
      <c r="I98" s="161"/>
      <c r="J98" s="162">
        <f>J122</f>
        <v>0</v>
      </c>
      <c r="K98" s="104"/>
      <c r="L98" s="163"/>
    </row>
    <row r="99" spans="2:12" s="10" customFormat="1" ht="19.9" customHeight="1">
      <c r="B99" s="159"/>
      <c r="C99" s="104"/>
      <c r="D99" s="160" t="s">
        <v>826</v>
      </c>
      <c r="E99" s="161"/>
      <c r="F99" s="161"/>
      <c r="G99" s="161"/>
      <c r="H99" s="161"/>
      <c r="I99" s="161"/>
      <c r="J99" s="162">
        <f>J140</f>
        <v>0</v>
      </c>
      <c r="K99" s="104"/>
      <c r="L99" s="163"/>
    </row>
    <row r="100" spans="2:12" s="10" customFormat="1" ht="19.9" customHeight="1">
      <c r="B100" s="159"/>
      <c r="C100" s="104"/>
      <c r="D100" s="160" t="s">
        <v>827</v>
      </c>
      <c r="E100" s="161"/>
      <c r="F100" s="161"/>
      <c r="G100" s="161"/>
      <c r="H100" s="161"/>
      <c r="I100" s="161"/>
      <c r="J100" s="162">
        <f>J151</f>
        <v>0</v>
      </c>
      <c r="K100" s="104"/>
      <c r="L100" s="163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132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310" t="str">
        <f>E7</f>
        <v>Stání SDV OTV Studénka</v>
      </c>
      <c r="F110" s="311"/>
      <c r="G110" s="311"/>
      <c r="H110" s="311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113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63" t="str">
        <f>E9</f>
        <v>SO 05 - Demolice krytého stání</v>
      </c>
      <c r="F112" s="312"/>
      <c r="G112" s="312"/>
      <c r="H112" s="312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 xml:space="preserve"> </v>
      </c>
      <c r="G114" s="36"/>
      <c r="H114" s="36"/>
      <c r="I114" s="29" t="s">
        <v>22</v>
      </c>
      <c r="J114" s="66">
        <f>IF(J12="","",J12)</f>
        <v>0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23</v>
      </c>
      <c r="D116" s="36"/>
      <c r="E116" s="36"/>
      <c r="F116" s="27" t="str">
        <f>E15</f>
        <v xml:space="preserve"> </v>
      </c>
      <c r="G116" s="36"/>
      <c r="H116" s="36"/>
      <c r="I116" s="29" t="s">
        <v>28</v>
      </c>
      <c r="J116" s="32" t="str">
        <f>E21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26</v>
      </c>
      <c r="D117" s="36"/>
      <c r="E117" s="36"/>
      <c r="F117" s="27" t="str">
        <f>IF(E18="","",E18)</f>
        <v>Vyplň údaj</v>
      </c>
      <c r="G117" s="36"/>
      <c r="H117" s="36"/>
      <c r="I117" s="29" t="s">
        <v>30</v>
      </c>
      <c r="J117" s="32" t="str">
        <f>E24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64"/>
      <c r="B119" s="165"/>
      <c r="C119" s="166" t="s">
        <v>133</v>
      </c>
      <c r="D119" s="167" t="s">
        <v>57</v>
      </c>
      <c r="E119" s="167" t="s">
        <v>53</v>
      </c>
      <c r="F119" s="167" t="s">
        <v>54</v>
      </c>
      <c r="G119" s="167" t="s">
        <v>134</v>
      </c>
      <c r="H119" s="167" t="s">
        <v>135</v>
      </c>
      <c r="I119" s="167" t="s">
        <v>136</v>
      </c>
      <c r="J119" s="167" t="s">
        <v>117</v>
      </c>
      <c r="K119" s="168" t="s">
        <v>137</v>
      </c>
      <c r="L119" s="169"/>
      <c r="M119" s="75" t="s">
        <v>1</v>
      </c>
      <c r="N119" s="76" t="s">
        <v>36</v>
      </c>
      <c r="O119" s="76" t="s">
        <v>138</v>
      </c>
      <c r="P119" s="76" t="s">
        <v>139</v>
      </c>
      <c r="Q119" s="76" t="s">
        <v>140</v>
      </c>
      <c r="R119" s="76" t="s">
        <v>141</v>
      </c>
      <c r="S119" s="76" t="s">
        <v>142</v>
      </c>
      <c r="T119" s="77" t="s">
        <v>143</v>
      </c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</row>
    <row r="120" spans="1:63" s="2" customFormat="1" ht="22.9" customHeight="1">
      <c r="A120" s="34"/>
      <c r="B120" s="35"/>
      <c r="C120" s="82" t="s">
        <v>144</v>
      </c>
      <c r="D120" s="36"/>
      <c r="E120" s="36"/>
      <c r="F120" s="36"/>
      <c r="G120" s="36"/>
      <c r="H120" s="36"/>
      <c r="I120" s="36"/>
      <c r="J120" s="170">
        <f>BK120</f>
        <v>0</v>
      </c>
      <c r="K120" s="36"/>
      <c r="L120" s="39"/>
      <c r="M120" s="78"/>
      <c r="N120" s="171"/>
      <c r="O120" s="79"/>
      <c r="P120" s="172">
        <f>P121</f>
        <v>0</v>
      </c>
      <c r="Q120" s="79"/>
      <c r="R120" s="172">
        <f>R121</f>
        <v>0</v>
      </c>
      <c r="S120" s="79"/>
      <c r="T120" s="173">
        <f>T121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71</v>
      </c>
      <c r="AU120" s="17" t="s">
        <v>119</v>
      </c>
      <c r="BK120" s="174">
        <f>BK121</f>
        <v>0</v>
      </c>
    </row>
    <row r="121" spans="2:63" s="12" customFormat="1" ht="25.9" customHeight="1">
      <c r="B121" s="175"/>
      <c r="C121" s="176"/>
      <c r="D121" s="177" t="s">
        <v>71</v>
      </c>
      <c r="E121" s="178" t="s">
        <v>145</v>
      </c>
      <c r="F121" s="178" t="s">
        <v>146</v>
      </c>
      <c r="G121" s="176"/>
      <c r="H121" s="176"/>
      <c r="I121" s="179"/>
      <c r="J121" s="180">
        <f>BK121</f>
        <v>0</v>
      </c>
      <c r="K121" s="176"/>
      <c r="L121" s="181"/>
      <c r="M121" s="182"/>
      <c r="N121" s="183"/>
      <c r="O121" s="183"/>
      <c r="P121" s="184">
        <f>P122+P140+P151</f>
        <v>0</v>
      </c>
      <c r="Q121" s="183"/>
      <c r="R121" s="184">
        <f>R122+R140+R151</f>
        <v>0</v>
      </c>
      <c r="S121" s="183"/>
      <c r="T121" s="185">
        <f>T122+T140+T151</f>
        <v>0</v>
      </c>
      <c r="AR121" s="186" t="s">
        <v>80</v>
      </c>
      <c r="AT121" s="187" t="s">
        <v>71</v>
      </c>
      <c r="AU121" s="187" t="s">
        <v>72</v>
      </c>
      <c r="AY121" s="186" t="s">
        <v>147</v>
      </c>
      <c r="BK121" s="188">
        <f>BK122+BK140+BK151</f>
        <v>0</v>
      </c>
    </row>
    <row r="122" spans="2:63" s="12" customFormat="1" ht="22.9" customHeight="1">
      <c r="B122" s="175"/>
      <c r="C122" s="176"/>
      <c r="D122" s="177" t="s">
        <v>71</v>
      </c>
      <c r="E122" s="189" t="s">
        <v>80</v>
      </c>
      <c r="F122" s="189" t="s">
        <v>95</v>
      </c>
      <c r="G122" s="176"/>
      <c r="H122" s="176"/>
      <c r="I122" s="179"/>
      <c r="J122" s="190">
        <f>BK122</f>
        <v>0</v>
      </c>
      <c r="K122" s="176"/>
      <c r="L122" s="181"/>
      <c r="M122" s="182"/>
      <c r="N122" s="183"/>
      <c r="O122" s="183"/>
      <c r="P122" s="184">
        <f>SUM(P123:P139)</f>
        <v>0</v>
      </c>
      <c r="Q122" s="183"/>
      <c r="R122" s="184">
        <f>SUM(R123:R139)</f>
        <v>0</v>
      </c>
      <c r="S122" s="183"/>
      <c r="T122" s="185">
        <f>SUM(T123:T139)</f>
        <v>0</v>
      </c>
      <c r="AR122" s="186" t="s">
        <v>80</v>
      </c>
      <c r="AT122" s="187" t="s">
        <v>71</v>
      </c>
      <c r="AU122" s="187" t="s">
        <v>80</v>
      </c>
      <c r="AY122" s="186" t="s">
        <v>147</v>
      </c>
      <c r="BK122" s="188">
        <f>SUM(BK123:BK139)</f>
        <v>0</v>
      </c>
    </row>
    <row r="123" spans="1:65" s="2" customFormat="1" ht="24.2" customHeight="1">
      <c r="A123" s="34"/>
      <c r="B123" s="35"/>
      <c r="C123" s="191" t="s">
        <v>80</v>
      </c>
      <c r="D123" s="191" t="s">
        <v>148</v>
      </c>
      <c r="E123" s="192" t="s">
        <v>828</v>
      </c>
      <c r="F123" s="193" t="s">
        <v>829</v>
      </c>
      <c r="G123" s="194" t="s">
        <v>310</v>
      </c>
      <c r="H123" s="195">
        <v>1</v>
      </c>
      <c r="I123" s="196"/>
      <c r="J123" s="197">
        <f aca="true" t="shared" si="0" ref="J123:J137">ROUND(I123*H123,2)</f>
        <v>0</v>
      </c>
      <c r="K123" s="193" t="s">
        <v>1</v>
      </c>
      <c r="L123" s="39"/>
      <c r="M123" s="198" t="s">
        <v>1</v>
      </c>
      <c r="N123" s="199" t="s">
        <v>37</v>
      </c>
      <c r="O123" s="71"/>
      <c r="P123" s="200">
        <f aca="true" t="shared" si="1" ref="P123:P137">O123*H123</f>
        <v>0</v>
      </c>
      <c r="Q123" s="200">
        <v>0</v>
      </c>
      <c r="R123" s="200">
        <f aca="true" t="shared" si="2" ref="R123:R137">Q123*H123</f>
        <v>0</v>
      </c>
      <c r="S123" s="200">
        <v>0</v>
      </c>
      <c r="T123" s="201">
        <f aca="true" t="shared" si="3" ref="T123:T137"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02" t="s">
        <v>152</v>
      </c>
      <c r="AT123" s="202" t="s">
        <v>148</v>
      </c>
      <c r="AU123" s="202" t="s">
        <v>82</v>
      </c>
      <c r="AY123" s="17" t="s">
        <v>147</v>
      </c>
      <c r="BE123" s="203">
        <f aca="true" t="shared" si="4" ref="BE123:BE137">IF(N123="základní",J123,0)</f>
        <v>0</v>
      </c>
      <c r="BF123" s="203">
        <f aca="true" t="shared" si="5" ref="BF123:BF137">IF(N123="snížená",J123,0)</f>
        <v>0</v>
      </c>
      <c r="BG123" s="203">
        <f aca="true" t="shared" si="6" ref="BG123:BG137">IF(N123="zákl. přenesená",J123,0)</f>
        <v>0</v>
      </c>
      <c r="BH123" s="203">
        <f aca="true" t="shared" si="7" ref="BH123:BH137">IF(N123="sníž. přenesená",J123,0)</f>
        <v>0</v>
      </c>
      <c r="BI123" s="203">
        <f aca="true" t="shared" si="8" ref="BI123:BI137">IF(N123="nulová",J123,0)</f>
        <v>0</v>
      </c>
      <c r="BJ123" s="17" t="s">
        <v>80</v>
      </c>
      <c r="BK123" s="203">
        <f aca="true" t="shared" si="9" ref="BK123:BK137">ROUND(I123*H123,2)</f>
        <v>0</v>
      </c>
      <c r="BL123" s="17" t="s">
        <v>152</v>
      </c>
      <c r="BM123" s="202" t="s">
        <v>82</v>
      </c>
    </row>
    <row r="124" spans="1:65" s="2" customFormat="1" ht="24.2" customHeight="1">
      <c r="A124" s="34"/>
      <c r="B124" s="35"/>
      <c r="C124" s="191" t="s">
        <v>82</v>
      </c>
      <c r="D124" s="191" t="s">
        <v>148</v>
      </c>
      <c r="E124" s="192" t="s">
        <v>830</v>
      </c>
      <c r="F124" s="193" t="s">
        <v>831</v>
      </c>
      <c r="G124" s="194" t="s">
        <v>310</v>
      </c>
      <c r="H124" s="195">
        <v>1</v>
      </c>
      <c r="I124" s="196"/>
      <c r="J124" s="197">
        <f t="shared" si="0"/>
        <v>0</v>
      </c>
      <c r="K124" s="193" t="s">
        <v>1</v>
      </c>
      <c r="L124" s="39"/>
      <c r="M124" s="198" t="s">
        <v>1</v>
      </c>
      <c r="N124" s="199" t="s">
        <v>37</v>
      </c>
      <c r="O124" s="71"/>
      <c r="P124" s="200">
        <f t="shared" si="1"/>
        <v>0</v>
      </c>
      <c r="Q124" s="200">
        <v>0</v>
      </c>
      <c r="R124" s="200">
        <f t="shared" si="2"/>
        <v>0</v>
      </c>
      <c r="S124" s="200">
        <v>0</v>
      </c>
      <c r="T124" s="201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02" t="s">
        <v>152</v>
      </c>
      <c r="AT124" s="202" t="s">
        <v>148</v>
      </c>
      <c r="AU124" s="202" t="s">
        <v>82</v>
      </c>
      <c r="AY124" s="17" t="s">
        <v>147</v>
      </c>
      <c r="BE124" s="203">
        <f t="shared" si="4"/>
        <v>0</v>
      </c>
      <c r="BF124" s="203">
        <f t="shared" si="5"/>
        <v>0</v>
      </c>
      <c r="BG124" s="203">
        <f t="shared" si="6"/>
        <v>0</v>
      </c>
      <c r="BH124" s="203">
        <f t="shared" si="7"/>
        <v>0</v>
      </c>
      <c r="BI124" s="203">
        <f t="shared" si="8"/>
        <v>0</v>
      </c>
      <c r="BJ124" s="17" t="s">
        <v>80</v>
      </c>
      <c r="BK124" s="203">
        <f t="shared" si="9"/>
        <v>0</v>
      </c>
      <c r="BL124" s="17" t="s">
        <v>152</v>
      </c>
      <c r="BM124" s="202" t="s">
        <v>152</v>
      </c>
    </row>
    <row r="125" spans="1:65" s="2" customFormat="1" ht="24.2" customHeight="1">
      <c r="A125" s="34"/>
      <c r="B125" s="35"/>
      <c r="C125" s="191" t="s">
        <v>161</v>
      </c>
      <c r="D125" s="191" t="s">
        <v>148</v>
      </c>
      <c r="E125" s="192" t="s">
        <v>832</v>
      </c>
      <c r="F125" s="193" t="s">
        <v>833</v>
      </c>
      <c r="G125" s="194" t="s">
        <v>310</v>
      </c>
      <c r="H125" s="195">
        <v>1</v>
      </c>
      <c r="I125" s="196"/>
      <c r="J125" s="197">
        <f t="shared" si="0"/>
        <v>0</v>
      </c>
      <c r="K125" s="193" t="s">
        <v>159</v>
      </c>
      <c r="L125" s="39"/>
      <c r="M125" s="198" t="s">
        <v>1</v>
      </c>
      <c r="N125" s="199" t="s">
        <v>37</v>
      </c>
      <c r="O125" s="71"/>
      <c r="P125" s="200">
        <f t="shared" si="1"/>
        <v>0</v>
      </c>
      <c r="Q125" s="200">
        <v>0</v>
      </c>
      <c r="R125" s="200">
        <f t="shared" si="2"/>
        <v>0</v>
      </c>
      <c r="S125" s="200">
        <v>0</v>
      </c>
      <c r="T125" s="201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2" t="s">
        <v>152</v>
      </c>
      <c r="AT125" s="202" t="s">
        <v>148</v>
      </c>
      <c r="AU125" s="202" t="s">
        <v>82</v>
      </c>
      <c r="AY125" s="17" t="s">
        <v>147</v>
      </c>
      <c r="BE125" s="203">
        <f t="shared" si="4"/>
        <v>0</v>
      </c>
      <c r="BF125" s="203">
        <f t="shared" si="5"/>
        <v>0</v>
      </c>
      <c r="BG125" s="203">
        <f t="shared" si="6"/>
        <v>0</v>
      </c>
      <c r="BH125" s="203">
        <f t="shared" si="7"/>
        <v>0</v>
      </c>
      <c r="BI125" s="203">
        <f t="shared" si="8"/>
        <v>0</v>
      </c>
      <c r="BJ125" s="17" t="s">
        <v>80</v>
      </c>
      <c r="BK125" s="203">
        <f t="shared" si="9"/>
        <v>0</v>
      </c>
      <c r="BL125" s="17" t="s">
        <v>152</v>
      </c>
      <c r="BM125" s="202" t="s">
        <v>164</v>
      </c>
    </row>
    <row r="126" spans="1:65" s="2" customFormat="1" ht="24.2" customHeight="1">
      <c r="A126" s="34"/>
      <c r="B126" s="35"/>
      <c r="C126" s="191" t="s">
        <v>152</v>
      </c>
      <c r="D126" s="191" t="s">
        <v>148</v>
      </c>
      <c r="E126" s="192" t="s">
        <v>834</v>
      </c>
      <c r="F126" s="193" t="s">
        <v>835</v>
      </c>
      <c r="G126" s="194" t="s">
        <v>310</v>
      </c>
      <c r="H126" s="195">
        <v>2</v>
      </c>
      <c r="I126" s="196"/>
      <c r="J126" s="197">
        <f t="shared" si="0"/>
        <v>0</v>
      </c>
      <c r="K126" s="193" t="s">
        <v>159</v>
      </c>
      <c r="L126" s="39"/>
      <c r="M126" s="198" t="s">
        <v>1</v>
      </c>
      <c r="N126" s="199" t="s">
        <v>37</v>
      </c>
      <c r="O126" s="71"/>
      <c r="P126" s="200">
        <f t="shared" si="1"/>
        <v>0</v>
      </c>
      <c r="Q126" s="200">
        <v>0</v>
      </c>
      <c r="R126" s="200">
        <f t="shared" si="2"/>
        <v>0</v>
      </c>
      <c r="S126" s="200">
        <v>0</v>
      </c>
      <c r="T126" s="201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152</v>
      </c>
      <c r="AT126" s="202" t="s">
        <v>148</v>
      </c>
      <c r="AU126" s="202" t="s">
        <v>82</v>
      </c>
      <c r="AY126" s="17" t="s">
        <v>147</v>
      </c>
      <c r="BE126" s="203">
        <f t="shared" si="4"/>
        <v>0</v>
      </c>
      <c r="BF126" s="203">
        <f t="shared" si="5"/>
        <v>0</v>
      </c>
      <c r="BG126" s="203">
        <f t="shared" si="6"/>
        <v>0</v>
      </c>
      <c r="BH126" s="203">
        <f t="shared" si="7"/>
        <v>0</v>
      </c>
      <c r="BI126" s="203">
        <f t="shared" si="8"/>
        <v>0</v>
      </c>
      <c r="BJ126" s="17" t="s">
        <v>80</v>
      </c>
      <c r="BK126" s="203">
        <f t="shared" si="9"/>
        <v>0</v>
      </c>
      <c r="BL126" s="17" t="s">
        <v>152</v>
      </c>
      <c r="BM126" s="202" t="s">
        <v>167</v>
      </c>
    </row>
    <row r="127" spans="1:65" s="2" customFormat="1" ht="24.2" customHeight="1">
      <c r="A127" s="34"/>
      <c r="B127" s="35"/>
      <c r="C127" s="191" t="s">
        <v>173</v>
      </c>
      <c r="D127" s="191" t="s">
        <v>148</v>
      </c>
      <c r="E127" s="192" t="s">
        <v>836</v>
      </c>
      <c r="F127" s="193" t="s">
        <v>837</v>
      </c>
      <c r="G127" s="194" t="s">
        <v>310</v>
      </c>
      <c r="H127" s="195">
        <v>1</v>
      </c>
      <c r="I127" s="196"/>
      <c r="J127" s="197">
        <f t="shared" si="0"/>
        <v>0</v>
      </c>
      <c r="K127" s="193" t="s">
        <v>159</v>
      </c>
      <c r="L127" s="39"/>
      <c r="M127" s="198" t="s">
        <v>1</v>
      </c>
      <c r="N127" s="199" t="s">
        <v>37</v>
      </c>
      <c r="O127" s="71"/>
      <c r="P127" s="200">
        <f t="shared" si="1"/>
        <v>0</v>
      </c>
      <c r="Q127" s="200">
        <v>0</v>
      </c>
      <c r="R127" s="200">
        <f t="shared" si="2"/>
        <v>0</v>
      </c>
      <c r="S127" s="200">
        <v>0</v>
      </c>
      <c r="T127" s="201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152</v>
      </c>
      <c r="AT127" s="202" t="s">
        <v>148</v>
      </c>
      <c r="AU127" s="202" t="s">
        <v>82</v>
      </c>
      <c r="AY127" s="17" t="s">
        <v>147</v>
      </c>
      <c r="BE127" s="203">
        <f t="shared" si="4"/>
        <v>0</v>
      </c>
      <c r="BF127" s="203">
        <f t="shared" si="5"/>
        <v>0</v>
      </c>
      <c r="BG127" s="203">
        <f t="shared" si="6"/>
        <v>0</v>
      </c>
      <c r="BH127" s="203">
        <f t="shared" si="7"/>
        <v>0</v>
      </c>
      <c r="BI127" s="203">
        <f t="shared" si="8"/>
        <v>0</v>
      </c>
      <c r="BJ127" s="17" t="s">
        <v>80</v>
      </c>
      <c r="BK127" s="203">
        <f t="shared" si="9"/>
        <v>0</v>
      </c>
      <c r="BL127" s="17" t="s">
        <v>152</v>
      </c>
      <c r="BM127" s="202" t="s">
        <v>176</v>
      </c>
    </row>
    <row r="128" spans="1:65" s="2" customFormat="1" ht="24.2" customHeight="1">
      <c r="A128" s="34"/>
      <c r="B128" s="35"/>
      <c r="C128" s="191" t="s">
        <v>164</v>
      </c>
      <c r="D128" s="191" t="s">
        <v>148</v>
      </c>
      <c r="E128" s="192" t="s">
        <v>838</v>
      </c>
      <c r="F128" s="193" t="s">
        <v>839</v>
      </c>
      <c r="G128" s="194" t="s">
        <v>310</v>
      </c>
      <c r="H128" s="195">
        <v>2</v>
      </c>
      <c r="I128" s="196"/>
      <c r="J128" s="197">
        <f t="shared" si="0"/>
        <v>0</v>
      </c>
      <c r="K128" s="193" t="s">
        <v>159</v>
      </c>
      <c r="L128" s="39"/>
      <c r="M128" s="198" t="s">
        <v>1</v>
      </c>
      <c r="N128" s="199" t="s">
        <v>37</v>
      </c>
      <c r="O128" s="71"/>
      <c r="P128" s="200">
        <f t="shared" si="1"/>
        <v>0</v>
      </c>
      <c r="Q128" s="200">
        <v>0</v>
      </c>
      <c r="R128" s="200">
        <f t="shared" si="2"/>
        <v>0</v>
      </c>
      <c r="S128" s="200">
        <v>0</v>
      </c>
      <c r="T128" s="201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152</v>
      </c>
      <c r="AT128" s="202" t="s">
        <v>148</v>
      </c>
      <c r="AU128" s="202" t="s">
        <v>82</v>
      </c>
      <c r="AY128" s="17" t="s">
        <v>147</v>
      </c>
      <c r="BE128" s="203">
        <f t="shared" si="4"/>
        <v>0</v>
      </c>
      <c r="BF128" s="203">
        <f t="shared" si="5"/>
        <v>0</v>
      </c>
      <c r="BG128" s="203">
        <f t="shared" si="6"/>
        <v>0</v>
      </c>
      <c r="BH128" s="203">
        <f t="shared" si="7"/>
        <v>0</v>
      </c>
      <c r="BI128" s="203">
        <f t="shared" si="8"/>
        <v>0</v>
      </c>
      <c r="BJ128" s="17" t="s">
        <v>80</v>
      </c>
      <c r="BK128" s="203">
        <f t="shared" si="9"/>
        <v>0</v>
      </c>
      <c r="BL128" s="17" t="s">
        <v>152</v>
      </c>
      <c r="BM128" s="202" t="s">
        <v>181</v>
      </c>
    </row>
    <row r="129" spans="1:65" s="2" customFormat="1" ht="24.2" customHeight="1">
      <c r="A129" s="34"/>
      <c r="B129" s="35"/>
      <c r="C129" s="191" t="s">
        <v>183</v>
      </c>
      <c r="D129" s="191" t="s">
        <v>148</v>
      </c>
      <c r="E129" s="192" t="s">
        <v>840</v>
      </c>
      <c r="F129" s="193" t="s">
        <v>841</v>
      </c>
      <c r="G129" s="194" t="s">
        <v>310</v>
      </c>
      <c r="H129" s="195">
        <v>2</v>
      </c>
      <c r="I129" s="196"/>
      <c r="J129" s="197">
        <f t="shared" si="0"/>
        <v>0</v>
      </c>
      <c r="K129" s="193" t="s">
        <v>159</v>
      </c>
      <c r="L129" s="39"/>
      <c r="M129" s="198" t="s">
        <v>1</v>
      </c>
      <c r="N129" s="199" t="s">
        <v>37</v>
      </c>
      <c r="O129" s="71"/>
      <c r="P129" s="200">
        <f t="shared" si="1"/>
        <v>0</v>
      </c>
      <c r="Q129" s="200">
        <v>0</v>
      </c>
      <c r="R129" s="200">
        <f t="shared" si="2"/>
        <v>0</v>
      </c>
      <c r="S129" s="200">
        <v>0</v>
      </c>
      <c r="T129" s="201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152</v>
      </c>
      <c r="AT129" s="202" t="s">
        <v>148</v>
      </c>
      <c r="AU129" s="202" t="s">
        <v>82</v>
      </c>
      <c r="AY129" s="17" t="s">
        <v>147</v>
      </c>
      <c r="BE129" s="203">
        <f t="shared" si="4"/>
        <v>0</v>
      </c>
      <c r="BF129" s="203">
        <f t="shared" si="5"/>
        <v>0</v>
      </c>
      <c r="BG129" s="203">
        <f t="shared" si="6"/>
        <v>0</v>
      </c>
      <c r="BH129" s="203">
        <f t="shared" si="7"/>
        <v>0</v>
      </c>
      <c r="BI129" s="203">
        <f t="shared" si="8"/>
        <v>0</v>
      </c>
      <c r="BJ129" s="17" t="s">
        <v>80</v>
      </c>
      <c r="BK129" s="203">
        <f t="shared" si="9"/>
        <v>0</v>
      </c>
      <c r="BL129" s="17" t="s">
        <v>152</v>
      </c>
      <c r="BM129" s="202" t="s">
        <v>186</v>
      </c>
    </row>
    <row r="130" spans="1:65" s="2" customFormat="1" ht="33" customHeight="1">
      <c r="A130" s="34"/>
      <c r="B130" s="35"/>
      <c r="C130" s="191" t="s">
        <v>167</v>
      </c>
      <c r="D130" s="191" t="s">
        <v>148</v>
      </c>
      <c r="E130" s="192" t="s">
        <v>842</v>
      </c>
      <c r="F130" s="193" t="s">
        <v>843</v>
      </c>
      <c r="G130" s="194" t="s">
        <v>310</v>
      </c>
      <c r="H130" s="195">
        <v>1</v>
      </c>
      <c r="I130" s="196"/>
      <c r="J130" s="197">
        <f t="shared" si="0"/>
        <v>0</v>
      </c>
      <c r="K130" s="193" t="s">
        <v>1</v>
      </c>
      <c r="L130" s="39"/>
      <c r="M130" s="198" t="s">
        <v>1</v>
      </c>
      <c r="N130" s="199" t="s">
        <v>37</v>
      </c>
      <c r="O130" s="71"/>
      <c r="P130" s="200">
        <f t="shared" si="1"/>
        <v>0</v>
      </c>
      <c r="Q130" s="200">
        <v>0</v>
      </c>
      <c r="R130" s="200">
        <f t="shared" si="2"/>
        <v>0</v>
      </c>
      <c r="S130" s="200">
        <v>0</v>
      </c>
      <c r="T130" s="201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152</v>
      </c>
      <c r="AT130" s="202" t="s">
        <v>148</v>
      </c>
      <c r="AU130" s="202" t="s">
        <v>82</v>
      </c>
      <c r="AY130" s="17" t="s">
        <v>147</v>
      </c>
      <c r="BE130" s="203">
        <f t="shared" si="4"/>
        <v>0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7" t="s">
        <v>80</v>
      </c>
      <c r="BK130" s="203">
        <f t="shared" si="9"/>
        <v>0</v>
      </c>
      <c r="BL130" s="17" t="s">
        <v>152</v>
      </c>
      <c r="BM130" s="202" t="s">
        <v>189</v>
      </c>
    </row>
    <row r="131" spans="1:65" s="2" customFormat="1" ht="33" customHeight="1">
      <c r="A131" s="34"/>
      <c r="B131" s="35"/>
      <c r="C131" s="191" t="s">
        <v>518</v>
      </c>
      <c r="D131" s="191" t="s">
        <v>148</v>
      </c>
      <c r="E131" s="192" t="s">
        <v>844</v>
      </c>
      <c r="F131" s="193" t="s">
        <v>845</v>
      </c>
      <c r="G131" s="194" t="s">
        <v>310</v>
      </c>
      <c r="H131" s="195">
        <v>1</v>
      </c>
      <c r="I131" s="196"/>
      <c r="J131" s="197">
        <f t="shared" si="0"/>
        <v>0</v>
      </c>
      <c r="K131" s="193" t="s">
        <v>1</v>
      </c>
      <c r="L131" s="39"/>
      <c r="M131" s="198" t="s">
        <v>1</v>
      </c>
      <c r="N131" s="199" t="s">
        <v>37</v>
      </c>
      <c r="O131" s="71"/>
      <c r="P131" s="200">
        <f t="shared" si="1"/>
        <v>0</v>
      </c>
      <c r="Q131" s="200">
        <v>0</v>
      </c>
      <c r="R131" s="200">
        <f t="shared" si="2"/>
        <v>0</v>
      </c>
      <c r="S131" s="200">
        <v>0</v>
      </c>
      <c r="T131" s="201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152</v>
      </c>
      <c r="AT131" s="202" t="s">
        <v>148</v>
      </c>
      <c r="AU131" s="202" t="s">
        <v>82</v>
      </c>
      <c r="AY131" s="17" t="s">
        <v>147</v>
      </c>
      <c r="BE131" s="203">
        <f t="shared" si="4"/>
        <v>0</v>
      </c>
      <c r="BF131" s="203">
        <f t="shared" si="5"/>
        <v>0</v>
      </c>
      <c r="BG131" s="203">
        <f t="shared" si="6"/>
        <v>0</v>
      </c>
      <c r="BH131" s="203">
        <f t="shared" si="7"/>
        <v>0</v>
      </c>
      <c r="BI131" s="203">
        <f t="shared" si="8"/>
        <v>0</v>
      </c>
      <c r="BJ131" s="17" t="s">
        <v>80</v>
      </c>
      <c r="BK131" s="203">
        <f t="shared" si="9"/>
        <v>0</v>
      </c>
      <c r="BL131" s="17" t="s">
        <v>152</v>
      </c>
      <c r="BM131" s="202" t="s">
        <v>194</v>
      </c>
    </row>
    <row r="132" spans="1:65" s="2" customFormat="1" ht="33" customHeight="1">
      <c r="A132" s="34"/>
      <c r="B132" s="35"/>
      <c r="C132" s="191" t="s">
        <v>176</v>
      </c>
      <c r="D132" s="191" t="s">
        <v>148</v>
      </c>
      <c r="E132" s="192" t="s">
        <v>846</v>
      </c>
      <c r="F132" s="193" t="s">
        <v>847</v>
      </c>
      <c r="G132" s="194" t="s">
        <v>310</v>
      </c>
      <c r="H132" s="195">
        <v>1</v>
      </c>
      <c r="I132" s="196"/>
      <c r="J132" s="197">
        <f t="shared" si="0"/>
        <v>0</v>
      </c>
      <c r="K132" s="193" t="s">
        <v>159</v>
      </c>
      <c r="L132" s="39"/>
      <c r="M132" s="198" t="s">
        <v>1</v>
      </c>
      <c r="N132" s="199" t="s">
        <v>37</v>
      </c>
      <c r="O132" s="71"/>
      <c r="P132" s="200">
        <f t="shared" si="1"/>
        <v>0</v>
      </c>
      <c r="Q132" s="200">
        <v>0</v>
      </c>
      <c r="R132" s="200">
        <f t="shared" si="2"/>
        <v>0</v>
      </c>
      <c r="S132" s="200">
        <v>0</v>
      </c>
      <c r="T132" s="201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152</v>
      </c>
      <c r="AT132" s="202" t="s">
        <v>148</v>
      </c>
      <c r="AU132" s="202" t="s">
        <v>82</v>
      </c>
      <c r="AY132" s="17" t="s">
        <v>147</v>
      </c>
      <c r="BE132" s="203">
        <f t="shared" si="4"/>
        <v>0</v>
      </c>
      <c r="BF132" s="203">
        <f t="shared" si="5"/>
        <v>0</v>
      </c>
      <c r="BG132" s="203">
        <f t="shared" si="6"/>
        <v>0</v>
      </c>
      <c r="BH132" s="203">
        <f t="shared" si="7"/>
        <v>0</v>
      </c>
      <c r="BI132" s="203">
        <f t="shared" si="8"/>
        <v>0</v>
      </c>
      <c r="BJ132" s="17" t="s">
        <v>80</v>
      </c>
      <c r="BK132" s="203">
        <f t="shared" si="9"/>
        <v>0</v>
      </c>
      <c r="BL132" s="17" t="s">
        <v>152</v>
      </c>
      <c r="BM132" s="202" t="s">
        <v>198</v>
      </c>
    </row>
    <row r="133" spans="1:65" s="2" customFormat="1" ht="33" customHeight="1">
      <c r="A133" s="34"/>
      <c r="B133" s="35"/>
      <c r="C133" s="191" t="s">
        <v>200</v>
      </c>
      <c r="D133" s="191" t="s">
        <v>148</v>
      </c>
      <c r="E133" s="192" t="s">
        <v>848</v>
      </c>
      <c r="F133" s="193" t="s">
        <v>849</v>
      </c>
      <c r="G133" s="194" t="s">
        <v>310</v>
      </c>
      <c r="H133" s="195">
        <v>2</v>
      </c>
      <c r="I133" s="196"/>
      <c r="J133" s="197">
        <f t="shared" si="0"/>
        <v>0</v>
      </c>
      <c r="K133" s="193" t="s">
        <v>159</v>
      </c>
      <c r="L133" s="39"/>
      <c r="M133" s="198" t="s">
        <v>1</v>
      </c>
      <c r="N133" s="199" t="s">
        <v>37</v>
      </c>
      <c r="O133" s="71"/>
      <c r="P133" s="200">
        <f t="shared" si="1"/>
        <v>0</v>
      </c>
      <c r="Q133" s="200">
        <v>0</v>
      </c>
      <c r="R133" s="200">
        <f t="shared" si="2"/>
        <v>0</v>
      </c>
      <c r="S133" s="200">
        <v>0</v>
      </c>
      <c r="T133" s="201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152</v>
      </c>
      <c r="AT133" s="202" t="s">
        <v>148</v>
      </c>
      <c r="AU133" s="202" t="s">
        <v>82</v>
      </c>
      <c r="AY133" s="17" t="s">
        <v>147</v>
      </c>
      <c r="BE133" s="203">
        <f t="shared" si="4"/>
        <v>0</v>
      </c>
      <c r="BF133" s="203">
        <f t="shared" si="5"/>
        <v>0</v>
      </c>
      <c r="BG133" s="203">
        <f t="shared" si="6"/>
        <v>0</v>
      </c>
      <c r="BH133" s="203">
        <f t="shared" si="7"/>
        <v>0</v>
      </c>
      <c r="BI133" s="203">
        <f t="shared" si="8"/>
        <v>0</v>
      </c>
      <c r="BJ133" s="17" t="s">
        <v>80</v>
      </c>
      <c r="BK133" s="203">
        <f t="shared" si="9"/>
        <v>0</v>
      </c>
      <c r="BL133" s="17" t="s">
        <v>152</v>
      </c>
      <c r="BM133" s="202" t="s">
        <v>204</v>
      </c>
    </row>
    <row r="134" spans="1:65" s="2" customFormat="1" ht="33" customHeight="1">
      <c r="A134" s="34"/>
      <c r="B134" s="35"/>
      <c r="C134" s="191" t="s">
        <v>181</v>
      </c>
      <c r="D134" s="191" t="s">
        <v>148</v>
      </c>
      <c r="E134" s="192" t="s">
        <v>850</v>
      </c>
      <c r="F134" s="193" t="s">
        <v>851</v>
      </c>
      <c r="G134" s="194" t="s">
        <v>310</v>
      </c>
      <c r="H134" s="195">
        <v>1</v>
      </c>
      <c r="I134" s="196"/>
      <c r="J134" s="197">
        <f t="shared" si="0"/>
        <v>0</v>
      </c>
      <c r="K134" s="193" t="s">
        <v>159</v>
      </c>
      <c r="L134" s="39"/>
      <c r="M134" s="198" t="s">
        <v>1</v>
      </c>
      <c r="N134" s="199" t="s">
        <v>37</v>
      </c>
      <c r="O134" s="71"/>
      <c r="P134" s="200">
        <f t="shared" si="1"/>
        <v>0</v>
      </c>
      <c r="Q134" s="200">
        <v>0</v>
      </c>
      <c r="R134" s="200">
        <f t="shared" si="2"/>
        <v>0</v>
      </c>
      <c r="S134" s="200">
        <v>0</v>
      </c>
      <c r="T134" s="201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152</v>
      </c>
      <c r="AT134" s="202" t="s">
        <v>148</v>
      </c>
      <c r="AU134" s="202" t="s">
        <v>82</v>
      </c>
      <c r="AY134" s="17" t="s">
        <v>147</v>
      </c>
      <c r="BE134" s="203">
        <f t="shared" si="4"/>
        <v>0</v>
      </c>
      <c r="BF134" s="203">
        <f t="shared" si="5"/>
        <v>0</v>
      </c>
      <c r="BG134" s="203">
        <f t="shared" si="6"/>
        <v>0</v>
      </c>
      <c r="BH134" s="203">
        <f t="shared" si="7"/>
        <v>0</v>
      </c>
      <c r="BI134" s="203">
        <f t="shared" si="8"/>
        <v>0</v>
      </c>
      <c r="BJ134" s="17" t="s">
        <v>80</v>
      </c>
      <c r="BK134" s="203">
        <f t="shared" si="9"/>
        <v>0</v>
      </c>
      <c r="BL134" s="17" t="s">
        <v>152</v>
      </c>
      <c r="BM134" s="202" t="s">
        <v>210</v>
      </c>
    </row>
    <row r="135" spans="1:65" s="2" customFormat="1" ht="33" customHeight="1">
      <c r="A135" s="34"/>
      <c r="B135" s="35"/>
      <c r="C135" s="191" t="s">
        <v>212</v>
      </c>
      <c r="D135" s="191" t="s">
        <v>148</v>
      </c>
      <c r="E135" s="192" t="s">
        <v>852</v>
      </c>
      <c r="F135" s="193" t="s">
        <v>853</v>
      </c>
      <c r="G135" s="194" t="s">
        <v>310</v>
      </c>
      <c r="H135" s="195">
        <v>2</v>
      </c>
      <c r="I135" s="196"/>
      <c r="J135" s="197">
        <f t="shared" si="0"/>
        <v>0</v>
      </c>
      <c r="K135" s="193" t="s">
        <v>159</v>
      </c>
      <c r="L135" s="39"/>
      <c r="M135" s="198" t="s">
        <v>1</v>
      </c>
      <c r="N135" s="199" t="s">
        <v>37</v>
      </c>
      <c r="O135" s="71"/>
      <c r="P135" s="200">
        <f t="shared" si="1"/>
        <v>0</v>
      </c>
      <c r="Q135" s="200">
        <v>0</v>
      </c>
      <c r="R135" s="200">
        <f t="shared" si="2"/>
        <v>0</v>
      </c>
      <c r="S135" s="200">
        <v>0</v>
      </c>
      <c r="T135" s="201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152</v>
      </c>
      <c r="AT135" s="202" t="s">
        <v>148</v>
      </c>
      <c r="AU135" s="202" t="s">
        <v>82</v>
      </c>
      <c r="AY135" s="17" t="s">
        <v>147</v>
      </c>
      <c r="BE135" s="203">
        <f t="shared" si="4"/>
        <v>0</v>
      </c>
      <c r="BF135" s="203">
        <f t="shared" si="5"/>
        <v>0</v>
      </c>
      <c r="BG135" s="203">
        <f t="shared" si="6"/>
        <v>0</v>
      </c>
      <c r="BH135" s="203">
        <f t="shared" si="7"/>
        <v>0</v>
      </c>
      <c r="BI135" s="203">
        <f t="shared" si="8"/>
        <v>0</v>
      </c>
      <c r="BJ135" s="17" t="s">
        <v>80</v>
      </c>
      <c r="BK135" s="203">
        <f t="shared" si="9"/>
        <v>0</v>
      </c>
      <c r="BL135" s="17" t="s">
        <v>152</v>
      </c>
      <c r="BM135" s="202" t="s">
        <v>215</v>
      </c>
    </row>
    <row r="136" spans="1:65" s="2" customFormat="1" ht="33" customHeight="1">
      <c r="A136" s="34"/>
      <c r="B136" s="35"/>
      <c r="C136" s="191" t="s">
        <v>186</v>
      </c>
      <c r="D136" s="191" t="s">
        <v>148</v>
      </c>
      <c r="E136" s="192" t="s">
        <v>854</v>
      </c>
      <c r="F136" s="193" t="s">
        <v>855</v>
      </c>
      <c r="G136" s="194" t="s">
        <v>310</v>
      </c>
      <c r="H136" s="195">
        <v>2</v>
      </c>
      <c r="I136" s="196"/>
      <c r="J136" s="197">
        <f t="shared" si="0"/>
        <v>0</v>
      </c>
      <c r="K136" s="193" t="s">
        <v>159</v>
      </c>
      <c r="L136" s="39"/>
      <c r="M136" s="198" t="s">
        <v>1</v>
      </c>
      <c r="N136" s="199" t="s">
        <v>37</v>
      </c>
      <c r="O136" s="71"/>
      <c r="P136" s="200">
        <f t="shared" si="1"/>
        <v>0</v>
      </c>
      <c r="Q136" s="200">
        <v>0</v>
      </c>
      <c r="R136" s="200">
        <f t="shared" si="2"/>
        <v>0</v>
      </c>
      <c r="S136" s="200">
        <v>0</v>
      </c>
      <c r="T136" s="201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152</v>
      </c>
      <c r="AT136" s="202" t="s">
        <v>148</v>
      </c>
      <c r="AU136" s="202" t="s">
        <v>82</v>
      </c>
      <c r="AY136" s="17" t="s">
        <v>147</v>
      </c>
      <c r="BE136" s="203">
        <f t="shared" si="4"/>
        <v>0</v>
      </c>
      <c r="BF136" s="203">
        <f t="shared" si="5"/>
        <v>0</v>
      </c>
      <c r="BG136" s="203">
        <f t="shared" si="6"/>
        <v>0</v>
      </c>
      <c r="BH136" s="203">
        <f t="shared" si="7"/>
        <v>0</v>
      </c>
      <c r="BI136" s="203">
        <f t="shared" si="8"/>
        <v>0</v>
      </c>
      <c r="BJ136" s="17" t="s">
        <v>80</v>
      </c>
      <c r="BK136" s="203">
        <f t="shared" si="9"/>
        <v>0</v>
      </c>
      <c r="BL136" s="17" t="s">
        <v>152</v>
      </c>
      <c r="BM136" s="202" t="s">
        <v>220</v>
      </c>
    </row>
    <row r="137" spans="1:65" s="2" customFormat="1" ht="24.2" customHeight="1">
      <c r="A137" s="34"/>
      <c r="B137" s="35"/>
      <c r="C137" s="191" t="s">
        <v>8</v>
      </c>
      <c r="D137" s="191" t="s">
        <v>148</v>
      </c>
      <c r="E137" s="192" t="s">
        <v>196</v>
      </c>
      <c r="F137" s="193" t="s">
        <v>197</v>
      </c>
      <c r="G137" s="194" t="s">
        <v>151</v>
      </c>
      <c r="H137" s="195">
        <v>32.256</v>
      </c>
      <c r="I137" s="196"/>
      <c r="J137" s="197">
        <f t="shared" si="0"/>
        <v>0</v>
      </c>
      <c r="K137" s="193" t="s">
        <v>159</v>
      </c>
      <c r="L137" s="39"/>
      <c r="M137" s="198" t="s">
        <v>1</v>
      </c>
      <c r="N137" s="199" t="s">
        <v>37</v>
      </c>
      <c r="O137" s="71"/>
      <c r="P137" s="200">
        <f t="shared" si="1"/>
        <v>0</v>
      </c>
      <c r="Q137" s="200">
        <v>0</v>
      </c>
      <c r="R137" s="200">
        <f t="shared" si="2"/>
        <v>0</v>
      </c>
      <c r="S137" s="200">
        <v>0</v>
      </c>
      <c r="T137" s="201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152</v>
      </c>
      <c r="AT137" s="202" t="s">
        <v>148</v>
      </c>
      <c r="AU137" s="202" t="s">
        <v>82</v>
      </c>
      <c r="AY137" s="17" t="s">
        <v>147</v>
      </c>
      <c r="BE137" s="203">
        <f t="shared" si="4"/>
        <v>0</v>
      </c>
      <c r="BF137" s="203">
        <f t="shared" si="5"/>
        <v>0</v>
      </c>
      <c r="BG137" s="203">
        <f t="shared" si="6"/>
        <v>0</v>
      </c>
      <c r="BH137" s="203">
        <f t="shared" si="7"/>
        <v>0</v>
      </c>
      <c r="BI137" s="203">
        <f t="shared" si="8"/>
        <v>0</v>
      </c>
      <c r="BJ137" s="17" t="s">
        <v>80</v>
      </c>
      <c r="BK137" s="203">
        <f t="shared" si="9"/>
        <v>0</v>
      </c>
      <c r="BL137" s="17" t="s">
        <v>152</v>
      </c>
      <c r="BM137" s="202" t="s">
        <v>224</v>
      </c>
    </row>
    <row r="138" spans="2:51" s="13" customFormat="1" ht="11.25">
      <c r="B138" s="204"/>
      <c r="C138" s="205"/>
      <c r="D138" s="206" t="s">
        <v>153</v>
      </c>
      <c r="E138" s="207" t="s">
        <v>1</v>
      </c>
      <c r="F138" s="208" t="s">
        <v>856</v>
      </c>
      <c r="G138" s="205"/>
      <c r="H138" s="209">
        <v>32.256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153</v>
      </c>
      <c r="AU138" s="215" t="s">
        <v>82</v>
      </c>
      <c r="AV138" s="13" t="s">
        <v>82</v>
      </c>
      <c r="AW138" s="13" t="s">
        <v>29</v>
      </c>
      <c r="AX138" s="13" t="s">
        <v>72</v>
      </c>
      <c r="AY138" s="215" t="s">
        <v>147</v>
      </c>
    </row>
    <row r="139" spans="2:51" s="14" customFormat="1" ht="11.25">
      <c r="B139" s="216"/>
      <c r="C139" s="217"/>
      <c r="D139" s="206" t="s">
        <v>153</v>
      </c>
      <c r="E139" s="218" t="s">
        <v>1</v>
      </c>
      <c r="F139" s="219" t="s">
        <v>155</v>
      </c>
      <c r="G139" s="217"/>
      <c r="H139" s="220">
        <v>32.256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153</v>
      </c>
      <c r="AU139" s="226" t="s">
        <v>82</v>
      </c>
      <c r="AV139" s="14" t="s">
        <v>152</v>
      </c>
      <c r="AW139" s="14" t="s">
        <v>29</v>
      </c>
      <c r="AX139" s="14" t="s">
        <v>80</v>
      </c>
      <c r="AY139" s="226" t="s">
        <v>147</v>
      </c>
    </row>
    <row r="140" spans="2:63" s="12" customFormat="1" ht="22.9" customHeight="1">
      <c r="B140" s="175"/>
      <c r="C140" s="176"/>
      <c r="D140" s="177" t="s">
        <v>71</v>
      </c>
      <c r="E140" s="189" t="s">
        <v>518</v>
      </c>
      <c r="F140" s="189" t="s">
        <v>857</v>
      </c>
      <c r="G140" s="176"/>
      <c r="H140" s="176"/>
      <c r="I140" s="179"/>
      <c r="J140" s="190">
        <f>BK140</f>
        <v>0</v>
      </c>
      <c r="K140" s="176"/>
      <c r="L140" s="181"/>
      <c r="M140" s="182"/>
      <c r="N140" s="183"/>
      <c r="O140" s="183"/>
      <c r="P140" s="184">
        <f>SUM(P141:P150)</f>
        <v>0</v>
      </c>
      <c r="Q140" s="183"/>
      <c r="R140" s="184">
        <f>SUM(R141:R150)</f>
        <v>0</v>
      </c>
      <c r="S140" s="183"/>
      <c r="T140" s="185">
        <f>SUM(T141:T150)</f>
        <v>0</v>
      </c>
      <c r="AR140" s="186" t="s">
        <v>80</v>
      </c>
      <c r="AT140" s="187" t="s">
        <v>71</v>
      </c>
      <c r="AU140" s="187" t="s">
        <v>80</v>
      </c>
      <c r="AY140" s="186" t="s">
        <v>147</v>
      </c>
      <c r="BK140" s="188">
        <f>SUM(BK141:BK150)</f>
        <v>0</v>
      </c>
    </row>
    <row r="141" spans="1:65" s="2" customFormat="1" ht="24.2" customHeight="1">
      <c r="A141" s="34"/>
      <c r="B141" s="35"/>
      <c r="C141" s="191" t="s">
        <v>189</v>
      </c>
      <c r="D141" s="191" t="s">
        <v>148</v>
      </c>
      <c r="E141" s="192" t="s">
        <v>858</v>
      </c>
      <c r="F141" s="193" t="s">
        <v>859</v>
      </c>
      <c r="G141" s="194" t="s">
        <v>193</v>
      </c>
      <c r="H141" s="195">
        <v>12.974</v>
      </c>
      <c r="I141" s="196"/>
      <c r="J141" s="197">
        <f>ROUND(I141*H141,2)</f>
        <v>0</v>
      </c>
      <c r="K141" s="193" t="s">
        <v>159</v>
      </c>
      <c r="L141" s="39"/>
      <c r="M141" s="198" t="s">
        <v>1</v>
      </c>
      <c r="N141" s="199" t="s">
        <v>37</v>
      </c>
      <c r="O141" s="71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152</v>
      </c>
      <c r="AT141" s="202" t="s">
        <v>148</v>
      </c>
      <c r="AU141" s="202" t="s">
        <v>82</v>
      </c>
      <c r="AY141" s="17" t="s">
        <v>147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80</v>
      </c>
      <c r="BK141" s="203">
        <f>ROUND(I141*H141,2)</f>
        <v>0</v>
      </c>
      <c r="BL141" s="17" t="s">
        <v>152</v>
      </c>
      <c r="BM141" s="202" t="s">
        <v>228</v>
      </c>
    </row>
    <row r="142" spans="2:51" s="13" customFormat="1" ht="11.25">
      <c r="B142" s="204"/>
      <c r="C142" s="205"/>
      <c r="D142" s="206" t="s">
        <v>153</v>
      </c>
      <c r="E142" s="207" t="s">
        <v>1</v>
      </c>
      <c r="F142" s="208" t="s">
        <v>860</v>
      </c>
      <c r="G142" s="205"/>
      <c r="H142" s="209">
        <v>1.139</v>
      </c>
      <c r="I142" s="210"/>
      <c r="J142" s="205"/>
      <c r="K142" s="205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153</v>
      </c>
      <c r="AU142" s="215" t="s">
        <v>82</v>
      </c>
      <c r="AV142" s="13" t="s">
        <v>82</v>
      </c>
      <c r="AW142" s="13" t="s">
        <v>29</v>
      </c>
      <c r="AX142" s="13" t="s">
        <v>72</v>
      </c>
      <c r="AY142" s="215" t="s">
        <v>147</v>
      </c>
    </row>
    <row r="143" spans="2:51" s="13" customFormat="1" ht="11.25">
      <c r="B143" s="204"/>
      <c r="C143" s="205"/>
      <c r="D143" s="206" t="s">
        <v>153</v>
      </c>
      <c r="E143" s="207" t="s">
        <v>1</v>
      </c>
      <c r="F143" s="208" t="s">
        <v>861</v>
      </c>
      <c r="G143" s="205"/>
      <c r="H143" s="209">
        <v>0.92</v>
      </c>
      <c r="I143" s="210"/>
      <c r="J143" s="205"/>
      <c r="K143" s="205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153</v>
      </c>
      <c r="AU143" s="215" t="s">
        <v>82</v>
      </c>
      <c r="AV143" s="13" t="s">
        <v>82</v>
      </c>
      <c r="AW143" s="13" t="s">
        <v>29</v>
      </c>
      <c r="AX143" s="13" t="s">
        <v>72</v>
      </c>
      <c r="AY143" s="215" t="s">
        <v>147</v>
      </c>
    </row>
    <row r="144" spans="2:51" s="13" customFormat="1" ht="11.25">
      <c r="B144" s="204"/>
      <c r="C144" s="205"/>
      <c r="D144" s="206" t="s">
        <v>153</v>
      </c>
      <c r="E144" s="207" t="s">
        <v>1</v>
      </c>
      <c r="F144" s="208" t="s">
        <v>862</v>
      </c>
      <c r="G144" s="205"/>
      <c r="H144" s="209">
        <v>10.62</v>
      </c>
      <c r="I144" s="210"/>
      <c r="J144" s="205"/>
      <c r="K144" s="205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153</v>
      </c>
      <c r="AU144" s="215" t="s">
        <v>82</v>
      </c>
      <c r="AV144" s="13" t="s">
        <v>82</v>
      </c>
      <c r="AW144" s="13" t="s">
        <v>29</v>
      </c>
      <c r="AX144" s="13" t="s">
        <v>72</v>
      </c>
      <c r="AY144" s="215" t="s">
        <v>147</v>
      </c>
    </row>
    <row r="145" spans="2:51" s="13" customFormat="1" ht="11.25">
      <c r="B145" s="204"/>
      <c r="C145" s="205"/>
      <c r="D145" s="206" t="s">
        <v>153</v>
      </c>
      <c r="E145" s="207" t="s">
        <v>1</v>
      </c>
      <c r="F145" s="208" t="s">
        <v>863</v>
      </c>
      <c r="G145" s="205"/>
      <c r="H145" s="209">
        <v>0.295</v>
      </c>
      <c r="I145" s="210"/>
      <c r="J145" s="205"/>
      <c r="K145" s="205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153</v>
      </c>
      <c r="AU145" s="215" t="s">
        <v>82</v>
      </c>
      <c r="AV145" s="13" t="s">
        <v>82</v>
      </c>
      <c r="AW145" s="13" t="s">
        <v>29</v>
      </c>
      <c r="AX145" s="13" t="s">
        <v>72</v>
      </c>
      <c r="AY145" s="215" t="s">
        <v>147</v>
      </c>
    </row>
    <row r="146" spans="2:51" s="14" customFormat="1" ht="11.25">
      <c r="B146" s="216"/>
      <c r="C146" s="217"/>
      <c r="D146" s="206" t="s">
        <v>153</v>
      </c>
      <c r="E146" s="218" t="s">
        <v>1</v>
      </c>
      <c r="F146" s="219" t="s">
        <v>155</v>
      </c>
      <c r="G146" s="217"/>
      <c r="H146" s="220">
        <v>12.973999999999998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153</v>
      </c>
      <c r="AU146" s="226" t="s">
        <v>82</v>
      </c>
      <c r="AV146" s="14" t="s">
        <v>152</v>
      </c>
      <c r="AW146" s="14" t="s">
        <v>29</v>
      </c>
      <c r="AX146" s="14" t="s">
        <v>80</v>
      </c>
      <c r="AY146" s="226" t="s">
        <v>147</v>
      </c>
    </row>
    <row r="147" spans="1:65" s="2" customFormat="1" ht="24.2" customHeight="1">
      <c r="A147" s="34"/>
      <c r="B147" s="35"/>
      <c r="C147" s="191" t="s">
        <v>229</v>
      </c>
      <c r="D147" s="191" t="s">
        <v>148</v>
      </c>
      <c r="E147" s="192" t="s">
        <v>864</v>
      </c>
      <c r="F147" s="193" t="s">
        <v>865</v>
      </c>
      <c r="G147" s="194" t="s">
        <v>151</v>
      </c>
      <c r="H147" s="195">
        <v>20.966</v>
      </c>
      <c r="I147" s="196"/>
      <c r="J147" s="197">
        <f>ROUND(I147*H147,2)</f>
        <v>0</v>
      </c>
      <c r="K147" s="193" t="s">
        <v>159</v>
      </c>
      <c r="L147" s="39"/>
      <c r="M147" s="198" t="s">
        <v>1</v>
      </c>
      <c r="N147" s="199" t="s">
        <v>37</v>
      </c>
      <c r="O147" s="7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152</v>
      </c>
      <c r="AT147" s="202" t="s">
        <v>148</v>
      </c>
      <c r="AU147" s="202" t="s">
        <v>82</v>
      </c>
      <c r="AY147" s="17" t="s">
        <v>147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80</v>
      </c>
      <c r="BK147" s="203">
        <f>ROUND(I147*H147,2)</f>
        <v>0</v>
      </c>
      <c r="BL147" s="17" t="s">
        <v>152</v>
      </c>
      <c r="BM147" s="202" t="s">
        <v>232</v>
      </c>
    </row>
    <row r="148" spans="2:51" s="13" customFormat="1" ht="11.25">
      <c r="B148" s="204"/>
      <c r="C148" s="205"/>
      <c r="D148" s="206" t="s">
        <v>153</v>
      </c>
      <c r="E148" s="207" t="s">
        <v>1</v>
      </c>
      <c r="F148" s="208" t="s">
        <v>866</v>
      </c>
      <c r="G148" s="205"/>
      <c r="H148" s="209">
        <v>16.128</v>
      </c>
      <c r="I148" s="210"/>
      <c r="J148" s="205"/>
      <c r="K148" s="205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153</v>
      </c>
      <c r="AU148" s="215" t="s">
        <v>82</v>
      </c>
      <c r="AV148" s="13" t="s">
        <v>82</v>
      </c>
      <c r="AW148" s="13" t="s">
        <v>29</v>
      </c>
      <c r="AX148" s="13" t="s">
        <v>72</v>
      </c>
      <c r="AY148" s="215" t="s">
        <v>147</v>
      </c>
    </row>
    <row r="149" spans="2:51" s="13" customFormat="1" ht="11.25">
      <c r="B149" s="204"/>
      <c r="C149" s="205"/>
      <c r="D149" s="206" t="s">
        <v>153</v>
      </c>
      <c r="E149" s="207" t="s">
        <v>1</v>
      </c>
      <c r="F149" s="208" t="s">
        <v>867</v>
      </c>
      <c r="G149" s="205"/>
      <c r="H149" s="209">
        <v>4.838</v>
      </c>
      <c r="I149" s="210"/>
      <c r="J149" s="205"/>
      <c r="K149" s="205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153</v>
      </c>
      <c r="AU149" s="215" t="s">
        <v>82</v>
      </c>
      <c r="AV149" s="13" t="s">
        <v>82</v>
      </c>
      <c r="AW149" s="13" t="s">
        <v>29</v>
      </c>
      <c r="AX149" s="13" t="s">
        <v>72</v>
      </c>
      <c r="AY149" s="215" t="s">
        <v>147</v>
      </c>
    </row>
    <row r="150" spans="2:51" s="14" customFormat="1" ht="11.25">
      <c r="B150" s="216"/>
      <c r="C150" s="217"/>
      <c r="D150" s="206" t="s">
        <v>153</v>
      </c>
      <c r="E150" s="218" t="s">
        <v>1</v>
      </c>
      <c r="F150" s="219" t="s">
        <v>155</v>
      </c>
      <c r="G150" s="217"/>
      <c r="H150" s="220">
        <v>20.966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153</v>
      </c>
      <c r="AU150" s="226" t="s">
        <v>82</v>
      </c>
      <c r="AV150" s="14" t="s">
        <v>152</v>
      </c>
      <c r="AW150" s="14" t="s">
        <v>29</v>
      </c>
      <c r="AX150" s="14" t="s">
        <v>80</v>
      </c>
      <c r="AY150" s="226" t="s">
        <v>147</v>
      </c>
    </row>
    <row r="151" spans="2:63" s="12" customFormat="1" ht="22.9" customHeight="1">
      <c r="B151" s="175"/>
      <c r="C151" s="176"/>
      <c r="D151" s="177" t="s">
        <v>71</v>
      </c>
      <c r="E151" s="189" t="s">
        <v>868</v>
      </c>
      <c r="F151" s="189" t="s">
        <v>869</v>
      </c>
      <c r="G151" s="176"/>
      <c r="H151" s="176"/>
      <c r="I151" s="179"/>
      <c r="J151" s="190">
        <f>BK151</f>
        <v>0</v>
      </c>
      <c r="K151" s="176"/>
      <c r="L151" s="181"/>
      <c r="M151" s="182"/>
      <c r="N151" s="183"/>
      <c r="O151" s="183"/>
      <c r="P151" s="184">
        <f>SUM(P152:P156)</f>
        <v>0</v>
      </c>
      <c r="Q151" s="183"/>
      <c r="R151" s="184">
        <f>SUM(R152:R156)</f>
        <v>0</v>
      </c>
      <c r="S151" s="183"/>
      <c r="T151" s="185">
        <f>SUM(T152:T156)</f>
        <v>0</v>
      </c>
      <c r="AR151" s="186" t="s">
        <v>80</v>
      </c>
      <c r="AT151" s="187" t="s">
        <v>71</v>
      </c>
      <c r="AU151" s="187" t="s">
        <v>80</v>
      </c>
      <c r="AY151" s="186" t="s">
        <v>147</v>
      </c>
      <c r="BK151" s="188">
        <f>SUM(BK152:BK156)</f>
        <v>0</v>
      </c>
    </row>
    <row r="152" spans="1:65" s="2" customFormat="1" ht="24.2" customHeight="1">
      <c r="A152" s="34"/>
      <c r="B152" s="35"/>
      <c r="C152" s="191" t="s">
        <v>194</v>
      </c>
      <c r="D152" s="191" t="s">
        <v>148</v>
      </c>
      <c r="E152" s="192" t="s">
        <v>870</v>
      </c>
      <c r="F152" s="193" t="s">
        <v>871</v>
      </c>
      <c r="G152" s="194" t="s">
        <v>193</v>
      </c>
      <c r="H152" s="195">
        <v>63.502</v>
      </c>
      <c r="I152" s="196"/>
      <c r="J152" s="197">
        <f>ROUND(I152*H152,2)</f>
        <v>0</v>
      </c>
      <c r="K152" s="193" t="s">
        <v>159</v>
      </c>
      <c r="L152" s="39"/>
      <c r="M152" s="198" t="s">
        <v>1</v>
      </c>
      <c r="N152" s="199" t="s">
        <v>37</v>
      </c>
      <c r="O152" s="71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152</v>
      </c>
      <c r="AT152" s="202" t="s">
        <v>148</v>
      </c>
      <c r="AU152" s="202" t="s">
        <v>82</v>
      </c>
      <c r="AY152" s="17" t="s">
        <v>147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80</v>
      </c>
      <c r="BK152" s="203">
        <f>ROUND(I152*H152,2)</f>
        <v>0</v>
      </c>
      <c r="BL152" s="17" t="s">
        <v>152</v>
      </c>
      <c r="BM152" s="202" t="s">
        <v>236</v>
      </c>
    </row>
    <row r="153" spans="1:65" s="2" customFormat="1" ht="24.2" customHeight="1">
      <c r="A153" s="34"/>
      <c r="B153" s="35"/>
      <c r="C153" s="191" t="s">
        <v>238</v>
      </c>
      <c r="D153" s="191" t="s">
        <v>148</v>
      </c>
      <c r="E153" s="192" t="s">
        <v>872</v>
      </c>
      <c r="F153" s="193" t="s">
        <v>873</v>
      </c>
      <c r="G153" s="194" t="s">
        <v>193</v>
      </c>
      <c r="H153" s="195">
        <v>63.502</v>
      </c>
      <c r="I153" s="196"/>
      <c r="J153" s="197">
        <f>ROUND(I153*H153,2)</f>
        <v>0</v>
      </c>
      <c r="K153" s="193" t="s">
        <v>159</v>
      </c>
      <c r="L153" s="39"/>
      <c r="M153" s="198" t="s">
        <v>1</v>
      </c>
      <c r="N153" s="199" t="s">
        <v>37</v>
      </c>
      <c r="O153" s="71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152</v>
      </c>
      <c r="AT153" s="202" t="s">
        <v>148</v>
      </c>
      <c r="AU153" s="202" t="s">
        <v>82</v>
      </c>
      <c r="AY153" s="17" t="s">
        <v>147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80</v>
      </c>
      <c r="BK153" s="203">
        <f>ROUND(I153*H153,2)</f>
        <v>0</v>
      </c>
      <c r="BL153" s="17" t="s">
        <v>152</v>
      </c>
      <c r="BM153" s="202" t="s">
        <v>241</v>
      </c>
    </row>
    <row r="154" spans="1:65" s="2" customFormat="1" ht="24.2" customHeight="1">
      <c r="A154" s="34"/>
      <c r="B154" s="35"/>
      <c r="C154" s="191" t="s">
        <v>198</v>
      </c>
      <c r="D154" s="191" t="s">
        <v>148</v>
      </c>
      <c r="E154" s="192" t="s">
        <v>874</v>
      </c>
      <c r="F154" s="193" t="s">
        <v>875</v>
      </c>
      <c r="G154" s="194" t="s">
        <v>193</v>
      </c>
      <c r="H154" s="195">
        <v>630.502</v>
      </c>
      <c r="I154" s="196"/>
      <c r="J154" s="197">
        <f>ROUND(I154*H154,2)</f>
        <v>0</v>
      </c>
      <c r="K154" s="193" t="s">
        <v>159</v>
      </c>
      <c r="L154" s="39"/>
      <c r="M154" s="198" t="s">
        <v>1</v>
      </c>
      <c r="N154" s="199" t="s">
        <v>37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152</v>
      </c>
      <c r="AT154" s="202" t="s">
        <v>148</v>
      </c>
      <c r="AU154" s="202" t="s">
        <v>82</v>
      </c>
      <c r="AY154" s="17" t="s">
        <v>147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80</v>
      </c>
      <c r="BK154" s="203">
        <f>ROUND(I154*H154,2)</f>
        <v>0</v>
      </c>
      <c r="BL154" s="17" t="s">
        <v>152</v>
      </c>
      <c r="BM154" s="202" t="s">
        <v>245</v>
      </c>
    </row>
    <row r="155" spans="1:65" s="2" customFormat="1" ht="16.5" customHeight="1">
      <c r="A155" s="34"/>
      <c r="B155" s="35"/>
      <c r="C155" s="191" t="s">
        <v>7</v>
      </c>
      <c r="D155" s="191" t="s">
        <v>148</v>
      </c>
      <c r="E155" s="192" t="s">
        <v>876</v>
      </c>
      <c r="F155" s="193" t="s">
        <v>877</v>
      </c>
      <c r="G155" s="194" t="s">
        <v>193</v>
      </c>
      <c r="H155" s="195">
        <v>63.502</v>
      </c>
      <c r="I155" s="196"/>
      <c r="J155" s="197">
        <f>ROUND(I155*H155,2)</f>
        <v>0</v>
      </c>
      <c r="K155" s="193" t="s">
        <v>159</v>
      </c>
      <c r="L155" s="39"/>
      <c r="M155" s="198" t="s">
        <v>1</v>
      </c>
      <c r="N155" s="199" t="s">
        <v>37</v>
      </c>
      <c r="O155" s="71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152</v>
      </c>
      <c r="AT155" s="202" t="s">
        <v>148</v>
      </c>
      <c r="AU155" s="202" t="s">
        <v>82</v>
      </c>
      <c r="AY155" s="17" t="s">
        <v>147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80</v>
      </c>
      <c r="BK155" s="203">
        <f>ROUND(I155*H155,2)</f>
        <v>0</v>
      </c>
      <c r="BL155" s="17" t="s">
        <v>152</v>
      </c>
      <c r="BM155" s="202" t="s">
        <v>248</v>
      </c>
    </row>
    <row r="156" spans="1:65" s="2" customFormat="1" ht="37.9" customHeight="1">
      <c r="A156" s="34"/>
      <c r="B156" s="35"/>
      <c r="C156" s="191" t="s">
        <v>204</v>
      </c>
      <c r="D156" s="191" t="s">
        <v>148</v>
      </c>
      <c r="E156" s="192" t="s">
        <v>878</v>
      </c>
      <c r="F156" s="193" t="s">
        <v>879</v>
      </c>
      <c r="G156" s="194" t="s">
        <v>193</v>
      </c>
      <c r="H156" s="195">
        <v>63.502</v>
      </c>
      <c r="I156" s="196"/>
      <c r="J156" s="197">
        <f>ROUND(I156*H156,2)</f>
        <v>0</v>
      </c>
      <c r="K156" s="193" t="s">
        <v>159</v>
      </c>
      <c r="L156" s="39"/>
      <c r="M156" s="238" t="s">
        <v>1</v>
      </c>
      <c r="N156" s="239" t="s">
        <v>37</v>
      </c>
      <c r="O156" s="240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152</v>
      </c>
      <c r="AT156" s="202" t="s">
        <v>148</v>
      </c>
      <c r="AU156" s="202" t="s">
        <v>82</v>
      </c>
      <c r="AY156" s="17" t="s">
        <v>147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80</v>
      </c>
      <c r="BK156" s="203">
        <f>ROUND(I156*H156,2)</f>
        <v>0</v>
      </c>
      <c r="BL156" s="17" t="s">
        <v>152</v>
      </c>
      <c r="BM156" s="202" t="s">
        <v>251</v>
      </c>
    </row>
    <row r="157" spans="1:31" s="2" customFormat="1" ht="6.95" customHeight="1">
      <c r="A157" s="34"/>
      <c r="B157" s="54"/>
      <c r="C157" s="55"/>
      <c r="D157" s="55"/>
      <c r="E157" s="55"/>
      <c r="F157" s="55"/>
      <c r="G157" s="55"/>
      <c r="H157" s="55"/>
      <c r="I157" s="55"/>
      <c r="J157" s="55"/>
      <c r="K157" s="55"/>
      <c r="L157" s="39"/>
      <c r="M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</row>
  </sheetData>
  <sheetProtection algorithmName="SHA-512" hashValue="sBqDguBS19qvkuMigofnVDcEp6X6J+Hsm+LTDsin2E8+bvY+V3bX01XpNp5cuNEFIzVOjVfF+KgGocyy15UImA==" saltValue="3ThdRGkGxorWS+RTRfvn/8r4UQtx62MmKVwz6kNGPqQm0HC220h+UArsamMviBXb3y2xlGPMbidYW8cn8ItKcA==" spinCount="100000" sheet="1" objects="1" scenarios="1" formatColumns="0" formatRows="0" autoFilter="0"/>
  <autoFilter ref="C119:K156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102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82</v>
      </c>
    </row>
    <row r="4" spans="2:46" s="1" customFormat="1" ht="24.95" customHeight="1">
      <c r="B4" s="20"/>
      <c r="D4" s="117" t="s">
        <v>112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03" t="str">
        <f>'Rekapitulace stavby'!K6</f>
        <v>Stání SDV OTV Studénka</v>
      </c>
      <c r="F7" s="304"/>
      <c r="G7" s="304"/>
      <c r="H7" s="304"/>
      <c r="L7" s="20"/>
    </row>
    <row r="8" spans="1:31" s="2" customFormat="1" ht="12" customHeight="1">
      <c r="A8" s="34"/>
      <c r="B8" s="39"/>
      <c r="C8" s="34"/>
      <c r="D8" s="119" t="s">
        <v>113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5" t="s">
        <v>880</v>
      </c>
      <c r="F9" s="306"/>
      <c r="G9" s="306"/>
      <c r="H9" s="306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>
        <f>'Rekapitulace stavby'!AN8</f>
        <v>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23</v>
      </c>
      <c r="E14" s="34"/>
      <c r="F14" s="34"/>
      <c r="G14" s="34"/>
      <c r="H14" s="34"/>
      <c r="I14" s="119" t="s">
        <v>24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25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26</v>
      </c>
      <c r="E17" s="34"/>
      <c r="F17" s="34"/>
      <c r="G17" s="34"/>
      <c r="H17" s="34"/>
      <c r="I17" s="119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7" t="str">
        <f>'Rekapitulace stavby'!E14</f>
        <v>Vyplň údaj</v>
      </c>
      <c r="F18" s="308"/>
      <c r="G18" s="308"/>
      <c r="H18" s="308"/>
      <c r="I18" s="119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28</v>
      </c>
      <c r="E20" s="34"/>
      <c r="F20" s="34"/>
      <c r="G20" s="34"/>
      <c r="H20" s="34"/>
      <c r="I20" s="119" t="s">
        <v>24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25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30</v>
      </c>
      <c r="E23" s="34"/>
      <c r="F23" s="34"/>
      <c r="G23" s="34"/>
      <c r="H23" s="34"/>
      <c r="I23" s="119" t="s">
        <v>24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25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09" t="s">
        <v>1</v>
      </c>
      <c r="F27" s="309"/>
      <c r="G27" s="309"/>
      <c r="H27" s="309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32</v>
      </c>
      <c r="E30" s="34"/>
      <c r="F30" s="34"/>
      <c r="G30" s="34"/>
      <c r="H30" s="34"/>
      <c r="I30" s="34"/>
      <c r="J30" s="126">
        <f>ROUND(J117,2)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34</v>
      </c>
      <c r="G32" s="34"/>
      <c r="H32" s="34"/>
      <c r="I32" s="127" t="s">
        <v>33</v>
      </c>
      <c r="J32" s="127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36</v>
      </c>
      <c r="E33" s="119" t="s">
        <v>37</v>
      </c>
      <c r="F33" s="129">
        <f>ROUND((SUM(BE117:BE132)),2)</f>
        <v>0</v>
      </c>
      <c r="G33" s="34"/>
      <c r="H33" s="34"/>
      <c r="I33" s="130">
        <v>0.21</v>
      </c>
      <c r="J33" s="129">
        <f>ROUND(((SUM(BE117:BE132))*I33),2)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38</v>
      </c>
      <c r="F34" s="129">
        <f>ROUND((SUM(BF117:BF132)),2)</f>
        <v>0</v>
      </c>
      <c r="G34" s="34"/>
      <c r="H34" s="34"/>
      <c r="I34" s="130">
        <v>0.15</v>
      </c>
      <c r="J34" s="129">
        <f>ROUND(((SUM(BF117:BF132))*I34),2)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39</v>
      </c>
      <c r="F35" s="129">
        <f>ROUND((SUM(BG117:BG132)),2)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40</v>
      </c>
      <c r="F36" s="129">
        <f>ROUND((SUM(BH117:BH132)),2)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41</v>
      </c>
      <c r="F37" s="129">
        <f>ROUND((SUM(BI117:BI132)),2)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42</v>
      </c>
      <c r="E39" s="133"/>
      <c r="F39" s="133"/>
      <c r="G39" s="134" t="s">
        <v>43</v>
      </c>
      <c r="H39" s="135" t="s">
        <v>44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45</v>
      </c>
      <c r="E50" s="139"/>
      <c r="F50" s="139"/>
      <c r="G50" s="138" t="s">
        <v>46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">
      <c r="A61" s="34"/>
      <c r="B61" s="39"/>
      <c r="C61" s="34"/>
      <c r="D61" s="140" t="s">
        <v>47</v>
      </c>
      <c r="E61" s="141"/>
      <c r="F61" s="142" t="s">
        <v>48</v>
      </c>
      <c r="G61" s="140" t="s">
        <v>47</v>
      </c>
      <c r="H61" s="141"/>
      <c r="I61" s="141"/>
      <c r="J61" s="143" t="s">
        <v>48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">
      <c r="A65" s="34"/>
      <c r="B65" s="39"/>
      <c r="C65" s="34"/>
      <c r="D65" s="138" t="s">
        <v>49</v>
      </c>
      <c r="E65" s="144"/>
      <c r="F65" s="144"/>
      <c r="G65" s="138" t="s">
        <v>50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">
      <c r="A76" s="34"/>
      <c r="B76" s="39"/>
      <c r="C76" s="34"/>
      <c r="D76" s="140" t="s">
        <v>47</v>
      </c>
      <c r="E76" s="141"/>
      <c r="F76" s="142" t="s">
        <v>48</v>
      </c>
      <c r="G76" s="140" t="s">
        <v>47</v>
      </c>
      <c r="H76" s="141"/>
      <c r="I76" s="141"/>
      <c r="J76" s="143" t="s">
        <v>48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0" t="str">
        <f>E7</f>
        <v>Stání SDV OTV Studénka</v>
      </c>
      <c r="F85" s="311"/>
      <c r="G85" s="311"/>
      <c r="H85" s="311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3" t="str">
        <f>E9</f>
        <v>PS 01 - Vzduchotechnika</v>
      </c>
      <c r="F87" s="312"/>
      <c r="G87" s="312"/>
      <c r="H87" s="312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116</v>
      </c>
      <c r="D94" s="150"/>
      <c r="E94" s="150"/>
      <c r="F94" s="150"/>
      <c r="G94" s="150"/>
      <c r="H94" s="150"/>
      <c r="I94" s="150"/>
      <c r="J94" s="151" t="s">
        <v>117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118</v>
      </c>
      <c r="D96" s="36"/>
      <c r="E96" s="36"/>
      <c r="F96" s="36"/>
      <c r="G96" s="36"/>
      <c r="H96" s="36"/>
      <c r="I96" s="36"/>
      <c r="J96" s="84">
        <f>J117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119</v>
      </c>
    </row>
    <row r="97" spans="2:12" s="9" customFormat="1" ht="24.95" customHeight="1">
      <c r="B97" s="153"/>
      <c r="C97" s="154"/>
      <c r="D97" s="155" t="s">
        <v>120</v>
      </c>
      <c r="E97" s="156"/>
      <c r="F97" s="156"/>
      <c r="G97" s="156"/>
      <c r="H97" s="156"/>
      <c r="I97" s="156"/>
      <c r="J97" s="157">
        <f>J118</f>
        <v>0</v>
      </c>
      <c r="K97" s="154"/>
      <c r="L97" s="158"/>
    </row>
    <row r="98" spans="1:31" s="2" customFormat="1" ht="21.75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3" spans="1:31" s="2" customFormat="1" ht="6.95" customHeight="1">
      <c r="A103" s="34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24.95" customHeight="1">
      <c r="A104" s="34"/>
      <c r="B104" s="35"/>
      <c r="C104" s="23" t="s">
        <v>132</v>
      </c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2" customHeight="1">
      <c r="A106" s="34"/>
      <c r="B106" s="35"/>
      <c r="C106" s="29" t="s">
        <v>16</v>
      </c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6.5" customHeight="1">
      <c r="A107" s="34"/>
      <c r="B107" s="35"/>
      <c r="C107" s="36"/>
      <c r="D107" s="36"/>
      <c r="E107" s="310" t="str">
        <f>E7</f>
        <v>Stání SDV OTV Studénka</v>
      </c>
      <c r="F107" s="311"/>
      <c r="G107" s="311"/>
      <c r="H107" s="311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113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263" t="str">
        <f>E9</f>
        <v>PS 01 - Vzduchotechnika</v>
      </c>
      <c r="F109" s="312"/>
      <c r="G109" s="312"/>
      <c r="H109" s="312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20</v>
      </c>
      <c r="D111" s="36"/>
      <c r="E111" s="36"/>
      <c r="F111" s="27" t="str">
        <f>F12</f>
        <v xml:space="preserve"> </v>
      </c>
      <c r="G111" s="36"/>
      <c r="H111" s="36"/>
      <c r="I111" s="29" t="s">
        <v>22</v>
      </c>
      <c r="J111" s="66">
        <f>IF(J12="","",J12)</f>
        <v>0</v>
      </c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5.2" customHeight="1">
      <c r="A113" s="34"/>
      <c r="B113" s="35"/>
      <c r="C113" s="29" t="s">
        <v>23</v>
      </c>
      <c r="D113" s="36"/>
      <c r="E113" s="36"/>
      <c r="F113" s="27" t="str">
        <f>E15</f>
        <v xml:space="preserve"> </v>
      </c>
      <c r="G113" s="36"/>
      <c r="H113" s="36"/>
      <c r="I113" s="29" t="s">
        <v>28</v>
      </c>
      <c r="J113" s="32" t="str">
        <f>E21</f>
        <v xml:space="preserve"> 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26</v>
      </c>
      <c r="D114" s="36"/>
      <c r="E114" s="36"/>
      <c r="F114" s="27" t="str">
        <f>IF(E18="","",E18)</f>
        <v>Vyplň údaj</v>
      </c>
      <c r="G114" s="36"/>
      <c r="H114" s="36"/>
      <c r="I114" s="29" t="s">
        <v>30</v>
      </c>
      <c r="J114" s="32" t="str">
        <f>E24</f>
        <v xml:space="preserve"> 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0.3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11" customFormat="1" ht="29.25" customHeight="1">
      <c r="A116" s="164"/>
      <c r="B116" s="165"/>
      <c r="C116" s="166" t="s">
        <v>133</v>
      </c>
      <c r="D116" s="167" t="s">
        <v>57</v>
      </c>
      <c r="E116" s="167" t="s">
        <v>53</v>
      </c>
      <c r="F116" s="167" t="s">
        <v>54</v>
      </c>
      <c r="G116" s="167" t="s">
        <v>134</v>
      </c>
      <c r="H116" s="167" t="s">
        <v>135</v>
      </c>
      <c r="I116" s="167" t="s">
        <v>136</v>
      </c>
      <c r="J116" s="167" t="s">
        <v>117</v>
      </c>
      <c r="K116" s="168" t="s">
        <v>137</v>
      </c>
      <c r="L116" s="169"/>
      <c r="M116" s="75" t="s">
        <v>1</v>
      </c>
      <c r="N116" s="76" t="s">
        <v>36</v>
      </c>
      <c r="O116" s="76" t="s">
        <v>138</v>
      </c>
      <c r="P116" s="76" t="s">
        <v>139</v>
      </c>
      <c r="Q116" s="76" t="s">
        <v>140</v>
      </c>
      <c r="R116" s="76" t="s">
        <v>141</v>
      </c>
      <c r="S116" s="76" t="s">
        <v>142</v>
      </c>
      <c r="T116" s="77" t="s">
        <v>143</v>
      </c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</row>
    <row r="117" spans="1:63" s="2" customFormat="1" ht="22.9" customHeight="1">
      <c r="A117" s="34"/>
      <c r="B117" s="35"/>
      <c r="C117" s="82" t="s">
        <v>144</v>
      </c>
      <c r="D117" s="36"/>
      <c r="E117" s="36"/>
      <c r="F117" s="36"/>
      <c r="G117" s="36"/>
      <c r="H117" s="36"/>
      <c r="I117" s="36"/>
      <c r="J117" s="170">
        <f>BK117</f>
        <v>0</v>
      </c>
      <c r="K117" s="36"/>
      <c r="L117" s="39"/>
      <c r="M117" s="78"/>
      <c r="N117" s="171"/>
      <c r="O117" s="79"/>
      <c r="P117" s="172">
        <f>P118</f>
        <v>0</v>
      </c>
      <c r="Q117" s="79"/>
      <c r="R117" s="172">
        <f>R118</f>
        <v>0</v>
      </c>
      <c r="S117" s="79"/>
      <c r="T117" s="173">
        <f>T118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71</v>
      </c>
      <c r="AU117" s="17" t="s">
        <v>119</v>
      </c>
      <c r="BK117" s="174">
        <f>BK118</f>
        <v>0</v>
      </c>
    </row>
    <row r="118" spans="2:63" s="12" customFormat="1" ht="25.9" customHeight="1">
      <c r="B118" s="175"/>
      <c r="C118" s="176"/>
      <c r="D118" s="177" t="s">
        <v>71</v>
      </c>
      <c r="E118" s="178" t="s">
        <v>145</v>
      </c>
      <c r="F118" s="178" t="s">
        <v>146</v>
      </c>
      <c r="G118" s="176"/>
      <c r="H118" s="176"/>
      <c r="I118" s="179"/>
      <c r="J118" s="180">
        <f>BK118</f>
        <v>0</v>
      </c>
      <c r="K118" s="176"/>
      <c r="L118" s="181"/>
      <c r="M118" s="182"/>
      <c r="N118" s="183"/>
      <c r="O118" s="183"/>
      <c r="P118" s="184">
        <f>SUM(P119:P132)</f>
        <v>0</v>
      </c>
      <c r="Q118" s="183"/>
      <c r="R118" s="184">
        <f>SUM(R119:R132)</f>
        <v>0</v>
      </c>
      <c r="S118" s="183"/>
      <c r="T118" s="185">
        <f>SUM(T119:T132)</f>
        <v>0</v>
      </c>
      <c r="AR118" s="186" t="s">
        <v>80</v>
      </c>
      <c r="AT118" s="187" t="s">
        <v>71</v>
      </c>
      <c r="AU118" s="187" t="s">
        <v>72</v>
      </c>
      <c r="AY118" s="186" t="s">
        <v>147</v>
      </c>
      <c r="BK118" s="188">
        <f>SUM(BK119:BK132)</f>
        <v>0</v>
      </c>
    </row>
    <row r="119" spans="1:65" s="2" customFormat="1" ht="16.5" customHeight="1">
      <c r="A119" s="34"/>
      <c r="B119" s="35"/>
      <c r="C119" s="227" t="s">
        <v>80</v>
      </c>
      <c r="D119" s="227" t="s">
        <v>207</v>
      </c>
      <c r="E119" s="228" t="s">
        <v>881</v>
      </c>
      <c r="F119" s="229" t="s">
        <v>882</v>
      </c>
      <c r="G119" s="230" t="s">
        <v>883</v>
      </c>
      <c r="H119" s="231">
        <v>8</v>
      </c>
      <c r="I119" s="232"/>
      <c r="J119" s="233">
        <f aca="true" t="shared" si="0" ref="J119:J132">ROUND(I119*H119,2)</f>
        <v>0</v>
      </c>
      <c r="K119" s="229" t="s">
        <v>1</v>
      </c>
      <c r="L119" s="234"/>
      <c r="M119" s="235" t="s">
        <v>1</v>
      </c>
      <c r="N119" s="236" t="s">
        <v>37</v>
      </c>
      <c r="O119" s="71"/>
      <c r="P119" s="200">
        <f aca="true" t="shared" si="1" ref="P119:P132">O119*H119</f>
        <v>0</v>
      </c>
      <c r="Q119" s="200">
        <v>0</v>
      </c>
      <c r="R119" s="200">
        <f aca="true" t="shared" si="2" ref="R119:R132">Q119*H119</f>
        <v>0</v>
      </c>
      <c r="S119" s="200">
        <v>0</v>
      </c>
      <c r="T119" s="201">
        <f aca="true" t="shared" si="3" ref="T119:T132"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202" t="s">
        <v>167</v>
      </c>
      <c r="AT119" s="202" t="s">
        <v>207</v>
      </c>
      <c r="AU119" s="202" t="s">
        <v>80</v>
      </c>
      <c r="AY119" s="17" t="s">
        <v>147</v>
      </c>
      <c r="BE119" s="203">
        <f aca="true" t="shared" si="4" ref="BE119:BE132">IF(N119="základní",J119,0)</f>
        <v>0</v>
      </c>
      <c r="BF119" s="203">
        <f aca="true" t="shared" si="5" ref="BF119:BF132">IF(N119="snížená",J119,0)</f>
        <v>0</v>
      </c>
      <c r="BG119" s="203">
        <f aca="true" t="shared" si="6" ref="BG119:BG132">IF(N119="zákl. přenesená",J119,0)</f>
        <v>0</v>
      </c>
      <c r="BH119" s="203">
        <f aca="true" t="shared" si="7" ref="BH119:BH132">IF(N119="sníž. přenesená",J119,0)</f>
        <v>0</v>
      </c>
      <c r="BI119" s="203">
        <f aca="true" t="shared" si="8" ref="BI119:BI132">IF(N119="nulová",J119,0)</f>
        <v>0</v>
      </c>
      <c r="BJ119" s="17" t="s">
        <v>80</v>
      </c>
      <c r="BK119" s="203">
        <f aca="true" t="shared" si="9" ref="BK119:BK132">ROUND(I119*H119,2)</f>
        <v>0</v>
      </c>
      <c r="BL119" s="17" t="s">
        <v>152</v>
      </c>
      <c r="BM119" s="202" t="s">
        <v>82</v>
      </c>
    </row>
    <row r="120" spans="1:65" s="2" customFormat="1" ht="37.9" customHeight="1">
      <c r="A120" s="34"/>
      <c r="B120" s="35"/>
      <c r="C120" s="227" t="s">
        <v>82</v>
      </c>
      <c r="D120" s="227" t="s">
        <v>207</v>
      </c>
      <c r="E120" s="228" t="s">
        <v>884</v>
      </c>
      <c r="F120" s="229" t="s">
        <v>885</v>
      </c>
      <c r="G120" s="230" t="s">
        <v>515</v>
      </c>
      <c r="H120" s="231">
        <v>1</v>
      </c>
      <c r="I120" s="232"/>
      <c r="J120" s="233">
        <f t="shared" si="0"/>
        <v>0</v>
      </c>
      <c r="K120" s="229" t="s">
        <v>1</v>
      </c>
      <c r="L120" s="234"/>
      <c r="M120" s="235" t="s">
        <v>1</v>
      </c>
      <c r="N120" s="236" t="s">
        <v>37</v>
      </c>
      <c r="O120" s="71"/>
      <c r="P120" s="200">
        <f t="shared" si="1"/>
        <v>0</v>
      </c>
      <c r="Q120" s="200">
        <v>0</v>
      </c>
      <c r="R120" s="200">
        <f t="shared" si="2"/>
        <v>0</v>
      </c>
      <c r="S120" s="200">
        <v>0</v>
      </c>
      <c r="T120" s="201">
        <f t="shared" si="3"/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202" t="s">
        <v>167</v>
      </c>
      <c r="AT120" s="202" t="s">
        <v>207</v>
      </c>
      <c r="AU120" s="202" t="s">
        <v>80</v>
      </c>
      <c r="AY120" s="17" t="s">
        <v>147</v>
      </c>
      <c r="BE120" s="203">
        <f t="shared" si="4"/>
        <v>0</v>
      </c>
      <c r="BF120" s="203">
        <f t="shared" si="5"/>
        <v>0</v>
      </c>
      <c r="BG120" s="203">
        <f t="shared" si="6"/>
        <v>0</v>
      </c>
      <c r="BH120" s="203">
        <f t="shared" si="7"/>
        <v>0</v>
      </c>
      <c r="BI120" s="203">
        <f t="shared" si="8"/>
        <v>0</v>
      </c>
      <c r="BJ120" s="17" t="s">
        <v>80</v>
      </c>
      <c r="BK120" s="203">
        <f t="shared" si="9"/>
        <v>0</v>
      </c>
      <c r="BL120" s="17" t="s">
        <v>152</v>
      </c>
      <c r="BM120" s="202" t="s">
        <v>152</v>
      </c>
    </row>
    <row r="121" spans="1:65" s="2" customFormat="1" ht="55.5" customHeight="1">
      <c r="A121" s="34"/>
      <c r="B121" s="35"/>
      <c r="C121" s="227" t="s">
        <v>161</v>
      </c>
      <c r="D121" s="227" t="s">
        <v>207</v>
      </c>
      <c r="E121" s="228" t="s">
        <v>886</v>
      </c>
      <c r="F121" s="229" t="s">
        <v>887</v>
      </c>
      <c r="G121" s="230" t="s">
        <v>515</v>
      </c>
      <c r="H121" s="231">
        <v>4</v>
      </c>
      <c r="I121" s="232"/>
      <c r="J121" s="233">
        <f t="shared" si="0"/>
        <v>0</v>
      </c>
      <c r="K121" s="229" t="s">
        <v>1</v>
      </c>
      <c r="L121" s="234"/>
      <c r="M121" s="235" t="s">
        <v>1</v>
      </c>
      <c r="N121" s="236" t="s">
        <v>37</v>
      </c>
      <c r="O121" s="71"/>
      <c r="P121" s="200">
        <f t="shared" si="1"/>
        <v>0</v>
      </c>
      <c r="Q121" s="200">
        <v>0</v>
      </c>
      <c r="R121" s="200">
        <f t="shared" si="2"/>
        <v>0</v>
      </c>
      <c r="S121" s="200">
        <v>0</v>
      </c>
      <c r="T121" s="201">
        <f t="shared" si="3"/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02" t="s">
        <v>167</v>
      </c>
      <c r="AT121" s="202" t="s">
        <v>207</v>
      </c>
      <c r="AU121" s="202" t="s">
        <v>80</v>
      </c>
      <c r="AY121" s="17" t="s">
        <v>147</v>
      </c>
      <c r="BE121" s="203">
        <f t="shared" si="4"/>
        <v>0</v>
      </c>
      <c r="BF121" s="203">
        <f t="shared" si="5"/>
        <v>0</v>
      </c>
      <c r="BG121" s="203">
        <f t="shared" si="6"/>
        <v>0</v>
      </c>
      <c r="BH121" s="203">
        <f t="shared" si="7"/>
        <v>0</v>
      </c>
      <c r="BI121" s="203">
        <f t="shared" si="8"/>
        <v>0</v>
      </c>
      <c r="BJ121" s="17" t="s">
        <v>80</v>
      </c>
      <c r="BK121" s="203">
        <f t="shared" si="9"/>
        <v>0</v>
      </c>
      <c r="BL121" s="17" t="s">
        <v>152</v>
      </c>
      <c r="BM121" s="202" t="s">
        <v>164</v>
      </c>
    </row>
    <row r="122" spans="1:65" s="2" customFormat="1" ht="24.2" customHeight="1">
      <c r="A122" s="34"/>
      <c r="B122" s="35"/>
      <c r="C122" s="227" t="s">
        <v>152</v>
      </c>
      <c r="D122" s="227" t="s">
        <v>207</v>
      </c>
      <c r="E122" s="228" t="s">
        <v>888</v>
      </c>
      <c r="F122" s="229" t="s">
        <v>889</v>
      </c>
      <c r="G122" s="230" t="s">
        <v>515</v>
      </c>
      <c r="H122" s="231">
        <v>4</v>
      </c>
      <c r="I122" s="232"/>
      <c r="J122" s="233">
        <f t="shared" si="0"/>
        <v>0</v>
      </c>
      <c r="K122" s="229" t="s">
        <v>1</v>
      </c>
      <c r="L122" s="234"/>
      <c r="M122" s="235" t="s">
        <v>1</v>
      </c>
      <c r="N122" s="236" t="s">
        <v>37</v>
      </c>
      <c r="O122" s="71"/>
      <c r="P122" s="200">
        <f t="shared" si="1"/>
        <v>0</v>
      </c>
      <c r="Q122" s="200">
        <v>0</v>
      </c>
      <c r="R122" s="200">
        <f t="shared" si="2"/>
        <v>0</v>
      </c>
      <c r="S122" s="200">
        <v>0</v>
      </c>
      <c r="T122" s="201">
        <f t="shared" si="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02" t="s">
        <v>167</v>
      </c>
      <c r="AT122" s="202" t="s">
        <v>207</v>
      </c>
      <c r="AU122" s="202" t="s">
        <v>80</v>
      </c>
      <c r="AY122" s="17" t="s">
        <v>147</v>
      </c>
      <c r="BE122" s="203">
        <f t="shared" si="4"/>
        <v>0</v>
      </c>
      <c r="BF122" s="203">
        <f t="shared" si="5"/>
        <v>0</v>
      </c>
      <c r="BG122" s="203">
        <f t="shared" si="6"/>
        <v>0</v>
      </c>
      <c r="BH122" s="203">
        <f t="shared" si="7"/>
        <v>0</v>
      </c>
      <c r="BI122" s="203">
        <f t="shared" si="8"/>
        <v>0</v>
      </c>
      <c r="BJ122" s="17" t="s">
        <v>80</v>
      </c>
      <c r="BK122" s="203">
        <f t="shared" si="9"/>
        <v>0</v>
      </c>
      <c r="BL122" s="17" t="s">
        <v>152</v>
      </c>
      <c r="BM122" s="202" t="s">
        <v>167</v>
      </c>
    </row>
    <row r="123" spans="1:65" s="2" customFormat="1" ht="33" customHeight="1">
      <c r="A123" s="34"/>
      <c r="B123" s="35"/>
      <c r="C123" s="227" t="s">
        <v>173</v>
      </c>
      <c r="D123" s="227" t="s">
        <v>207</v>
      </c>
      <c r="E123" s="228" t="s">
        <v>890</v>
      </c>
      <c r="F123" s="229" t="s">
        <v>891</v>
      </c>
      <c r="G123" s="230" t="s">
        <v>515</v>
      </c>
      <c r="H123" s="231">
        <v>4</v>
      </c>
      <c r="I123" s="232"/>
      <c r="J123" s="233">
        <f t="shared" si="0"/>
        <v>0</v>
      </c>
      <c r="K123" s="229" t="s">
        <v>1</v>
      </c>
      <c r="L123" s="234"/>
      <c r="M123" s="235" t="s">
        <v>1</v>
      </c>
      <c r="N123" s="236" t="s">
        <v>37</v>
      </c>
      <c r="O123" s="71"/>
      <c r="P123" s="200">
        <f t="shared" si="1"/>
        <v>0</v>
      </c>
      <c r="Q123" s="200">
        <v>0</v>
      </c>
      <c r="R123" s="200">
        <f t="shared" si="2"/>
        <v>0</v>
      </c>
      <c r="S123" s="200">
        <v>0</v>
      </c>
      <c r="T123" s="201">
        <f t="shared" si="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02" t="s">
        <v>167</v>
      </c>
      <c r="AT123" s="202" t="s">
        <v>207</v>
      </c>
      <c r="AU123" s="202" t="s">
        <v>80</v>
      </c>
      <c r="AY123" s="17" t="s">
        <v>147</v>
      </c>
      <c r="BE123" s="203">
        <f t="shared" si="4"/>
        <v>0</v>
      </c>
      <c r="BF123" s="203">
        <f t="shared" si="5"/>
        <v>0</v>
      </c>
      <c r="BG123" s="203">
        <f t="shared" si="6"/>
        <v>0</v>
      </c>
      <c r="BH123" s="203">
        <f t="shared" si="7"/>
        <v>0</v>
      </c>
      <c r="BI123" s="203">
        <f t="shared" si="8"/>
        <v>0</v>
      </c>
      <c r="BJ123" s="17" t="s">
        <v>80</v>
      </c>
      <c r="BK123" s="203">
        <f t="shared" si="9"/>
        <v>0</v>
      </c>
      <c r="BL123" s="17" t="s">
        <v>152</v>
      </c>
      <c r="BM123" s="202" t="s">
        <v>176</v>
      </c>
    </row>
    <row r="124" spans="1:65" s="2" customFormat="1" ht="24.2" customHeight="1">
      <c r="A124" s="34"/>
      <c r="B124" s="35"/>
      <c r="C124" s="227" t="s">
        <v>164</v>
      </c>
      <c r="D124" s="227" t="s">
        <v>207</v>
      </c>
      <c r="E124" s="228" t="s">
        <v>892</v>
      </c>
      <c r="F124" s="229" t="s">
        <v>893</v>
      </c>
      <c r="G124" s="230" t="s">
        <v>515</v>
      </c>
      <c r="H124" s="231">
        <v>4</v>
      </c>
      <c r="I124" s="232"/>
      <c r="J124" s="233">
        <f t="shared" si="0"/>
        <v>0</v>
      </c>
      <c r="K124" s="229" t="s">
        <v>1</v>
      </c>
      <c r="L124" s="234"/>
      <c r="M124" s="235" t="s">
        <v>1</v>
      </c>
      <c r="N124" s="236" t="s">
        <v>37</v>
      </c>
      <c r="O124" s="71"/>
      <c r="P124" s="200">
        <f t="shared" si="1"/>
        <v>0</v>
      </c>
      <c r="Q124" s="200">
        <v>0</v>
      </c>
      <c r="R124" s="200">
        <f t="shared" si="2"/>
        <v>0</v>
      </c>
      <c r="S124" s="200">
        <v>0</v>
      </c>
      <c r="T124" s="201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02" t="s">
        <v>167</v>
      </c>
      <c r="AT124" s="202" t="s">
        <v>207</v>
      </c>
      <c r="AU124" s="202" t="s">
        <v>80</v>
      </c>
      <c r="AY124" s="17" t="s">
        <v>147</v>
      </c>
      <c r="BE124" s="203">
        <f t="shared" si="4"/>
        <v>0</v>
      </c>
      <c r="BF124" s="203">
        <f t="shared" si="5"/>
        <v>0</v>
      </c>
      <c r="BG124" s="203">
        <f t="shared" si="6"/>
        <v>0</v>
      </c>
      <c r="BH124" s="203">
        <f t="shared" si="7"/>
        <v>0</v>
      </c>
      <c r="BI124" s="203">
        <f t="shared" si="8"/>
        <v>0</v>
      </c>
      <c r="BJ124" s="17" t="s">
        <v>80</v>
      </c>
      <c r="BK124" s="203">
        <f t="shared" si="9"/>
        <v>0</v>
      </c>
      <c r="BL124" s="17" t="s">
        <v>152</v>
      </c>
      <c r="BM124" s="202" t="s">
        <v>181</v>
      </c>
    </row>
    <row r="125" spans="1:65" s="2" customFormat="1" ht="24.2" customHeight="1">
      <c r="A125" s="34"/>
      <c r="B125" s="35"/>
      <c r="C125" s="227" t="s">
        <v>183</v>
      </c>
      <c r="D125" s="227" t="s">
        <v>207</v>
      </c>
      <c r="E125" s="228" t="s">
        <v>894</v>
      </c>
      <c r="F125" s="229" t="s">
        <v>895</v>
      </c>
      <c r="G125" s="230" t="s">
        <v>515</v>
      </c>
      <c r="H125" s="231">
        <v>4</v>
      </c>
      <c r="I125" s="232"/>
      <c r="J125" s="233">
        <f t="shared" si="0"/>
        <v>0</v>
      </c>
      <c r="K125" s="229" t="s">
        <v>1</v>
      </c>
      <c r="L125" s="234"/>
      <c r="M125" s="235" t="s">
        <v>1</v>
      </c>
      <c r="N125" s="236" t="s">
        <v>37</v>
      </c>
      <c r="O125" s="71"/>
      <c r="P125" s="200">
        <f t="shared" si="1"/>
        <v>0</v>
      </c>
      <c r="Q125" s="200">
        <v>0</v>
      </c>
      <c r="R125" s="200">
        <f t="shared" si="2"/>
        <v>0</v>
      </c>
      <c r="S125" s="200">
        <v>0</v>
      </c>
      <c r="T125" s="201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2" t="s">
        <v>167</v>
      </c>
      <c r="AT125" s="202" t="s">
        <v>207</v>
      </c>
      <c r="AU125" s="202" t="s">
        <v>80</v>
      </c>
      <c r="AY125" s="17" t="s">
        <v>147</v>
      </c>
      <c r="BE125" s="203">
        <f t="shared" si="4"/>
        <v>0</v>
      </c>
      <c r="BF125" s="203">
        <f t="shared" si="5"/>
        <v>0</v>
      </c>
      <c r="BG125" s="203">
        <f t="shared" si="6"/>
        <v>0</v>
      </c>
      <c r="BH125" s="203">
        <f t="shared" si="7"/>
        <v>0</v>
      </c>
      <c r="BI125" s="203">
        <f t="shared" si="8"/>
        <v>0</v>
      </c>
      <c r="BJ125" s="17" t="s">
        <v>80</v>
      </c>
      <c r="BK125" s="203">
        <f t="shared" si="9"/>
        <v>0</v>
      </c>
      <c r="BL125" s="17" t="s">
        <v>152</v>
      </c>
      <c r="BM125" s="202" t="s">
        <v>186</v>
      </c>
    </row>
    <row r="126" spans="1:65" s="2" customFormat="1" ht="24.2" customHeight="1">
      <c r="A126" s="34"/>
      <c r="B126" s="35"/>
      <c r="C126" s="227" t="s">
        <v>167</v>
      </c>
      <c r="D126" s="227" t="s">
        <v>207</v>
      </c>
      <c r="E126" s="228" t="s">
        <v>896</v>
      </c>
      <c r="F126" s="229" t="s">
        <v>897</v>
      </c>
      <c r="G126" s="230" t="s">
        <v>515</v>
      </c>
      <c r="H126" s="231">
        <v>4</v>
      </c>
      <c r="I126" s="232"/>
      <c r="J126" s="233">
        <f t="shared" si="0"/>
        <v>0</v>
      </c>
      <c r="K126" s="229" t="s">
        <v>1</v>
      </c>
      <c r="L126" s="234"/>
      <c r="M126" s="235" t="s">
        <v>1</v>
      </c>
      <c r="N126" s="236" t="s">
        <v>37</v>
      </c>
      <c r="O126" s="71"/>
      <c r="P126" s="200">
        <f t="shared" si="1"/>
        <v>0</v>
      </c>
      <c r="Q126" s="200">
        <v>0</v>
      </c>
      <c r="R126" s="200">
        <f t="shared" si="2"/>
        <v>0</v>
      </c>
      <c r="S126" s="200">
        <v>0</v>
      </c>
      <c r="T126" s="201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167</v>
      </c>
      <c r="AT126" s="202" t="s">
        <v>207</v>
      </c>
      <c r="AU126" s="202" t="s">
        <v>80</v>
      </c>
      <c r="AY126" s="17" t="s">
        <v>147</v>
      </c>
      <c r="BE126" s="203">
        <f t="shared" si="4"/>
        <v>0</v>
      </c>
      <c r="BF126" s="203">
        <f t="shared" si="5"/>
        <v>0</v>
      </c>
      <c r="BG126" s="203">
        <f t="shared" si="6"/>
        <v>0</v>
      </c>
      <c r="BH126" s="203">
        <f t="shared" si="7"/>
        <v>0</v>
      </c>
      <c r="BI126" s="203">
        <f t="shared" si="8"/>
        <v>0</v>
      </c>
      <c r="BJ126" s="17" t="s">
        <v>80</v>
      </c>
      <c r="BK126" s="203">
        <f t="shared" si="9"/>
        <v>0</v>
      </c>
      <c r="BL126" s="17" t="s">
        <v>152</v>
      </c>
      <c r="BM126" s="202" t="s">
        <v>189</v>
      </c>
    </row>
    <row r="127" spans="1:65" s="2" customFormat="1" ht="21.75" customHeight="1">
      <c r="A127" s="34"/>
      <c r="B127" s="35"/>
      <c r="C127" s="227" t="s">
        <v>518</v>
      </c>
      <c r="D127" s="227" t="s">
        <v>207</v>
      </c>
      <c r="E127" s="228" t="s">
        <v>898</v>
      </c>
      <c r="F127" s="229" t="s">
        <v>899</v>
      </c>
      <c r="G127" s="230" t="s">
        <v>515</v>
      </c>
      <c r="H127" s="231">
        <v>4</v>
      </c>
      <c r="I127" s="232"/>
      <c r="J127" s="233">
        <f t="shared" si="0"/>
        <v>0</v>
      </c>
      <c r="K127" s="229" t="s">
        <v>1</v>
      </c>
      <c r="L127" s="234"/>
      <c r="M127" s="235" t="s">
        <v>1</v>
      </c>
      <c r="N127" s="236" t="s">
        <v>37</v>
      </c>
      <c r="O127" s="71"/>
      <c r="P127" s="200">
        <f t="shared" si="1"/>
        <v>0</v>
      </c>
      <c r="Q127" s="200">
        <v>0</v>
      </c>
      <c r="R127" s="200">
        <f t="shared" si="2"/>
        <v>0</v>
      </c>
      <c r="S127" s="200">
        <v>0</v>
      </c>
      <c r="T127" s="201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167</v>
      </c>
      <c r="AT127" s="202" t="s">
        <v>207</v>
      </c>
      <c r="AU127" s="202" t="s">
        <v>80</v>
      </c>
      <c r="AY127" s="17" t="s">
        <v>147</v>
      </c>
      <c r="BE127" s="203">
        <f t="shared" si="4"/>
        <v>0</v>
      </c>
      <c r="BF127" s="203">
        <f t="shared" si="5"/>
        <v>0</v>
      </c>
      <c r="BG127" s="203">
        <f t="shared" si="6"/>
        <v>0</v>
      </c>
      <c r="BH127" s="203">
        <f t="shared" si="7"/>
        <v>0</v>
      </c>
      <c r="BI127" s="203">
        <f t="shared" si="8"/>
        <v>0</v>
      </c>
      <c r="BJ127" s="17" t="s">
        <v>80</v>
      </c>
      <c r="BK127" s="203">
        <f t="shared" si="9"/>
        <v>0</v>
      </c>
      <c r="BL127" s="17" t="s">
        <v>152</v>
      </c>
      <c r="BM127" s="202" t="s">
        <v>194</v>
      </c>
    </row>
    <row r="128" spans="1:65" s="2" customFormat="1" ht="37.9" customHeight="1">
      <c r="A128" s="34"/>
      <c r="B128" s="35"/>
      <c r="C128" s="227" t="s">
        <v>176</v>
      </c>
      <c r="D128" s="227" t="s">
        <v>207</v>
      </c>
      <c r="E128" s="228" t="s">
        <v>900</v>
      </c>
      <c r="F128" s="229" t="s">
        <v>901</v>
      </c>
      <c r="G128" s="230" t="s">
        <v>158</v>
      </c>
      <c r="H128" s="231">
        <v>16</v>
      </c>
      <c r="I128" s="232"/>
      <c r="J128" s="233">
        <f t="shared" si="0"/>
        <v>0</v>
      </c>
      <c r="K128" s="229" t="s">
        <v>1</v>
      </c>
      <c r="L128" s="234"/>
      <c r="M128" s="235" t="s">
        <v>1</v>
      </c>
      <c r="N128" s="236" t="s">
        <v>37</v>
      </c>
      <c r="O128" s="71"/>
      <c r="P128" s="200">
        <f t="shared" si="1"/>
        <v>0</v>
      </c>
      <c r="Q128" s="200">
        <v>0</v>
      </c>
      <c r="R128" s="200">
        <f t="shared" si="2"/>
        <v>0</v>
      </c>
      <c r="S128" s="200">
        <v>0</v>
      </c>
      <c r="T128" s="201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167</v>
      </c>
      <c r="AT128" s="202" t="s">
        <v>207</v>
      </c>
      <c r="AU128" s="202" t="s">
        <v>80</v>
      </c>
      <c r="AY128" s="17" t="s">
        <v>147</v>
      </c>
      <c r="BE128" s="203">
        <f t="shared" si="4"/>
        <v>0</v>
      </c>
      <c r="BF128" s="203">
        <f t="shared" si="5"/>
        <v>0</v>
      </c>
      <c r="BG128" s="203">
        <f t="shared" si="6"/>
        <v>0</v>
      </c>
      <c r="BH128" s="203">
        <f t="shared" si="7"/>
        <v>0</v>
      </c>
      <c r="BI128" s="203">
        <f t="shared" si="8"/>
        <v>0</v>
      </c>
      <c r="BJ128" s="17" t="s">
        <v>80</v>
      </c>
      <c r="BK128" s="203">
        <f t="shared" si="9"/>
        <v>0</v>
      </c>
      <c r="BL128" s="17" t="s">
        <v>152</v>
      </c>
      <c r="BM128" s="202" t="s">
        <v>198</v>
      </c>
    </row>
    <row r="129" spans="1:65" s="2" customFormat="1" ht="16.5" customHeight="1">
      <c r="A129" s="34"/>
      <c r="B129" s="35"/>
      <c r="C129" s="227" t="s">
        <v>200</v>
      </c>
      <c r="D129" s="227" t="s">
        <v>207</v>
      </c>
      <c r="E129" s="228" t="s">
        <v>902</v>
      </c>
      <c r="F129" s="229" t="s">
        <v>903</v>
      </c>
      <c r="G129" s="230" t="s">
        <v>515</v>
      </c>
      <c r="H129" s="231">
        <v>4</v>
      </c>
      <c r="I129" s="232"/>
      <c r="J129" s="233">
        <f t="shared" si="0"/>
        <v>0</v>
      </c>
      <c r="K129" s="229" t="s">
        <v>1</v>
      </c>
      <c r="L129" s="234"/>
      <c r="M129" s="235" t="s">
        <v>1</v>
      </c>
      <c r="N129" s="236" t="s">
        <v>37</v>
      </c>
      <c r="O129" s="71"/>
      <c r="P129" s="200">
        <f t="shared" si="1"/>
        <v>0</v>
      </c>
      <c r="Q129" s="200">
        <v>0</v>
      </c>
      <c r="R129" s="200">
        <f t="shared" si="2"/>
        <v>0</v>
      </c>
      <c r="S129" s="200">
        <v>0</v>
      </c>
      <c r="T129" s="201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167</v>
      </c>
      <c r="AT129" s="202" t="s">
        <v>207</v>
      </c>
      <c r="AU129" s="202" t="s">
        <v>80</v>
      </c>
      <c r="AY129" s="17" t="s">
        <v>147</v>
      </c>
      <c r="BE129" s="203">
        <f t="shared" si="4"/>
        <v>0</v>
      </c>
      <c r="BF129" s="203">
        <f t="shared" si="5"/>
        <v>0</v>
      </c>
      <c r="BG129" s="203">
        <f t="shared" si="6"/>
        <v>0</v>
      </c>
      <c r="BH129" s="203">
        <f t="shared" si="7"/>
        <v>0</v>
      </c>
      <c r="BI129" s="203">
        <f t="shared" si="8"/>
        <v>0</v>
      </c>
      <c r="BJ129" s="17" t="s">
        <v>80</v>
      </c>
      <c r="BK129" s="203">
        <f t="shared" si="9"/>
        <v>0</v>
      </c>
      <c r="BL129" s="17" t="s">
        <v>152</v>
      </c>
      <c r="BM129" s="202" t="s">
        <v>204</v>
      </c>
    </row>
    <row r="130" spans="1:65" s="2" customFormat="1" ht="37.9" customHeight="1">
      <c r="A130" s="34"/>
      <c r="B130" s="35"/>
      <c r="C130" s="227" t="s">
        <v>181</v>
      </c>
      <c r="D130" s="227" t="s">
        <v>207</v>
      </c>
      <c r="E130" s="228" t="s">
        <v>904</v>
      </c>
      <c r="F130" s="229" t="s">
        <v>905</v>
      </c>
      <c r="G130" s="230" t="s">
        <v>158</v>
      </c>
      <c r="H130" s="231">
        <v>42</v>
      </c>
      <c r="I130" s="232"/>
      <c r="J130" s="233">
        <f t="shared" si="0"/>
        <v>0</v>
      </c>
      <c r="K130" s="229" t="s">
        <v>1</v>
      </c>
      <c r="L130" s="234"/>
      <c r="M130" s="235" t="s">
        <v>1</v>
      </c>
      <c r="N130" s="236" t="s">
        <v>37</v>
      </c>
      <c r="O130" s="71"/>
      <c r="P130" s="200">
        <f t="shared" si="1"/>
        <v>0</v>
      </c>
      <c r="Q130" s="200">
        <v>0</v>
      </c>
      <c r="R130" s="200">
        <f t="shared" si="2"/>
        <v>0</v>
      </c>
      <c r="S130" s="200">
        <v>0</v>
      </c>
      <c r="T130" s="201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167</v>
      </c>
      <c r="AT130" s="202" t="s">
        <v>207</v>
      </c>
      <c r="AU130" s="202" t="s">
        <v>80</v>
      </c>
      <c r="AY130" s="17" t="s">
        <v>147</v>
      </c>
      <c r="BE130" s="203">
        <f t="shared" si="4"/>
        <v>0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7" t="s">
        <v>80</v>
      </c>
      <c r="BK130" s="203">
        <f t="shared" si="9"/>
        <v>0</v>
      </c>
      <c r="BL130" s="17" t="s">
        <v>152</v>
      </c>
      <c r="BM130" s="202" t="s">
        <v>210</v>
      </c>
    </row>
    <row r="131" spans="1:65" s="2" customFormat="1" ht="16.5" customHeight="1">
      <c r="A131" s="34"/>
      <c r="B131" s="35"/>
      <c r="C131" s="227" t="s">
        <v>212</v>
      </c>
      <c r="D131" s="227" t="s">
        <v>207</v>
      </c>
      <c r="E131" s="228" t="s">
        <v>906</v>
      </c>
      <c r="F131" s="229" t="s">
        <v>907</v>
      </c>
      <c r="G131" s="230" t="s">
        <v>515</v>
      </c>
      <c r="H131" s="231">
        <v>2</v>
      </c>
      <c r="I131" s="232"/>
      <c r="J131" s="233">
        <f t="shared" si="0"/>
        <v>0</v>
      </c>
      <c r="K131" s="229" t="s">
        <v>1</v>
      </c>
      <c r="L131" s="234"/>
      <c r="M131" s="235" t="s">
        <v>1</v>
      </c>
      <c r="N131" s="236" t="s">
        <v>37</v>
      </c>
      <c r="O131" s="71"/>
      <c r="P131" s="200">
        <f t="shared" si="1"/>
        <v>0</v>
      </c>
      <c r="Q131" s="200">
        <v>0</v>
      </c>
      <c r="R131" s="200">
        <f t="shared" si="2"/>
        <v>0</v>
      </c>
      <c r="S131" s="200">
        <v>0</v>
      </c>
      <c r="T131" s="201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167</v>
      </c>
      <c r="AT131" s="202" t="s">
        <v>207</v>
      </c>
      <c r="AU131" s="202" t="s">
        <v>80</v>
      </c>
      <c r="AY131" s="17" t="s">
        <v>147</v>
      </c>
      <c r="BE131" s="203">
        <f t="shared" si="4"/>
        <v>0</v>
      </c>
      <c r="BF131" s="203">
        <f t="shared" si="5"/>
        <v>0</v>
      </c>
      <c r="BG131" s="203">
        <f t="shared" si="6"/>
        <v>0</v>
      </c>
      <c r="BH131" s="203">
        <f t="shared" si="7"/>
        <v>0</v>
      </c>
      <c r="BI131" s="203">
        <f t="shared" si="8"/>
        <v>0</v>
      </c>
      <c r="BJ131" s="17" t="s">
        <v>80</v>
      </c>
      <c r="BK131" s="203">
        <f t="shared" si="9"/>
        <v>0</v>
      </c>
      <c r="BL131" s="17" t="s">
        <v>152</v>
      </c>
      <c r="BM131" s="202" t="s">
        <v>215</v>
      </c>
    </row>
    <row r="132" spans="1:65" s="2" customFormat="1" ht="24.2" customHeight="1">
      <c r="A132" s="34"/>
      <c r="B132" s="35"/>
      <c r="C132" s="227" t="s">
        <v>186</v>
      </c>
      <c r="D132" s="227" t="s">
        <v>207</v>
      </c>
      <c r="E132" s="228" t="s">
        <v>908</v>
      </c>
      <c r="F132" s="229" t="s">
        <v>909</v>
      </c>
      <c r="G132" s="230" t="s">
        <v>515</v>
      </c>
      <c r="H132" s="231">
        <v>2</v>
      </c>
      <c r="I132" s="232"/>
      <c r="J132" s="233">
        <f t="shared" si="0"/>
        <v>0</v>
      </c>
      <c r="K132" s="229" t="s">
        <v>1</v>
      </c>
      <c r="L132" s="234"/>
      <c r="M132" s="246" t="s">
        <v>1</v>
      </c>
      <c r="N132" s="247" t="s">
        <v>37</v>
      </c>
      <c r="O132" s="240"/>
      <c r="P132" s="241">
        <f t="shared" si="1"/>
        <v>0</v>
      </c>
      <c r="Q132" s="241">
        <v>0</v>
      </c>
      <c r="R132" s="241">
        <f t="shared" si="2"/>
        <v>0</v>
      </c>
      <c r="S132" s="241">
        <v>0</v>
      </c>
      <c r="T132" s="242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167</v>
      </c>
      <c r="AT132" s="202" t="s">
        <v>207</v>
      </c>
      <c r="AU132" s="202" t="s">
        <v>80</v>
      </c>
      <c r="AY132" s="17" t="s">
        <v>147</v>
      </c>
      <c r="BE132" s="203">
        <f t="shared" si="4"/>
        <v>0</v>
      </c>
      <c r="BF132" s="203">
        <f t="shared" si="5"/>
        <v>0</v>
      </c>
      <c r="BG132" s="203">
        <f t="shared" si="6"/>
        <v>0</v>
      </c>
      <c r="BH132" s="203">
        <f t="shared" si="7"/>
        <v>0</v>
      </c>
      <c r="BI132" s="203">
        <f t="shared" si="8"/>
        <v>0</v>
      </c>
      <c r="BJ132" s="17" t="s">
        <v>80</v>
      </c>
      <c r="BK132" s="203">
        <f t="shared" si="9"/>
        <v>0</v>
      </c>
      <c r="BL132" s="17" t="s">
        <v>152</v>
      </c>
      <c r="BM132" s="202" t="s">
        <v>220</v>
      </c>
    </row>
    <row r="133" spans="1:31" s="2" customFormat="1" ht="6.95" customHeight="1">
      <c r="A133" s="34"/>
      <c r="B133" s="54"/>
      <c r="C133" s="55"/>
      <c r="D133" s="55"/>
      <c r="E133" s="55"/>
      <c r="F133" s="55"/>
      <c r="G133" s="55"/>
      <c r="H133" s="55"/>
      <c r="I133" s="55"/>
      <c r="J133" s="55"/>
      <c r="K133" s="55"/>
      <c r="L133" s="39"/>
      <c r="M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</sheetData>
  <sheetProtection algorithmName="SHA-512" hashValue="/UYqTae4RJBsJVbt9Ho/DpfLe3kR3KmtkUpTxqN22/zDNXzb9UrEqPvn8kjpN2uBMt3vUNUQzarYOuKXMPW4kQ==" saltValue="RbAl6i2i30qbtFJvHDuV17RS5vbt5FhP3Pa5bqPQxOZk5bngNJ4E4lWF3PMETziTAzxh+lxNDnuA2M3octhlQA==" spinCount="100000" sheet="1" objects="1" scenarios="1" formatColumns="0" formatRows="0" autoFilter="0"/>
  <autoFilter ref="C116:K132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AT2" s="17" t="s">
        <v>105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82</v>
      </c>
    </row>
    <row r="4" spans="2:46" s="1" customFormat="1" ht="24.95" customHeight="1">
      <c r="B4" s="20"/>
      <c r="D4" s="117" t="s">
        <v>112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03" t="str">
        <f>'Rekapitulace stavby'!K6</f>
        <v>Stání SDV OTV Studénka</v>
      </c>
      <c r="F7" s="304"/>
      <c r="G7" s="304"/>
      <c r="H7" s="304"/>
      <c r="L7" s="20"/>
    </row>
    <row r="8" spans="1:31" s="2" customFormat="1" ht="12" customHeight="1">
      <c r="A8" s="34"/>
      <c r="B8" s="39"/>
      <c r="C8" s="34"/>
      <c r="D8" s="119" t="s">
        <v>113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5" t="s">
        <v>910</v>
      </c>
      <c r="F9" s="306"/>
      <c r="G9" s="306"/>
      <c r="H9" s="306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>
        <f>'Rekapitulace stavby'!AN8</f>
        <v>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23</v>
      </c>
      <c r="E14" s="34"/>
      <c r="F14" s="34"/>
      <c r="G14" s="34"/>
      <c r="H14" s="34"/>
      <c r="I14" s="119" t="s">
        <v>24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25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26</v>
      </c>
      <c r="E17" s="34"/>
      <c r="F17" s="34"/>
      <c r="G17" s="34"/>
      <c r="H17" s="34"/>
      <c r="I17" s="119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7" t="str">
        <f>'Rekapitulace stavby'!E14</f>
        <v>Vyplň údaj</v>
      </c>
      <c r="F18" s="308"/>
      <c r="G18" s="308"/>
      <c r="H18" s="308"/>
      <c r="I18" s="119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28</v>
      </c>
      <c r="E20" s="34"/>
      <c r="F20" s="34"/>
      <c r="G20" s="34"/>
      <c r="H20" s="34"/>
      <c r="I20" s="119" t="s">
        <v>24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25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30</v>
      </c>
      <c r="E23" s="34"/>
      <c r="F23" s="34"/>
      <c r="G23" s="34"/>
      <c r="H23" s="34"/>
      <c r="I23" s="119" t="s">
        <v>24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25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09" t="s">
        <v>1</v>
      </c>
      <c r="F27" s="309"/>
      <c r="G27" s="309"/>
      <c r="H27" s="309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32</v>
      </c>
      <c r="E30" s="34"/>
      <c r="F30" s="34"/>
      <c r="G30" s="34"/>
      <c r="H30" s="34"/>
      <c r="I30" s="34"/>
      <c r="J30" s="126">
        <f>ROUND(J116,2)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34</v>
      </c>
      <c r="G32" s="34"/>
      <c r="H32" s="34"/>
      <c r="I32" s="127" t="s">
        <v>33</v>
      </c>
      <c r="J32" s="127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36</v>
      </c>
      <c r="E33" s="119" t="s">
        <v>37</v>
      </c>
      <c r="F33" s="129">
        <f>ROUND((SUM(BE116:BE153)),2)</f>
        <v>0</v>
      </c>
      <c r="G33" s="34"/>
      <c r="H33" s="34"/>
      <c r="I33" s="130">
        <v>0.21</v>
      </c>
      <c r="J33" s="129">
        <f>ROUND(((SUM(BE116:BE153))*I33),2)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38</v>
      </c>
      <c r="F34" s="129">
        <f>ROUND((SUM(BF116:BF153)),2)</f>
        <v>0</v>
      </c>
      <c r="G34" s="34"/>
      <c r="H34" s="34"/>
      <c r="I34" s="130">
        <v>0.15</v>
      </c>
      <c r="J34" s="129">
        <f>ROUND(((SUM(BF116:BF153))*I34),2)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39</v>
      </c>
      <c r="F35" s="129">
        <f>ROUND((SUM(BG116:BG153)),2)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40</v>
      </c>
      <c r="F36" s="129">
        <f>ROUND((SUM(BH116:BH153)),2)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41</v>
      </c>
      <c r="F37" s="129">
        <f>ROUND((SUM(BI116:BI153)),2)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42</v>
      </c>
      <c r="E39" s="133"/>
      <c r="F39" s="133"/>
      <c r="G39" s="134" t="s">
        <v>43</v>
      </c>
      <c r="H39" s="135" t="s">
        <v>44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45</v>
      </c>
      <c r="E50" s="139"/>
      <c r="F50" s="139"/>
      <c r="G50" s="138" t="s">
        <v>46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">
      <c r="A61" s="34"/>
      <c r="B61" s="39"/>
      <c r="C61" s="34"/>
      <c r="D61" s="140" t="s">
        <v>47</v>
      </c>
      <c r="E61" s="141"/>
      <c r="F61" s="142" t="s">
        <v>48</v>
      </c>
      <c r="G61" s="140" t="s">
        <v>47</v>
      </c>
      <c r="H61" s="141"/>
      <c r="I61" s="141"/>
      <c r="J61" s="143" t="s">
        <v>48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">
      <c r="A65" s="34"/>
      <c r="B65" s="39"/>
      <c r="C65" s="34"/>
      <c r="D65" s="138" t="s">
        <v>49</v>
      </c>
      <c r="E65" s="144"/>
      <c r="F65" s="144"/>
      <c r="G65" s="138" t="s">
        <v>50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">
      <c r="A76" s="34"/>
      <c r="B76" s="39"/>
      <c r="C76" s="34"/>
      <c r="D76" s="140" t="s">
        <v>47</v>
      </c>
      <c r="E76" s="141"/>
      <c r="F76" s="142" t="s">
        <v>48</v>
      </c>
      <c r="G76" s="140" t="s">
        <v>47</v>
      </c>
      <c r="H76" s="141"/>
      <c r="I76" s="141"/>
      <c r="J76" s="143" t="s">
        <v>48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0" t="str">
        <f>E7</f>
        <v>Stání SDV OTV Studénka</v>
      </c>
      <c r="F85" s="311"/>
      <c r="G85" s="311"/>
      <c r="H85" s="311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3" t="str">
        <f>E9</f>
        <v>PS 02 - Poplachový zabezpečovací a tísňový systém</v>
      </c>
      <c r="F87" s="312"/>
      <c r="G87" s="312"/>
      <c r="H87" s="312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116</v>
      </c>
      <c r="D94" s="150"/>
      <c r="E94" s="150"/>
      <c r="F94" s="150"/>
      <c r="G94" s="150"/>
      <c r="H94" s="150"/>
      <c r="I94" s="150"/>
      <c r="J94" s="151" t="s">
        <v>117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118</v>
      </c>
      <c r="D96" s="36"/>
      <c r="E96" s="36"/>
      <c r="F96" s="36"/>
      <c r="G96" s="36"/>
      <c r="H96" s="36"/>
      <c r="I96" s="36"/>
      <c r="J96" s="84">
        <f>J116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119</v>
      </c>
    </row>
    <row r="97" spans="1:31" s="2" customFormat="1" ht="21.7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31" s="2" customFormat="1" ht="6.95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102" spans="1:31" s="2" customFormat="1" ht="6.95" customHeight="1">
      <c r="A102" s="34"/>
      <c r="B102" s="56"/>
      <c r="C102" s="57"/>
      <c r="D102" s="57"/>
      <c r="E102" s="57"/>
      <c r="F102" s="57"/>
      <c r="G102" s="57"/>
      <c r="H102" s="57"/>
      <c r="I102" s="57"/>
      <c r="J102" s="57"/>
      <c r="K102" s="57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24.95" customHeight="1">
      <c r="A103" s="34"/>
      <c r="B103" s="35"/>
      <c r="C103" s="23" t="s">
        <v>132</v>
      </c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12" customHeight="1">
      <c r="A105" s="34"/>
      <c r="B105" s="35"/>
      <c r="C105" s="29" t="s">
        <v>16</v>
      </c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6.5" customHeight="1">
      <c r="A106" s="34"/>
      <c r="B106" s="35"/>
      <c r="C106" s="36"/>
      <c r="D106" s="36"/>
      <c r="E106" s="310" t="str">
        <f>E7</f>
        <v>Stání SDV OTV Studénka</v>
      </c>
      <c r="F106" s="311"/>
      <c r="G106" s="311"/>
      <c r="H106" s="311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113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263" t="str">
        <f>E9</f>
        <v>PS 02 - Poplachový zabezpečovací a tísňový systém</v>
      </c>
      <c r="F108" s="312"/>
      <c r="G108" s="312"/>
      <c r="H108" s="312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20</v>
      </c>
      <c r="D110" s="36"/>
      <c r="E110" s="36"/>
      <c r="F110" s="27" t="str">
        <f>F12</f>
        <v xml:space="preserve"> </v>
      </c>
      <c r="G110" s="36"/>
      <c r="H110" s="36"/>
      <c r="I110" s="29" t="s">
        <v>22</v>
      </c>
      <c r="J110" s="66">
        <f>IF(J12="","",J12)</f>
        <v>0</v>
      </c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5.2" customHeight="1">
      <c r="A112" s="34"/>
      <c r="B112" s="35"/>
      <c r="C112" s="29" t="s">
        <v>23</v>
      </c>
      <c r="D112" s="36"/>
      <c r="E112" s="36"/>
      <c r="F112" s="27" t="str">
        <f>E15</f>
        <v xml:space="preserve"> </v>
      </c>
      <c r="G112" s="36"/>
      <c r="H112" s="36"/>
      <c r="I112" s="29" t="s">
        <v>28</v>
      </c>
      <c r="J112" s="32" t="str">
        <f>E21</f>
        <v xml:space="preserve"> 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5.2" customHeight="1">
      <c r="A113" s="34"/>
      <c r="B113" s="35"/>
      <c r="C113" s="29" t="s">
        <v>26</v>
      </c>
      <c r="D113" s="36"/>
      <c r="E113" s="36"/>
      <c r="F113" s="27" t="str">
        <f>IF(E18="","",E18)</f>
        <v>Vyplň údaj</v>
      </c>
      <c r="G113" s="36"/>
      <c r="H113" s="36"/>
      <c r="I113" s="29" t="s">
        <v>30</v>
      </c>
      <c r="J113" s="32" t="str">
        <f>E24</f>
        <v xml:space="preserve"> 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0.3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11" customFormat="1" ht="29.25" customHeight="1">
      <c r="A115" s="164"/>
      <c r="B115" s="165"/>
      <c r="C115" s="166" t="s">
        <v>133</v>
      </c>
      <c r="D115" s="167" t="s">
        <v>57</v>
      </c>
      <c r="E115" s="167" t="s">
        <v>53</v>
      </c>
      <c r="F115" s="167" t="s">
        <v>54</v>
      </c>
      <c r="G115" s="167" t="s">
        <v>134</v>
      </c>
      <c r="H115" s="167" t="s">
        <v>135</v>
      </c>
      <c r="I115" s="167" t="s">
        <v>136</v>
      </c>
      <c r="J115" s="167" t="s">
        <v>117</v>
      </c>
      <c r="K115" s="168" t="s">
        <v>137</v>
      </c>
      <c r="L115" s="169"/>
      <c r="M115" s="75" t="s">
        <v>1</v>
      </c>
      <c r="N115" s="76" t="s">
        <v>36</v>
      </c>
      <c r="O115" s="76" t="s">
        <v>138</v>
      </c>
      <c r="P115" s="76" t="s">
        <v>139</v>
      </c>
      <c r="Q115" s="76" t="s">
        <v>140</v>
      </c>
      <c r="R115" s="76" t="s">
        <v>141</v>
      </c>
      <c r="S115" s="76" t="s">
        <v>142</v>
      </c>
      <c r="T115" s="77" t="s">
        <v>143</v>
      </c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</row>
    <row r="116" spans="1:63" s="2" customFormat="1" ht="22.9" customHeight="1">
      <c r="A116" s="34"/>
      <c r="B116" s="35"/>
      <c r="C116" s="82" t="s">
        <v>144</v>
      </c>
      <c r="D116" s="36"/>
      <c r="E116" s="36"/>
      <c r="F116" s="36"/>
      <c r="G116" s="36"/>
      <c r="H116" s="36"/>
      <c r="I116" s="36"/>
      <c r="J116" s="170">
        <f>BK116</f>
        <v>0</v>
      </c>
      <c r="K116" s="36"/>
      <c r="L116" s="39"/>
      <c r="M116" s="78"/>
      <c r="N116" s="171"/>
      <c r="O116" s="79"/>
      <c r="P116" s="172">
        <f>SUM(P117:P153)</f>
        <v>0</v>
      </c>
      <c r="Q116" s="79"/>
      <c r="R116" s="172">
        <f>SUM(R117:R153)</f>
        <v>0</v>
      </c>
      <c r="S116" s="79"/>
      <c r="T116" s="173">
        <f>SUM(T117:T153)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71</v>
      </c>
      <c r="AU116" s="17" t="s">
        <v>119</v>
      </c>
      <c r="BK116" s="174">
        <f>SUM(BK117:BK153)</f>
        <v>0</v>
      </c>
    </row>
    <row r="117" spans="1:65" s="2" customFormat="1" ht="16.5" customHeight="1">
      <c r="A117" s="34"/>
      <c r="B117" s="35"/>
      <c r="C117" s="191" t="s">
        <v>80</v>
      </c>
      <c r="D117" s="191" t="s">
        <v>148</v>
      </c>
      <c r="E117" s="192" t="s">
        <v>911</v>
      </c>
      <c r="F117" s="193" t="s">
        <v>912</v>
      </c>
      <c r="G117" s="194" t="s">
        <v>510</v>
      </c>
      <c r="H117" s="195">
        <v>1</v>
      </c>
      <c r="I117" s="196"/>
      <c r="J117" s="197">
        <f aca="true" t="shared" si="0" ref="J117:J153">ROUND(I117*H117,2)</f>
        <v>0</v>
      </c>
      <c r="K117" s="193" t="s">
        <v>913</v>
      </c>
      <c r="L117" s="39"/>
      <c r="M117" s="198" t="s">
        <v>1</v>
      </c>
      <c r="N117" s="199" t="s">
        <v>37</v>
      </c>
      <c r="O117" s="71"/>
      <c r="P117" s="200">
        <f aca="true" t="shared" si="1" ref="P117:P153">O117*H117</f>
        <v>0</v>
      </c>
      <c r="Q117" s="200">
        <v>0</v>
      </c>
      <c r="R117" s="200">
        <f aca="true" t="shared" si="2" ref="R117:R153">Q117*H117</f>
        <v>0</v>
      </c>
      <c r="S117" s="200">
        <v>0</v>
      </c>
      <c r="T117" s="201">
        <f aca="true" t="shared" si="3" ref="T117:T153"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202" t="s">
        <v>152</v>
      </c>
      <c r="AT117" s="202" t="s">
        <v>148</v>
      </c>
      <c r="AU117" s="202" t="s">
        <v>72</v>
      </c>
      <c r="AY117" s="17" t="s">
        <v>147</v>
      </c>
      <c r="BE117" s="203">
        <f aca="true" t="shared" si="4" ref="BE117:BE153">IF(N117="základní",J117,0)</f>
        <v>0</v>
      </c>
      <c r="BF117" s="203">
        <f aca="true" t="shared" si="5" ref="BF117:BF153">IF(N117="snížená",J117,0)</f>
        <v>0</v>
      </c>
      <c r="BG117" s="203">
        <f aca="true" t="shared" si="6" ref="BG117:BG153">IF(N117="zákl. přenesená",J117,0)</f>
        <v>0</v>
      </c>
      <c r="BH117" s="203">
        <f aca="true" t="shared" si="7" ref="BH117:BH153">IF(N117="sníž. přenesená",J117,0)</f>
        <v>0</v>
      </c>
      <c r="BI117" s="203">
        <f aca="true" t="shared" si="8" ref="BI117:BI153">IF(N117="nulová",J117,0)</f>
        <v>0</v>
      </c>
      <c r="BJ117" s="17" t="s">
        <v>80</v>
      </c>
      <c r="BK117" s="203">
        <f aca="true" t="shared" si="9" ref="BK117:BK153">ROUND(I117*H117,2)</f>
        <v>0</v>
      </c>
      <c r="BL117" s="17" t="s">
        <v>152</v>
      </c>
      <c r="BM117" s="202" t="s">
        <v>82</v>
      </c>
    </row>
    <row r="118" spans="1:65" s="2" customFormat="1" ht="16.5" customHeight="1">
      <c r="A118" s="34"/>
      <c r="B118" s="35"/>
      <c r="C118" s="191" t="s">
        <v>82</v>
      </c>
      <c r="D118" s="191" t="s">
        <v>148</v>
      </c>
      <c r="E118" s="192" t="s">
        <v>914</v>
      </c>
      <c r="F118" s="193" t="s">
        <v>915</v>
      </c>
      <c r="G118" s="194" t="s">
        <v>510</v>
      </c>
      <c r="H118" s="195">
        <v>1</v>
      </c>
      <c r="I118" s="196"/>
      <c r="J118" s="197">
        <f t="shared" si="0"/>
        <v>0</v>
      </c>
      <c r="K118" s="193" t="s">
        <v>913</v>
      </c>
      <c r="L118" s="39"/>
      <c r="M118" s="198" t="s">
        <v>1</v>
      </c>
      <c r="N118" s="199" t="s">
        <v>37</v>
      </c>
      <c r="O118" s="71"/>
      <c r="P118" s="200">
        <f t="shared" si="1"/>
        <v>0</v>
      </c>
      <c r="Q118" s="200">
        <v>0</v>
      </c>
      <c r="R118" s="200">
        <f t="shared" si="2"/>
        <v>0</v>
      </c>
      <c r="S118" s="200">
        <v>0</v>
      </c>
      <c r="T118" s="201">
        <f t="shared" si="3"/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202" t="s">
        <v>152</v>
      </c>
      <c r="AT118" s="202" t="s">
        <v>148</v>
      </c>
      <c r="AU118" s="202" t="s">
        <v>72</v>
      </c>
      <c r="AY118" s="17" t="s">
        <v>147</v>
      </c>
      <c r="BE118" s="203">
        <f t="shared" si="4"/>
        <v>0</v>
      </c>
      <c r="BF118" s="203">
        <f t="shared" si="5"/>
        <v>0</v>
      </c>
      <c r="BG118" s="203">
        <f t="shared" si="6"/>
        <v>0</v>
      </c>
      <c r="BH118" s="203">
        <f t="shared" si="7"/>
        <v>0</v>
      </c>
      <c r="BI118" s="203">
        <f t="shared" si="8"/>
        <v>0</v>
      </c>
      <c r="BJ118" s="17" t="s">
        <v>80</v>
      </c>
      <c r="BK118" s="203">
        <f t="shared" si="9"/>
        <v>0</v>
      </c>
      <c r="BL118" s="17" t="s">
        <v>152</v>
      </c>
      <c r="BM118" s="202" t="s">
        <v>152</v>
      </c>
    </row>
    <row r="119" spans="1:65" s="2" customFormat="1" ht="24.2" customHeight="1">
      <c r="A119" s="34"/>
      <c r="B119" s="35"/>
      <c r="C119" s="191" t="s">
        <v>161</v>
      </c>
      <c r="D119" s="191" t="s">
        <v>148</v>
      </c>
      <c r="E119" s="192" t="s">
        <v>916</v>
      </c>
      <c r="F119" s="193" t="s">
        <v>917</v>
      </c>
      <c r="G119" s="194" t="s">
        <v>510</v>
      </c>
      <c r="H119" s="195">
        <v>1</v>
      </c>
      <c r="I119" s="196"/>
      <c r="J119" s="197">
        <f t="shared" si="0"/>
        <v>0</v>
      </c>
      <c r="K119" s="193" t="s">
        <v>913</v>
      </c>
      <c r="L119" s="39"/>
      <c r="M119" s="198" t="s">
        <v>1</v>
      </c>
      <c r="N119" s="199" t="s">
        <v>37</v>
      </c>
      <c r="O119" s="71"/>
      <c r="P119" s="200">
        <f t="shared" si="1"/>
        <v>0</v>
      </c>
      <c r="Q119" s="200">
        <v>0</v>
      </c>
      <c r="R119" s="200">
        <f t="shared" si="2"/>
        <v>0</v>
      </c>
      <c r="S119" s="200">
        <v>0</v>
      </c>
      <c r="T119" s="201">
        <f t="shared" si="3"/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202" t="s">
        <v>152</v>
      </c>
      <c r="AT119" s="202" t="s">
        <v>148</v>
      </c>
      <c r="AU119" s="202" t="s">
        <v>72</v>
      </c>
      <c r="AY119" s="17" t="s">
        <v>147</v>
      </c>
      <c r="BE119" s="203">
        <f t="shared" si="4"/>
        <v>0</v>
      </c>
      <c r="BF119" s="203">
        <f t="shared" si="5"/>
        <v>0</v>
      </c>
      <c r="BG119" s="203">
        <f t="shared" si="6"/>
        <v>0</v>
      </c>
      <c r="BH119" s="203">
        <f t="shared" si="7"/>
        <v>0</v>
      </c>
      <c r="BI119" s="203">
        <f t="shared" si="8"/>
        <v>0</v>
      </c>
      <c r="BJ119" s="17" t="s">
        <v>80</v>
      </c>
      <c r="BK119" s="203">
        <f t="shared" si="9"/>
        <v>0</v>
      </c>
      <c r="BL119" s="17" t="s">
        <v>152</v>
      </c>
      <c r="BM119" s="202" t="s">
        <v>164</v>
      </c>
    </row>
    <row r="120" spans="1:65" s="2" customFormat="1" ht="33" customHeight="1">
      <c r="A120" s="34"/>
      <c r="B120" s="35"/>
      <c r="C120" s="191" t="s">
        <v>152</v>
      </c>
      <c r="D120" s="191" t="s">
        <v>148</v>
      </c>
      <c r="E120" s="192" t="s">
        <v>918</v>
      </c>
      <c r="F120" s="193" t="s">
        <v>919</v>
      </c>
      <c r="G120" s="194" t="s">
        <v>510</v>
      </c>
      <c r="H120" s="195">
        <v>1</v>
      </c>
      <c r="I120" s="196"/>
      <c r="J120" s="197">
        <f t="shared" si="0"/>
        <v>0</v>
      </c>
      <c r="K120" s="193" t="s">
        <v>913</v>
      </c>
      <c r="L120" s="39"/>
      <c r="M120" s="198" t="s">
        <v>1</v>
      </c>
      <c r="N120" s="199" t="s">
        <v>37</v>
      </c>
      <c r="O120" s="71"/>
      <c r="P120" s="200">
        <f t="shared" si="1"/>
        <v>0</v>
      </c>
      <c r="Q120" s="200">
        <v>0</v>
      </c>
      <c r="R120" s="200">
        <f t="shared" si="2"/>
        <v>0</v>
      </c>
      <c r="S120" s="200">
        <v>0</v>
      </c>
      <c r="T120" s="201">
        <f t="shared" si="3"/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202" t="s">
        <v>152</v>
      </c>
      <c r="AT120" s="202" t="s">
        <v>148</v>
      </c>
      <c r="AU120" s="202" t="s">
        <v>72</v>
      </c>
      <c r="AY120" s="17" t="s">
        <v>147</v>
      </c>
      <c r="BE120" s="203">
        <f t="shared" si="4"/>
        <v>0</v>
      </c>
      <c r="BF120" s="203">
        <f t="shared" si="5"/>
        <v>0</v>
      </c>
      <c r="BG120" s="203">
        <f t="shared" si="6"/>
        <v>0</v>
      </c>
      <c r="BH120" s="203">
        <f t="shared" si="7"/>
        <v>0</v>
      </c>
      <c r="BI120" s="203">
        <f t="shared" si="8"/>
        <v>0</v>
      </c>
      <c r="BJ120" s="17" t="s">
        <v>80</v>
      </c>
      <c r="BK120" s="203">
        <f t="shared" si="9"/>
        <v>0</v>
      </c>
      <c r="BL120" s="17" t="s">
        <v>152</v>
      </c>
      <c r="BM120" s="202" t="s">
        <v>167</v>
      </c>
    </row>
    <row r="121" spans="1:65" s="2" customFormat="1" ht="16.5" customHeight="1">
      <c r="A121" s="34"/>
      <c r="B121" s="35"/>
      <c r="C121" s="191" t="s">
        <v>173</v>
      </c>
      <c r="D121" s="191" t="s">
        <v>148</v>
      </c>
      <c r="E121" s="192" t="s">
        <v>920</v>
      </c>
      <c r="F121" s="193" t="s">
        <v>921</v>
      </c>
      <c r="G121" s="194" t="s">
        <v>510</v>
      </c>
      <c r="H121" s="195">
        <v>3</v>
      </c>
      <c r="I121" s="196"/>
      <c r="J121" s="197">
        <f t="shared" si="0"/>
        <v>0</v>
      </c>
      <c r="K121" s="193" t="s">
        <v>913</v>
      </c>
      <c r="L121" s="39"/>
      <c r="M121" s="198" t="s">
        <v>1</v>
      </c>
      <c r="N121" s="199" t="s">
        <v>37</v>
      </c>
      <c r="O121" s="71"/>
      <c r="P121" s="200">
        <f t="shared" si="1"/>
        <v>0</v>
      </c>
      <c r="Q121" s="200">
        <v>0</v>
      </c>
      <c r="R121" s="200">
        <f t="shared" si="2"/>
        <v>0</v>
      </c>
      <c r="S121" s="200">
        <v>0</v>
      </c>
      <c r="T121" s="201">
        <f t="shared" si="3"/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02" t="s">
        <v>152</v>
      </c>
      <c r="AT121" s="202" t="s">
        <v>148</v>
      </c>
      <c r="AU121" s="202" t="s">
        <v>72</v>
      </c>
      <c r="AY121" s="17" t="s">
        <v>147</v>
      </c>
      <c r="BE121" s="203">
        <f t="shared" si="4"/>
        <v>0</v>
      </c>
      <c r="BF121" s="203">
        <f t="shared" si="5"/>
        <v>0</v>
      </c>
      <c r="BG121" s="203">
        <f t="shared" si="6"/>
        <v>0</v>
      </c>
      <c r="BH121" s="203">
        <f t="shared" si="7"/>
        <v>0</v>
      </c>
      <c r="BI121" s="203">
        <f t="shared" si="8"/>
        <v>0</v>
      </c>
      <c r="BJ121" s="17" t="s">
        <v>80</v>
      </c>
      <c r="BK121" s="203">
        <f t="shared" si="9"/>
        <v>0</v>
      </c>
      <c r="BL121" s="17" t="s">
        <v>152</v>
      </c>
      <c r="BM121" s="202" t="s">
        <v>176</v>
      </c>
    </row>
    <row r="122" spans="1:65" s="2" customFormat="1" ht="24.2" customHeight="1">
      <c r="A122" s="34"/>
      <c r="B122" s="35"/>
      <c r="C122" s="191" t="s">
        <v>164</v>
      </c>
      <c r="D122" s="191" t="s">
        <v>148</v>
      </c>
      <c r="E122" s="192" t="s">
        <v>922</v>
      </c>
      <c r="F122" s="193" t="s">
        <v>923</v>
      </c>
      <c r="G122" s="194" t="s">
        <v>510</v>
      </c>
      <c r="H122" s="195">
        <v>1</v>
      </c>
      <c r="I122" s="196"/>
      <c r="J122" s="197">
        <f t="shared" si="0"/>
        <v>0</v>
      </c>
      <c r="K122" s="193" t="s">
        <v>913</v>
      </c>
      <c r="L122" s="39"/>
      <c r="M122" s="198" t="s">
        <v>1</v>
      </c>
      <c r="N122" s="199" t="s">
        <v>37</v>
      </c>
      <c r="O122" s="71"/>
      <c r="P122" s="200">
        <f t="shared" si="1"/>
        <v>0</v>
      </c>
      <c r="Q122" s="200">
        <v>0</v>
      </c>
      <c r="R122" s="200">
        <f t="shared" si="2"/>
        <v>0</v>
      </c>
      <c r="S122" s="200">
        <v>0</v>
      </c>
      <c r="T122" s="201">
        <f t="shared" si="3"/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02" t="s">
        <v>152</v>
      </c>
      <c r="AT122" s="202" t="s">
        <v>148</v>
      </c>
      <c r="AU122" s="202" t="s">
        <v>72</v>
      </c>
      <c r="AY122" s="17" t="s">
        <v>147</v>
      </c>
      <c r="BE122" s="203">
        <f t="shared" si="4"/>
        <v>0</v>
      </c>
      <c r="BF122" s="203">
        <f t="shared" si="5"/>
        <v>0</v>
      </c>
      <c r="BG122" s="203">
        <f t="shared" si="6"/>
        <v>0</v>
      </c>
      <c r="BH122" s="203">
        <f t="shared" si="7"/>
        <v>0</v>
      </c>
      <c r="BI122" s="203">
        <f t="shared" si="8"/>
        <v>0</v>
      </c>
      <c r="BJ122" s="17" t="s">
        <v>80</v>
      </c>
      <c r="BK122" s="203">
        <f t="shared" si="9"/>
        <v>0</v>
      </c>
      <c r="BL122" s="17" t="s">
        <v>152</v>
      </c>
      <c r="BM122" s="202" t="s">
        <v>181</v>
      </c>
    </row>
    <row r="123" spans="1:65" s="2" customFormat="1" ht="16.5" customHeight="1">
      <c r="A123" s="34"/>
      <c r="B123" s="35"/>
      <c r="C123" s="191" t="s">
        <v>183</v>
      </c>
      <c r="D123" s="191" t="s">
        <v>148</v>
      </c>
      <c r="E123" s="192" t="s">
        <v>924</v>
      </c>
      <c r="F123" s="193" t="s">
        <v>925</v>
      </c>
      <c r="G123" s="194" t="s">
        <v>510</v>
      </c>
      <c r="H123" s="195">
        <v>1</v>
      </c>
      <c r="I123" s="196"/>
      <c r="J123" s="197">
        <f t="shared" si="0"/>
        <v>0</v>
      </c>
      <c r="K123" s="193" t="s">
        <v>913</v>
      </c>
      <c r="L123" s="39"/>
      <c r="M123" s="198" t="s">
        <v>1</v>
      </c>
      <c r="N123" s="199" t="s">
        <v>37</v>
      </c>
      <c r="O123" s="71"/>
      <c r="P123" s="200">
        <f t="shared" si="1"/>
        <v>0</v>
      </c>
      <c r="Q123" s="200">
        <v>0</v>
      </c>
      <c r="R123" s="200">
        <f t="shared" si="2"/>
        <v>0</v>
      </c>
      <c r="S123" s="200">
        <v>0</v>
      </c>
      <c r="T123" s="201">
        <f t="shared" si="3"/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02" t="s">
        <v>152</v>
      </c>
      <c r="AT123" s="202" t="s">
        <v>148</v>
      </c>
      <c r="AU123" s="202" t="s">
        <v>72</v>
      </c>
      <c r="AY123" s="17" t="s">
        <v>147</v>
      </c>
      <c r="BE123" s="203">
        <f t="shared" si="4"/>
        <v>0</v>
      </c>
      <c r="BF123" s="203">
        <f t="shared" si="5"/>
        <v>0</v>
      </c>
      <c r="BG123" s="203">
        <f t="shared" si="6"/>
        <v>0</v>
      </c>
      <c r="BH123" s="203">
        <f t="shared" si="7"/>
        <v>0</v>
      </c>
      <c r="BI123" s="203">
        <f t="shared" si="8"/>
        <v>0</v>
      </c>
      <c r="BJ123" s="17" t="s">
        <v>80</v>
      </c>
      <c r="BK123" s="203">
        <f t="shared" si="9"/>
        <v>0</v>
      </c>
      <c r="BL123" s="17" t="s">
        <v>152</v>
      </c>
      <c r="BM123" s="202" t="s">
        <v>186</v>
      </c>
    </row>
    <row r="124" spans="1:65" s="2" customFormat="1" ht="16.5" customHeight="1">
      <c r="A124" s="34"/>
      <c r="B124" s="35"/>
      <c r="C124" s="191" t="s">
        <v>167</v>
      </c>
      <c r="D124" s="191" t="s">
        <v>148</v>
      </c>
      <c r="E124" s="192" t="s">
        <v>926</v>
      </c>
      <c r="F124" s="193" t="s">
        <v>927</v>
      </c>
      <c r="G124" s="194" t="s">
        <v>510</v>
      </c>
      <c r="H124" s="195">
        <v>1</v>
      </c>
      <c r="I124" s="196"/>
      <c r="J124" s="197">
        <f t="shared" si="0"/>
        <v>0</v>
      </c>
      <c r="K124" s="193" t="s">
        <v>1</v>
      </c>
      <c r="L124" s="39"/>
      <c r="M124" s="198" t="s">
        <v>1</v>
      </c>
      <c r="N124" s="199" t="s">
        <v>37</v>
      </c>
      <c r="O124" s="71"/>
      <c r="P124" s="200">
        <f t="shared" si="1"/>
        <v>0</v>
      </c>
      <c r="Q124" s="200">
        <v>0</v>
      </c>
      <c r="R124" s="200">
        <f t="shared" si="2"/>
        <v>0</v>
      </c>
      <c r="S124" s="200">
        <v>0</v>
      </c>
      <c r="T124" s="201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02" t="s">
        <v>152</v>
      </c>
      <c r="AT124" s="202" t="s">
        <v>148</v>
      </c>
      <c r="AU124" s="202" t="s">
        <v>72</v>
      </c>
      <c r="AY124" s="17" t="s">
        <v>147</v>
      </c>
      <c r="BE124" s="203">
        <f t="shared" si="4"/>
        <v>0</v>
      </c>
      <c r="BF124" s="203">
        <f t="shared" si="5"/>
        <v>0</v>
      </c>
      <c r="BG124" s="203">
        <f t="shared" si="6"/>
        <v>0</v>
      </c>
      <c r="BH124" s="203">
        <f t="shared" si="7"/>
        <v>0</v>
      </c>
      <c r="BI124" s="203">
        <f t="shared" si="8"/>
        <v>0</v>
      </c>
      <c r="BJ124" s="17" t="s">
        <v>80</v>
      </c>
      <c r="BK124" s="203">
        <f t="shared" si="9"/>
        <v>0</v>
      </c>
      <c r="BL124" s="17" t="s">
        <v>152</v>
      </c>
      <c r="BM124" s="202" t="s">
        <v>189</v>
      </c>
    </row>
    <row r="125" spans="1:65" s="2" customFormat="1" ht="24.2" customHeight="1">
      <c r="A125" s="34"/>
      <c r="B125" s="35"/>
      <c r="C125" s="191" t="s">
        <v>518</v>
      </c>
      <c r="D125" s="191" t="s">
        <v>148</v>
      </c>
      <c r="E125" s="192" t="s">
        <v>928</v>
      </c>
      <c r="F125" s="193" t="s">
        <v>929</v>
      </c>
      <c r="G125" s="194" t="s">
        <v>510</v>
      </c>
      <c r="H125" s="195">
        <v>1</v>
      </c>
      <c r="I125" s="196"/>
      <c r="J125" s="197">
        <f t="shared" si="0"/>
        <v>0</v>
      </c>
      <c r="K125" s="193" t="s">
        <v>913</v>
      </c>
      <c r="L125" s="39"/>
      <c r="M125" s="198" t="s">
        <v>1</v>
      </c>
      <c r="N125" s="199" t="s">
        <v>37</v>
      </c>
      <c r="O125" s="71"/>
      <c r="P125" s="200">
        <f t="shared" si="1"/>
        <v>0</v>
      </c>
      <c r="Q125" s="200">
        <v>0</v>
      </c>
      <c r="R125" s="200">
        <f t="shared" si="2"/>
        <v>0</v>
      </c>
      <c r="S125" s="200">
        <v>0</v>
      </c>
      <c r="T125" s="201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2" t="s">
        <v>152</v>
      </c>
      <c r="AT125" s="202" t="s">
        <v>148</v>
      </c>
      <c r="AU125" s="202" t="s">
        <v>72</v>
      </c>
      <c r="AY125" s="17" t="s">
        <v>147</v>
      </c>
      <c r="BE125" s="203">
        <f t="shared" si="4"/>
        <v>0</v>
      </c>
      <c r="BF125" s="203">
        <f t="shared" si="5"/>
        <v>0</v>
      </c>
      <c r="BG125" s="203">
        <f t="shared" si="6"/>
        <v>0</v>
      </c>
      <c r="BH125" s="203">
        <f t="shared" si="7"/>
        <v>0</v>
      </c>
      <c r="BI125" s="203">
        <f t="shared" si="8"/>
        <v>0</v>
      </c>
      <c r="BJ125" s="17" t="s">
        <v>80</v>
      </c>
      <c r="BK125" s="203">
        <f t="shared" si="9"/>
        <v>0</v>
      </c>
      <c r="BL125" s="17" t="s">
        <v>152</v>
      </c>
      <c r="BM125" s="202" t="s">
        <v>194</v>
      </c>
    </row>
    <row r="126" spans="1:65" s="2" customFormat="1" ht="24.2" customHeight="1">
      <c r="A126" s="34"/>
      <c r="B126" s="35"/>
      <c r="C126" s="191" t="s">
        <v>176</v>
      </c>
      <c r="D126" s="191" t="s">
        <v>148</v>
      </c>
      <c r="E126" s="192" t="s">
        <v>930</v>
      </c>
      <c r="F126" s="193" t="s">
        <v>931</v>
      </c>
      <c r="G126" s="194" t="s">
        <v>510</v>
      </c>
      <c r="H126" s="195">
        <v>2</v>
      </c>
      <c r="I126" s="196"/>
      <c r="J126" s="197">
        <f t="shared" si="0"/>
        <v>0</v>
      </c>
      <c r="K126" s="193" t="s">
        <v>1</v>
      </c>
      <c r="L126" s="39"/>
      <c r="M126" s="198" t="s">
        <v>1</v>
      </c>
      <c r="N126" s="199" t="s">
        <v>37</v>
      </c>
      <c r="O126" s="71"/>
      <c r="P126" s="200">
        <f t="shared" si="1"/>
        <v>0</v>
      </c>
      <c r="Q126" s="200">
        <v>0</v>
      </c>
      <c r="R126" s="200">
        <f t="shared" si="2"/>
        <v>0</v>
      </c>
      <c r="S126" s="200">
        <v>0</v>
      </c>
      <c r="T126" s="201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152</v>
      </c>
      <c r="AT126" s="202" t="s">
        <v>148</v>
      </c>
      <c r="AU126" s="202" t="s">
        <v>72</v>
      </c>
      <c r="AY126" s="17" t="s">
        <v>147</v>
      </c>
      <c r="BE126" s="203">
        <f t="shared" si="4"/>
        <v>0</v>
      </c>
      <c r="BF126" s="203">
        <f t="shared" si="5"/>
        <v>0</v>
      </c>
      <c r="BG126" s="203">
        <f t="shared" si="6"/>
        <v>0</v>
      </c>
      <c r="BH126" s="203">
        <f t="shared" si="7"/>
        <v>0</v>
      </c>
      <c r="BI126" s="203">
        <f t="shared" si="8"/>
        <v>0</v>
      </c>
      <c r="BJ126" s="17" t="s">
        <v>80</v>
      </c>
      <c r="BK126" s="203">
        <f t="shared" si="9"/>
        <v>0</v>
      </c>
      <c r="BL126" s="17" t="s">
        <v>152</v>
      </c>
      <c r="BM126" s="202" t="s">
        <v>198</v>
      </c>
    </row>
    <row r="127" spans="1:65" s="2" customFormat="1" ht="16.5" customHeight="1">
      <c r="A127" s="34"/>
      <c r="B127" s="35"/>
      <c r="C127" s="191" t="s">
        <v>200</v>
      </c>
      <c r="D127" s="191" t="s">
        <v>148</v>
      </c>
      <c r="E127" s="192" t="s">
        <v>932</v>
      </c>
      <c r="F127" s="193" t="s">
        <v>933</v>
      </c>
      <c r="G127" s="194" t="s">
        <v>510</v>
      </c>
      <c r="H127" s="195">
        <v>3</v>
      </c>
      <c r="I127" s="196"/>
      <c r="J127" s="197">
        <f t="shared" si="0"/>
        <v>0</v>
      </c>
      <c r="K127" s="193" t="s">
        <v>913</v>
      </c>
      <c r="L127" s="39"/>
      <c r="M127" s="198" t="s">
        <v>1</v>
      </c>
      <c r="N127" s="199" t="s">
        <v>37</v>
      </c>
      <c r="O127" s="71"/>
      <c r="P127" s="200">
        <f t="shared" si="1"/>
        <v>0</v>
      </c>
      <c r="Q127" s="200">
        <v>0</v>
      </c>
      <c r="R127" s="200">
        <f t="shared" si="2"/>
        <v>0</v>
      </c>
      <c r="S127" s="200">
        <v>0</v>
      </c>
      <c r="T127" s="201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152</v>
      </c>
      <c r="AT127" s="202" t="s">
        <v>148</v>
      </c>
      <c r="AU127" s="202" t="s">
        <v>72</v>
      </c>
      <c r="AY127" s="17" t="s">
        <v>147</v>
      </c>
      <c r="BE127" s="203">
        <f t="shared" si="4"/>
        <v>0</v>
      </c>
      <c r="BF127" s="203">
        <f t="shared" si="5"/>
        <v>0</v>
      </c>
      <c r="BG127" s="203">
        <f t="shared" si="6"/>
        <v>0</v>
      </c>
      <c r="BH127" s="203">
        <f t="shared" si="7"/>
        <v>0</v>
      </c>
      <c r="BI127" s="203">
        <f t="shared" si="8"/>
        <v>0</v>
      </c>
      <c r="BJ127" s="17" t="s">
        <v>80</v>
      </c>
      <c r="BK127" s="203">
        <f t="shared" si="9"/>
        <v>0</v>
      </c>
      <c r="BL127" s="17" t="s">
        <v>152</v>
      </c>
      <c r="BM127" s="202" t="s">
        <v>204</v>
      </c>
    </row>
    <row r="128" spans="1:65" s="2" customFormat="1" ht="16.5" customHeight="1">
      <c r="A128" s="34"/>
      <c r="B128" s="35"/>
      <c r="C128" s="191" t="s">
        <v>181</v>
      </c>
      <c r="D128" s="191" t="s">
        <v>148</v>
      </c>
      <c r="E128" s="192" t="s">
        <v>934</v>
      </c>
      <c r="F128" s="193" t="s">
        <v>935</v>
      </c>
      <c r="G128" s="194" t="s">
        <v>510</v>
      </c>
      <c r="H128" s="195">
        <v>3</v>
      </c>
      <c r="I128" s="196"/>
      <c r="J128" s="197">
        <f t="shared" si="0"/>
        <v>0</v>
      </c>
      <c r="K128" s="193" t="s">
        <v>913</v>
      </c>
      <c r="L128" s="39"/>
      <c r="M128" s="198" t="s">
        <v>1</v>
      </c>
      <c r="N128" s="199" t="s">
        <v>37</v>
      </c>
      <c r="O128" s="71"/>
      <c r="P128" s="200">
        <f t="shared" si="1"/>
        <v>0</v>
      </c>
      <c r="Q128" s="200">
        <v>0</v>
      </c>
      <c r="R128" s="200">
        <f t="shared" si="2"/>
        <v>0</v>
      </c>
      <c r="S128" s="200">
        <v>0</v>
      </c>
      <c r="T128" s="201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152</v>
      </c>
      <c r="AT128" s="202" t="s">
        <v>148</v>
      </c>
      <c r="AU128" s="202" t="s">
        <v>72</v>
      </c>
      <c r="AY128" s="17" t="s">
        <v>147</v>
      </c>
      <c r="BE128" s="203">
        <f t="shared" si="4"/>
        <v>0</v>
      </c>
      <c r="BF128" s="203">
        <f t="shared" si="5"/>
        <v>0</v>
      </c>
      <c r="BG128" s="203">
        <f t="shared" si="6"/>
        <v>0</v>
      </c>
      <c r="BH128" s="203">
        <f t="shared" si="7"/>
        <v>0</v>
      </c>
      <c r="BI128" s="203">
        <f t="shared" si="8"/>
        <v>0</v>
      </c>
      <c r="BJ128" s="17" t="s">
        <v>80</v>
      </c>
      <c r="BK128" s="203">
        <f t="shared" si="9"/>
        <v>0</v>
      </c>
      <c r="BL128" s="17" t="s">
        <v>152</v>
      </c>
      <c r="BM128" s="202" t="s">
        <v>210</v>
      </c>
    </row>
    <row r="129" spans="1:65" s="2" customFormat="1" ht="16.5" customHeight="1">
      <c r="A129" s="34"/>
      <c r="B129" s="35"/>
      <c r="C129" s="191" t="s">
        <v>212</v>
      </c>
      <c r="D129" s="191" t="s">
        <v>148</v>
      </c>
      <c r="E129" s="192" t="s">
        <v>936</v>
      </c>
      <c r="F129" s="193" t="s">
        <v>937</v>
      </c>
      <c r="G129" s="194" t="s">
        <v>510</v>
      </c>
      <c r="H129" s="195">
        <v>3</v>
      </c>
      <c r="I129" s="196"/>
      <c r="J129" s="197">
        <f t="shared" si="0"/>
        <v>0</v>
      </c>
      <c r="K129" s="193" t="s">
        <v>913</v>
      </c>
      <c r="L129" s="39"/>
      <c r="M129" s="198" t="s">
        <v>1</v>
      </c>
      <c r="N129" s="199" t="s">
        <v>37</v>
      </c>
      <c r="O129" s="71"/>
      <c r="P129" s="200">
        <f t="shared" si="1"/>
        <v>0</v>
      </c>
      <c r="Q129" s="200">
        <v>0</v>
      </c>
      <c r="R129" s="200">
        <f t="shared" si="2"/>
        <v>0</v>
      </c>
      <c r="S129" s="200">
        <v>0</v>
      </c>
      <c r="T129" s="201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152</v>
      </c>
      <c r="AT129" s="202" t="s">
        <v>148</v>
      </c>
      <c r="AU129" s="202" t="s">
        <v>72</v>
      </c>
      <c r="AY129" s="17" t="s">
        <v>147</v>
      </c>
      <c r="BE129" s="203">
        <f t="shared" si="4"/>
        <v>0</v>
      </c>
      <c r="BF129" s="203">
        <f t="shared" si="5"/>
        <v>0</v>
      </c>
      <c r="BG129" s="203">
        <f t="shared" si="6"/>
        <v>0</v>
      </c>
      <c r="BH129" s="203">
        <f t="shared" si="7"/>
        <v>0</v>
      </c>
      <c r="BI129" s="203">
        <f t="shared" si="8"/>
        <v>0</v>
      </c>
      <c r="BJ129" s="17" t="s">
        <v>80</v>
      </c>
      <c r="BK129" s="203">
        <f t="shared" si="9"/>
        <v>0</v>
      </c>
      <c r="BL129" s="17" t="s">
        <v>152</v>
      </c>
      <c r="BM129" s="202" t="s">
        <v>215</v>
      </c>
    </row>
    <row r="130" spans="1:65" s="2" customFormat="1" ht="21.75" customHeight="1">
      <c r="A130" s="34"/>
      <c r="B130" s="35"/>
      <c r="C130" s="191" t="s">
        <v>186</v>
      </c>
      <c r="D130" s="191" t="s">
        <v>148</v>
      </c>
      <c r="E130" s="192" t="s">
        <v>938</v>
      </c>
      <c r="F130" s="193" t="s">
        <v>939</v>
      </c>
      <c r="G130" s="194" t="s">
        <v>510</v>
      </c>
      <c r="H130" s="195">
        <v>2</v>
      </c>
      <c r="I130" s="196"/>
      <c r="J130" s="197">
        <f t="shared" si="0"/>
        <v>0</v>
      </c>
      <c r="K130" s="193" t="s">
        <v>940</v>
      </c>
      <c r="L130" s="39"/>
      <c r="M130" s="198" t="s">
        <v>1</v>
      </c>
      <c r="N130" s="199" t="s">
        <v>37</v>
      </c>
      <c r="O130" s="71"/>
      <c r="P130" s="200">
        <f t="shared" si="1"/>
        <v>0</v>
      </c>
      <c r="Q130" s="200">
        <v>0</v>
      </c>
      <c r="R130" s="200">
        <f t="shared" si="2"/>
        <v>0</v>
      </c>
      <c r="S130" s="200">
        <v>0</v>
      </c>
      <c r="T130" s="201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152</v>
      </c>
      <c r="AT130" s="202" t="s">
        <v>148</v>
      </c>
      <c r="AU130" s="202" t="s">
        <v>72</v>
      </c>
      <c r="AY130" s="17" t="s">
        <v>147</v>
      </c>
      <c r="BE130" s="203">
        <f t="shared" si="4"/>
        <v>0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7" t="s">
        <v>80</v>
      </c>
      <c r="BK130" s="203">
        <f t="shared" si="9"/>
        <v>0</v>
      </c>
      <c r="BL130" s="17" t="s">
        <v>152</v>
      </c>
      <c r="BM130" s="202" t="s">
        <v>220</v>
      </c>
    </row>
    <row r="131" spans="1:65" s="2" customFormat="1" ht="16.5" customHeight="1">
      <c r="A131" s="34"/>
      <c r="B131" s="35"/>
      <c r="C131" s="191" t="s">
        <v>8</v>
      </c>
      <c r="D131" s="191" t="s">
        <v>148</v>
      </c>
      <c r="E131" s="192" t="s">
        <v>941</v>
      </c>
      <c r="F131" s="193" t="s">
        <v>942</v>
      </c>
      <c r="G131" s="194" t="s">
        <v>510</v>
      </c>
      <c r="H131" s="195">
        <v>2</v>
      </c>
      <c r="I131" s="196"/>
      <c r="J131" s="197">
        <f t="shared" si="0"/>
        <v>0</v>
      </c>
      <c r="K131" s="193" t="s">
        <v>940</v>
      </c>
      <c r="L131" s="39"/>
      <c r="M131" s="198" t="s">
        <v>1</v>
      </c>
      <c r="N131" s="199" t="s">
        <v>37</v>
      </c>
      <c r="O131" s="71"/>
      <c r="P131" s="200">
        <f t="shared" si="1"/>
        <v>0</v>
      </c>
      <c r="Q131" s="200">
        <v>0</v>
      </c>
      <c r="R131" s="200">
        <f t="shared" si="2"/>
        <v>0</v>
      </c>
      <c r="S131" s="200">
        <v>0</v>
      </c>
      <c r="T131" s="201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152</v>
      </c>
      <c r="AT131" s="202" t="s">
        <v>148</v>
      </c>
      <c r="AU131" s="202" t="s">
        <v>72</v>
      </c>
      <c r="AY131" s="17" t="s">
        <v>147</v>
      </c>
      <c r="BE131" s="203">
        <f t="shared" si="4"/>
        <v>0</v>
      </c>
      <c r="BF131" s="203">
        <f t="shared" si="5"/>
        <v>0</v>
      </c>
      <c r="BG131" s="203">
        <f t="shared" si="6"/>
        <v>0</v>
      </c>
      <c r="BH131" s="203">
        <f t="shared" si="7"/>
        <v>0</v>
      </c>
      <c r="BI131" s="203">
        <f t="shared" si="8"/>
        <v>0</v>
      </c>
      <c r="BJ131" s="17" t="s">
        <v>80</v>
      </c>
      <c r="BK131" s="203">
        <f t="shared" si="9"/>
        <v>0</v>
      </c>
      <c r="BL131" s="17" t="s">
        <v>152</v>
      </c>
      <c r="BM131" s="202" t="s">
        <v>224</v>
      </c>
    </row>
    <row r="132" spans="1:65" s="2" customFormat="1" ht="16.5" customHeight="1">
      <c r="A132" s="34"/>
      <c r="B132" s="35"/>
      <c r="C132" s="191" t="s">
        <v>189</v>
      </c>
      <c r="D132" s="191" t="s">
        <v>148</v>
      </c>
      <c r="E132" s="192" t="s">
        <v>943</v>
      </c>
      <c r="F132" s="193" t="s">
        <v>944</v>
      </c>
      <c r="G132" s="194" t="s">
        <v>510</v>
      </c>
      <c r="H132" s="195">
        <v>1</v>
      </c>
      <c r="I132" s="196"/>
      <c r="J132" s="197">
        <f t="shared" si="0"/>
        <v>0</v>
      </c>
      <c r="K132" s="193" t="s">
        <v>940</v>
      </c>
      <c r="L132" s="39"/>
      <c r="M132" s="198" t="s">
        <v>1</v>
      </c>
      <c r="N132" s="199" t="s">
        <v>37</v>
      </c>
      <c r="O132" s="71"/>
      <c r="P132" s="200">
        <f t="shared" si="1"/>
        <v>0</v>
      </c>
      <c r="Q132" s="200">
        <v>0</v>
      </c>
      <c r="R132" s="200">
        <f t="shared" si="2"/>
        <v>0</v>
      </c>
      <c r="S132" s="200">
        <v>0</v>
      </c>
      <c r="T132" s="201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152</v>
      </c>
      <c r="AT132" s="202" t="s">
        <v>148</v>
      </c>
      <c r="AU132" s="202" t="s">
        <v>72</v>
      </c>
      <c r="AY132" s="17" t="s">
        <v>147</v>
      </c>
      <c r="BE132" s="203">
        <f t="shared" si="4"/>
        <v>0</v>
      </c>
      <c r="BF132" s="203">
        <f t="shared" si="5"/>
        <v>0</v>
      </c>
      <c r="BG132" s="203">
        <f t="shared" si="6"/>
        <v>0</v>
      </c>
      <c r="BH132" s="203">
        <f t="shared" si="7"/>
        <v>0</v>
      </c>
      <c r="BI132" s="203">
        <f t="shared" si="8"/>
        <v>0</v>
      </c>
      <c r="BJ132" s="17" t="s">
        <v>80</v>
      </c>
      <c r="BK132" s="203">
        <f t="shared" si="9"/>
        <v>0</v>
      </c>
      <c r="BL132" s="17" t="s">
        <v>152</v>
      </c>
      <c r="BM132" s="202" t="s">
        <v>228</v>
      </c>
    </row>
    <row r="133" spans="1:65" s="2" customFormat="1" ht="16.5" customHeight="1">
      <c r="A133" s="34"/>
      <c r="B133" s="35"/>
      <c r="C133" s="191" t="s">
        <v>229</v>
      </c>
      <c r="D133" s="191" t="s">
        <v>148</v>
      </c>
      <c r="E133" s="192" t="s">
        <v>945</v>
      </c>
      <c r="F133" s="193" t="s">
        <v>946</v>
      </c>
      <c r="G133" s="194" t="s">
        <v>510</v>
      </c>
      <c r="H133" s="195">
        <v>1</v>
      </c>
      <c r="I133" s="196"/>
      <c r="J133" s="197">
        <f t="shared" si="0"/>
        <v>0</v>
      </c>
      <c r="K133" s="193" t="s">
        <v>940</v>
      </c>
      <c r="L133" s="39"/>
      <c r="M133" s="198" t="s">
        <v>1</v>
      </c>
      <c r="N133" s="199" t="s">
        <v>37</v>
      </c>
      <c r="O133" s="71"/>
      <c r="P133" s="200">
        <f t="shared" si="1"/>
        <v>0</v>
      </c>
      <c r="Q133" s="200">
        <v>0</v>
      </c>
      <c r="R133" s="200">
        <f t="shared" si="2"/>
        <v>0</v>
      </c>
      <c r="S133" s="200">
        <v>0</v>
      </c>
      <c r="T133" s="201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152</v>
      </c>
      <c r="AT133" s="202" t="s">
        <v>148</v>
      </c>
      <c r="AU133" s="202" t="s">
        <v>72</v>
      </c>
      <c r="AY133" s="17" t="s">
        <v>147</v>
      </c>
      <c r="BE133" s="203">
        <f t="shared" si="4"/>
        <v>0</v>
      </c>
      <c r="BF133" s="203">
        <f t="shared" si="5"/>
        <v>0</v>
      </c>
      <c r="BG133" s="203">
        <f t="shared" si="6"/>
        <v>0</v>
      </c>
      <c r="BH133" s="203">
        <f t="shared" si="7"/>
        <v>0</v>
      </c>
      <c r="BI133" s="203">
        <f t="shared" si="8"/>
        <v>0</v>
      </c>
      <c r="BJ133" s="17" t="s">
        <v>80</v>
      </c>
      <c r="BK133" s="203">
        <f t="shared" si="9"/>
        <v>0</v>
      </c>
      <c r="BL133" s="17" t="s">
        <v>152</v>
      </c>
      <c r="BM133" s="202" t="s">
        <v>232</v>
      </c>
    </row>
    <row r="134" spans="1:65" s="2" customFormat="1" ht="24.2" customHeight="1">
      <c r="A134" s="34"/>
      <c r="B134" s="35"/>
      <c r="C134" s="191" t="s">
        <v>194</v>
      </c>
      <c r="D134" s="191" t="s">
        <v>148</v>
      </c>
      <c r="E134" s="192" t="s">
        <v>947</v>
      </c>
      <c r="F134" s="193" t="s">
        <v>948</v>
      </c>
      <c r="G134" s="194" t="s">
        <v>510</v>
      </c>
      <c r="H134" s="195">
        <v>1</v>
      </c>
      <c r="I134" s="196"/>
      <c r="J134" s="197">
        <f t="shared" si="0"/>
        <v>0</v>
      </c>
      <c r="K134" s="193" t="s">
        <v>940</v>
      </c>
      <c r="L134" s="39"/>
      <c r="M134" s="198" t="s">
        <v>1</v>
      </c>
      <c r="N134" s="199" t="s">
        <v>37</v>
      </c>
      <c r="O134" s="71"/>
      <c r="P134" s="200">
        <f t="shared" si="1"/>
        <v>0</v>
      </c>
      <c r="Q134" s="200">
        <v>0</v>
      </c>
      <c r="R134" s="200">
        <f t="shared" si="2"/>
        <v>0</v>
      </c>
      <c r="S134" s="200">
        <v>0</v>
      </c>
      <c r="T134" s="201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152</v>
      </c>
      <c r="AT134" s="202" t="s">
        <v>148</v>
      </c>
      <c r="AU134" s="202" t="s">
        <v>72</v>
      </c>
      <c r="AY134" s="17" t="s">
        <v>147</v>
      </c>
      <c r="BE134" s="203">
        <f t="shared" si="4"/>
        <v>0</v>
      </c>
      <c r="BF134" s="203">
        <f t="shared" si="5"/>
        <v>0</v>
      </c>
      <c r="BG134" s="203">
        <f t="shared" si="6"/>
        <v>0</v>
      </c>
      <c r="BH134" s="203">
        <f t="shared" si="7"/>
        <v>0</v>
      </c>
      <c r="BI134" s="203">
        <f t="shared" si="8"/>
        <v>0</v>
      </c>
      <c r="BJ134" s="17" t="s">
        <v>80</v>
      </c>
      <c r="BK134" s="203">
        <f t="shared" si="9"/>
        <v>0</v>
      </c>
      <c r="BL134" s="17" t="s">
        <v>152</v>
      </c>
      <c r="BM134" s="202" t="s">
        <v>236</v>
      </c>
    </row>
    <row r="135" spans="1:65" s="2" customFormat="1" ht="16.5" customHeight="1">
      <c r="A135" s="34"/>
      <c r="B135" s="35"/>
      <c r="C135" s="191" t="s">
        <v>238</v>
      </c>
      <c r="D135" s="191" t="s">
        <v>148</v>
      </c>
      <c r="E135" s="192" t="s">
        <v>949</v>
      </c>
      <c r="F135" s="193" t="s">
        <v>950</v>
      </c>
      <c r="G135" s="194" t="s">
        <v>510</v>
      </c>
      <c r="H135" s="195">
        <v>1</v>
      </c>
      <c r="I135" s="196"/>
      <c r="J135" s="197">
        <f t="shared" si="0"/>
        <v>0</v>
      </c>
      <c r="K135" s="193" t="s">
        <v>940</v>
      </c>
      <c r="L135" s="39"/>
      <c r="M135" s="198" t="s">
        <v>1</v>
      </c>
      <c r="N135" s="199" t="s">
        <v>37</v>
      </c>
      <c r="O135" s="71"/>
      <c r="P135" s="200">
        <f t="shared" si="1"/>
        <v>0</v>
      </c>
      <c r="Q135" s="200">
        <v>0</v>
      </c>
      <c r="R135" s="200">
        <f t="shared" si="2"/>
        <v>0</v>
      </c>
      <c r="S135" s="200">
        <v>0</v>
      </c>
      <c r="T135" s="201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152</v>
      </c>
      <c r="AT135" s="202" t="s">
        <v>148</v>
      </c>
      <c r="AU135" s="202" t="s">
        <v>72</v>
      </c>
      <c r="AY135" s="17" t="s">
        <v>147</v>
      </c>
      <c r="BE135" s="203">
        <f t="shared" si="4"/>
        <v>0</v>
      </c>
      <c r="BF135" s="203">
        <f t="shared" si="5"/>
        <v>0</v>
      </c>
      <c r="BG135" s="203">
        <f t="shared" si="6"/>
        <v>0</v>
      </c>
      <c r="BH135" s="203">
        <f t="shared" si="7"/>
        <v>0</v>
      </c>
      <c r="BI135" s="203">
        <f t="shared" si="8"/>
        <v>0</v>
      </c>
      <c r="BJ135" s="17" t="s">
        <v>80</v>
      </c>
      <c r="BK135" s="203">
        <f t="shared" si="9"/>
        <v>0</v>
      </c>
      <c r="BL135" s="17" t="s">
        <v>152</v>
      </c>
      <c r="BM135" s="202" t="s">
        <v>241</v>
      </c>
    </row>
    <row r="136" spans="1:65" s="2" customFormat="1" ht="16.5" customHeight="1">
      <c r="A136" s="34"/>
      <c r="B136" s="35"/>
      <c r="C136" s="191" t="s">
        <v>198</v>
      </c>
      <c r="D136" s="191" t="s">
        <v>148</v>
      </c>
      <c r="E136" s="192" t="s">
        <v>951</v>
      </c>
      <c r="F136" s="193" t="s">
        <v>952</v>
      </c>
      <c r="G136" s="194" t="s">
        <v>510</v>
      </c>
      <c r="H136" s="195">
        <v>1</v>
      </c>
      <c r="I136" s="196"/>
      <c r="J136" s="197">
        <f t="shared" si="0"/>
        <v>0</v>
      </c>
      <c r="K136" s="193" t="s">
        <v>913</v>
      </c>
      <c r="L136" s="39"/>
      <c r="M136" s="198" t="s">
        <v>1</v>
      </c>
      <c r="N136" s="199" t="s">
        <v>37</v>
      </c>
      <c r="O136" s="71"/>
      <c r="P136" s="200">
        <f t="shared" si="1"/>
        <v>0</v>
      </c>
      <c r="Q136" s="200">
        <v>0</v>
      </c>
      <c r="R136" s="200">
        <f t="shared" si="2"/>
        <v>0</v>
      </c>
      <c r="S136" s="200">
        <v>0</v>
      </c>
      <c r="T136" s="201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152</v>
      </c>
      <c r="AT136" s="202" t="s">
        <v>148</v>
      </c>
      <c r="AU136" s="202" t="s">
        <v>72</v>
      </c>
      <c r="AY136" s="17" t="s">
        <v>147</v>
      </c>
      <c r="BE136" s="203">
        <f t="shared" si="4"/>
        <v>0</v>
      </c>
      <c r="BF136" s="203">
        <f t="shared" si="5"/>
        <v>0</v>
      </c>
      <c r="BG136" s="203">
        <f t="shared" si="6"/>
        <v>0</v>
      </c>
      <c r="BH136" s="203">
        <f t="shared" si="7"/>
        <v>0</v>
      </c>
      <c r="BI136" s="203">
        <f t="shared" si="8"/>
        <v>0</v>
      </c>
      <c r="BJ136" s="17" t="s">
        <v>80</v>
      </c>
      <c r="BK136" s="203">
        <f t="shared" si="9"/>
        <v>0</v>
      </c>
      <c r="BL136" s="17" t="s">
        <v>152</v>
      </c>
      <c r="BM136" s="202" t="s">
        <v>245</v>
      </c>
    </row>
    <row r="137" spans="1:65" s="2" customFormat="1" ht="21.75" customHeight="1">
      <c r="A137" s="34"/>
      <c r="B137" s="35"/>
      <c r="C137" s="191" t="s">
        <v>7</v>
      </c>
      <c r="D137" s="191" t="s">
        <v>148</v>
      </c>
      <c r="E137" s="192" t="s">
        <v>953</v>
      </c>
      <c r="F137" s="193" t="s">
        <v>954</v>
      </c>
      <c r="G137" s="194" t="s">
        <v>510</v>
      </c>
      <c r="H137" s="195">
        <v>1</v>
      </c>
      <c r="I137" s="196"/>
      <c r="J137" s="197">
        <f t="shared" si="0"/>
        <v>0</v>
      </c>
      <c r="K137" s="193" t="s">
        <v>913</v>
      </c>
      <c r="L137" s="39"/>
      <c r="M137" s="198" t="s">
        <v>1</v>
      </c>
      <c r="N137" s="199" t="s">
        <v>37</v>
      </c>
      <c r="O137" s="71"/>
      <c r="P137" s="200">
        <f t="shared" si="1"/>
        <v>0</v>
      </c>
      <c r="Q137" s="200">
        <v>0</v>
      </c>
      <c r="R137" s="200">
        <f t="shared" si="2"/>
        <v>0</v>
      </c>
      <c r="S137" s="200">
        <v>0</v>
      </c>
      <c r="T137" s="201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152</v>
      </c>
      <c r="AT137" s="202" t="s">
        <v>148</v>
      </c>
      <c r="AU137" s="202" t="s">
        <v>72</v>
      </c>
      <c r="AY137" s="17" t="s">
        <v>147</v>
      </c>
      <c r="BE137" s="203">
        <f t="shared" si="4"/>
        <v>0</v>
      </c>
      <c r="BF137" s="203">
        <f t="shared" si="5"/>
        <v>0</v>
      </c>
      <c r="BG137" s="203">
        <f t="shared" si="6"/>
        <v>0</v>
      </c>
      <c r="BH137" s="203">
        <f t="shared" si="7"/>
        <v>0</v>
      </c>
      <c r="BI137" s="203">
        <f t="shared" si="8"/>
        <v>0</v>
      </c>
      <c r="BJ137" s="17" t="s">
        <v>80</v>
      </c>
      <c r="BK137" s="203">
        <f t="shared" si="9"/>
        <v>0</v>
      </c>
      <c r="BL137" s="17" t="s">
        <v>152</v>
      </c>
      <c r="BM137" s="202" t="s">
        <v>248</v>
      </c>
    </row>
    <row r="138" spans="1:65" s="2" customFormat="1" ht="24.2" customHeight="1">
      <c r="A138" s="34"/>
      <c r="B138" s="35"/>
      <c r="C138" s="191" t="s">
        <v>204</v>
      </c>
      <c r="D138" s="191" t="s">
        <v>148</v>
      </c>
      <c r="E138" s="192" t="s">
        <v>955</v>
      </c>
      <c r="F138" s="193" t="s">
        <v>956</v>
      </c>
      <c r="G138" s="194" t="s">
        <v>957</v>
      </c>
      <c r="H138" s="195">
        <v>2</v>
      </c>
      <c r="I138" s="196"/>
      <c r="J138" s="197">
        <f t="shared" si="0"/>
        <v>0</v>
      </c>
      <c r="K138" s="193" t="s">
        <v>913</v>
      </c>
      <c r="L138" s="39"/>
      <c r="M138" s="198" t="s">
        <v>1</v>
      </c>
      <c r="N138" s="199" t="s">
        <v>37</v>
      </c>
      <c r="O138" s="71"/>
      <c r="P138" s="200">
        <f t="shared" si="1"/>
        <v>0</v>
      </c>
      <c r="Q138" s="200">
        <v>0</v>
      </c>
      <c r="R138" s="200">
        <f t="shared" si="2"/>
        <v>0</v>
      </c>
      <c r="S138" s="200">
        <v>0</v>
      </c>
      <c r="T138" s="201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152</v>
      </c>
      <c r="AT138" s="202" t="s">
        <v>148</v>
      </c>
      <c r="AU138" s="202" t="s">
        <v>72</v>
      </c>
      <c r="AY138" s="17" t="s">
        <v>147</v>
      </c>
      <c r="BE138" s="203">
        <f t="shared" si="4"/>
        <v>0</v>
      </c>
      <c r="BF138" s="203">
        <f t="shared" si="5"/>
        <v>0</v>
      </c>
      <c r="BG138" s="203">
        <f t="shared" si="6"/>
        <v>0</v>
      </c>
      <c r="BH138" s="203">
        <f t="shared" si="7"/>
        <v>0</v>
      </c>
      <c r="BI138" s="203">
        <f t="shared" si="8"/>
        <v>0</v>
      </c>
      <c r="BJ138" s="17" t="s">
        <v>80</v>
      </c>
      <c r="BK138" s="203">
        <f t="shared" si="9"/>
        <v>0</v>
      </c>
      <c r="BL138" s="17" t="s">
        <v>152</v>
      </c>
      <c r="BM138" s="202" t="s">
        <v>251</v>
      </c>
    </row>
    <row r="139" spans="1:65" s="2" customFormat="1" ht="24.2" customHeight="1">
      <c r="A139" s="34"/>
      <c r="B139" s="35"/>
      <c r="C139" s="191" t="s">
        <v>253</v>
      </c>
      <c r="D139" s="191" t="s">
        <v>148</v>
      </c>
      <c r="E139" s="192" t="s">
        <v>958</v>
      </c>
      <c r="F139" s="193" t="s">
        <v>959</v>
      </c>
      <c r="G139" s="194" t="s">
        <v>957</v>
      </c>
      <c r="H139" s="195">
        <v>2</v>
      </c>
      <c r="I139" s="196"/>
      <c r="J139" s="197">
        <f t="shared" si="0"/>
        <v>0</v>
      </c>
      <c r="K139" s="193" t="s">
        <v>913</v>
      </c>
      <c r="L139" s="39"/>
      <c r="M139" s="198" t="s">
        <v>1</v>
      </c>
      <c r="N139" s="199" t="s">
        <v>37</v>
      </c>
      <c r="O139" s="71"/>
      <c r="P139" s="200">
        <f t="shared" si="1"/>
        <v>0</v>
      </c>
      <c r="Q139" s="200">
        <v>0</v>
      </c>
      <c r="R139" s="200">
        <f t="shared" si="2"/>
        <v>0</v>
      </c>
      <c r="S139" s="200">
        <v>0</v>
      </c>
      <c r="T139" s="201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152</v>
      </c>
      <c r="AT139" s="202" t="s">
        <v>148</v>
      </c>
      <c r="AU139" s="202" t="s">
        <v>72</v>
      </c>
      <c r="AY139" s="17" t="s">
        <v>147</v>
      </c>
      <c r="BE139" s="203">
        <f t="shared" si="4"/>
        <v>0</v>
      </c>
      <c r="BF139" s="203">
        <f t="shared" si="5"/>
        <v>0</v>
      </c>
      <c r="BG139" s="203">
        <f t="shared" si="6"/>
        <v>0</v>
      </c>
      <c r="BH139" s="203">
        <f t="shared" si="7"/>
        <v>0</v>
      </c>
      <c r="BI139" s="203">
        <f t="shared" si="8"/>
        <v>0</v>
      </c>
      <c r="BJ139" s="17" t="s">
        <v>80</v>
      </c>
      <c r="BK139" s="203">
        <f t="shared" si="9"/>
        <v>0</v>
      </c>
      <c r="BL139" s="17" t="s">
        <v>152</v>
      </c>
      <c r="BM139" s="202" t="s">
        <v>256</v>
      </c>
    </row>
    <row r="140" spans="1:65" s="2" customFormat="1" ht="24.2" customHeight="1">
      <c r="A140" s="34"/>
      <c r="B140" s="35"/>
      <c r="C140" s="191" t="s">
        <v>210</v>
      </c>
      <c r="D140" s="191" t="s">
        <v>148</v>
      </c>
      <c r="E140" s="192" t="s">
        <v>960</v>
      </c>
      <c r="F140" s="193" t="s">
        <v>961</v>
      </c>
      <c r="G140" s="194" t="s">
        <v>207</v>
      </c>
      <c r="H140" s="195">
        <v>10</v>
      </c>
      <c r="I140" s="196"/>
      <c r="J140" s="197">
        <f t="shared" si="0"/>
        <v>0</v>
      </c>
      <c r="K140" s="193" t="s">
        <v>913</v>
      </c>
      <c r="L140" s="39"/>
      <c r="M140" s="198" t="s">
        <v>1</v>
      </c>
      <c r="N140" s="199" t="s">
        <v>37</v>
      </c>
      <c r="O140" s="71"/>
      <c r="P140" s="200">
        <f t="shared" si="1"/>
        <v>0</v>
      </c>
      <c r="Q140" s="200">
        <v>0</v>
      </c>
      <c r="R140" s="200">
        <f t="shared" si="2"/>
        <v>0</v>
      </c>
      <c r="S140" s="200">
        <v>0</v>
      </c>
      <c r="T140" s="201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152</v>
      </c>
      <c r="AT140" s="202" t="s">
        <v>148</v>
      </c>
      <c r="AU140" s="202" t="s">
        <v>72</v>
      </c>
      <c r="AY140" s="17" t="s">
        <v>147</v>
      </c>
      <c r="BE140" s="203">
        <f t="shared" si="4"/>
        <v>0</v>
      </c>
      <c r="BF140" s="203">
        <f t="shared" si="5"/>
        <v>0</v>
      </c>
      <c r="BG140" s="203">
        <f t="shared" si="6"/>
        <v>0</v>
      </c>
      <c r="BH140" s="203">
        <f t="shared" si="7"/>
        <v>0</v>
      </c>
      <c r="BI140" s="203">
        <f t="shared" si="8"/>
        <v>0</v>
      </c>
      <c r="BJ140" s="17" t="s">
        <v>80</v>
      </c>
      <c r="BK140" s="203">
        <f t="shared" si="9"/>
        <v>0</v>
      </c>
      <c r="BL140" s="17" t="s">
        <v>152</v>
      </c>
      <c r="BM140" s="202" t="s">
        <v>260</v>
      </c>
    </row>
    <row r="141" spans="1:65" s="2" customFormat="1" ht="33" customHeight="1">
      <c r="A141" s="34"/>
      <c r="B141" s="35"/>
      <c r="C141" s="191" t="s">
        <v>261</v>
      </c>
      <c r="D141" s="191" t="s">
        <v>148</v>
      </c>
      <c r="E141" s="192" t="s">
        <v>962</v>
      </c>
      <c r="F141" s="193" t="s">
        <v>963</v>
      </c>
      <c r="G141" s="194" t="s">
        <v>510</v>
      </c>
      <c r="H141" s="195">
        <v>2</v>
      </c>
      <c r="I141" s="196"/>
      <c r="J141" s="197">
        <f t="shared" si="0"/>
        <v>0</v>
      </c>
      <c r="K141" s="193" t="s">
        <v>913</v>
      </c>
      <c r="L141" s="39"/>
      <c r="M141" s="198" t="s">
        <v>1</v>
      </c>
      <c r="N141" s="199" t="s">
        <v>37</v>
      </c>
      <c r="O141" s="71"/>
      <c r="P141" s="200">
        <f t="shared" si="1"/>
        <v>0</v>
      </c>
      <c r="Q141" s="200">
        <v>0</v>
      </c>
      <c r="R141" s="200">
        <f t="shared" si="2"/>
        <v>0</v>
      </c>
      <c r="S141" s="200">
        <v>0</v>
      </c>
      <c r="T141" s="201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152</v>
      </c>
      <c r="AT141" s="202" t="s">
        <v>148</v>
      </c>
      <c r="AU141" s="202" t="s">
        <v>72</v>
      </c>
      <c r="AY141" s="17" t="s">
        <v>147</v>
      </c>
      <c r="BE141" s="203">
        <f t="shared" si="4"/>
        <v>0</v>
      </c>
      <c r="BF141" s="203">
        <f t="shared" si="5"/>
        <v>0</v>
      </c>
      <c r="BG141" s="203">
        <f t="shared" si="6"/>
        <v>0</v>
      </c>
      <c r="BH141" s="203">
        <f t="shared" si="7"/>
        <v>0</v>
      </c>
      <c r="BI141" s="203">
        <f t="shared" si="8"/>
        <v>0</v>
      </c>
      <c r="BJ141" s="17" t="s">
        <v>80</v>
      </c>
      <c r="BK141" s="203">
        <f t="shared" si="9"/>
        <v>0</v>
      </c>
      <c r="BL141" s="17" t="s">
        <v>152</v>
      </c>
      <c r="BM141" s="202" t="s">
        <v>264</v>
      </c>
    </row>
    <row r="142" spans="1:65" s="2" customFormat="1" ht="37.9" customHeight="1">
      <c r="A142" s="34"/>
      <c r="B142" s="35"/>
      <c r="C142" s="191" t="s">
        <v>215</v>
      </c>
      <c r="D142" s="191" t="s">
        <v>148</v>
      </c>
      <c r="E142" s="192" t="s">
        <v>964</v>
      </c>
      <c r="F142" s="193" t="s">
        <v>965</v>
      </c>
      <c r="G142" s="194" t="s">
        <v>207</v>
      </c>
      <c r="H142" s="195">
        <v>200</v>
      </c>
      <c r="I142" s="196"/>
      <c r="J142" s="197">
        <f t="shared" si="0"/>
        <v>0</v>
      </c>
      <c r="K142" s="193" t="s">
        <v>913</v>
      </c>
      <c r="L142" s="39"/>
      <c r="M142" s="198" t="s">
        <v>1</v>
      </c>
      <c r="N142" s="199" t="s">
        <v>37</v>
      </c>
      <c r="O142" s="71"/>
      <c r="P142" s="200">
        <f t="shared" si="1"/>
        <v>0</v>
      </c>
      <c r="Q142" s="200">
        <v>0</v>
      </c>
      <c r="R142" s="200">
        <f t="shared" si="2"/>
        <v>0</v>
      </c>
      <c r="S142" s="200">
        <v>0</v>
      </c>
      <c r="T142" s="201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152</v>
      </c>
      <c r="AT142" s="202" t="s">
        <v>148</v>
      </c>
      <c r="AU142" s="202" t="s">
        <v>72</v>
      </c>
      <c r="AY142" s="17" t="s">
        <v>147</v>
      </c>
      <c r="BE142" s="203">
        <f t="shared" si="4"/>
        <v>0</v>
      </c>
      <c r="BF142" s="203">
        <f t="shared" si="5"/>
        <v>0</v>
      </c>
      <c r="BG142" s="203">
        <f t="shared" si="6"/>
        <v>0</v>
      </c>
      <c r="BH142" s="203">
        <f t="shared" si="7"/>
        <v>0</v>
      </c>
      <c r="BI142" s="203">
        <f t="shared" si="8"/>
        <v>0</v>
      </c>
      <c r="BJ142" s="17" t="s">
        <v>80</v>
      </c>
      <c r="BK142" s="203">
        <f t="shared" si="9"/>
        <v>0</v>
      </c>
      <c r="BL142" s="17" t="s">
        <v>152</v>
      </c>
      <c r="BM142" s="202" t="s">
        <v>268</v>
      </c>
    </row>
    <row r="143" spans="1:65" s="2" customFormat="1" ht="24.2" customHeight="1">
      <c r="A143" s="34"/>
      <c r="B143" s="35"/>
      <c r="C143" s="191" t="s">
        <v>269</v>
      </c>
      <c r="D143" s="191" t="s">
        <v>148</v>
      </c>
      <c r="E143" s="192" t="s">
        <v>966</v>
      </c>
      <c r="F143" s="193" t="s">
        <v>967</v>
      </c>
      <c r="G143" s="194" t="s">
        <v>510</v>
      </c>
      <c r="H143" s="195">
        <v>100</v>
      </c>
      <c r="I143" s="196"/>
      <c r="J143" s="197">
        <f t="shared" si="0"/>
        <v>0</v>
      </c>
      <c r="K143" s="193" t="s">
        <v>913</v>
      </c>
      <c r="L143" s="39"/>
      <c r="M143" s="198" t="s">
        <v>1</v>
      </c>
      <c r="N143" s="199" t="s">
        <v>37</v>
      </c>
      <c r="O143" s="71"/>
      <c r="P143" s="200">
        <f t="shared" si="1"/>
        <v>0</v>
      </c>
      <c r="Q143" s="200">
        <v>0</v>
      </c>
      <c r="R143" s="200">
        <f t="shared" si="2"/>
        <v>0</v>
      </c>
      <c r="S143" s="200">
        <v>0</v>
      </c>
      <c r="T143" s="201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152</v>
      </c>
      <c r="AT143" s="202" t="s">
        <v>148</v>
      </c>
      <c r="AU143" s="202" t="s">
        <v>72</v>
      </c>
      <c r="AY143" s="17" t="s">
        <v>147</v>
      </c>
      <c r="BE143" s="203">
        <f t="shared" si="4"/>
        <v>0</v>
      </c>
      <c r="BF143" s="203">
        <f t="shared" si="5"/>
        <v>0</v>
      </c>
      <c r="BG143" s="203">
        <f t="shared" si="6"/>
        <v>0</v>
      </c>
      <c r="BH143" s="203">
        <f t="shared" si="7"/>
        <v>0</v>
      </c>
      <c r="BI143" s="203">
        <f t="shared" si="8"/>
        <v>0</v>
      </c>
      <c r="BJ143" s="17" t="s">
        <v>80</v>
      </c>
      <c r="BK143" s="203">
        <f t="shared" si="9"/>
        <v>0</v>
      </c>
      <c r="BL143" s="17" t="s">
        <v>152</v>
      </c>
      <c r="BM143" s="202" t="s">
        <v>272</v>
      </c>
    </row>
    <row r="144" spans="1:65" s="2" customFormat="1" ht="24.2" customHeight="1">
      <c r="A144" s="34"/>
      <c r="B144" s="35"/>
      <c r="C144" s="191" t="s">
        <v>220</v>
      </c>
      <c r="D144" s="191" t="s">
        <v>148</v>
      </c>
      <c r="E144" s="192" t="s">
        <v>968</v>
      </c>
      <c r="F144" s="193" t="s">
        <v>969</v>
      </c>
      <c r="G144" s="194" t="s">
        <v>496</v>
      </c>
      <c r="H144" s="195">
        <v>8</v>
      </c>
      <c r="I144" s="196"/>
      <c r="J144" s="197">
        <f t="shared" si="0"/>
        <v>0</v>
      </c>
      <c r="K144" s="193" t="s">
        <v>913</v>
      </c>
      <c r="L144" s="39"/>
      <c r="M144" s="198" t="s">
        <v>1</v>
      </c>
      <c r="N144" s="199" t="s">
        <v>37</v>
      </c>
      <c r="O144" s="71"/>
      <c r="P144" s="200">
        <f t="shared" si="1"/>
        <v>0</v>
      </c>
      <c r="Q144" s="200">
        <v>0</v>
      </c>
      <c r="R144" s="200">
        <f t="shared" si="2"/>
        <v>0</v>
      </c>
      <c r="S144" s="200">
        <v>0</v>
      </c>
      <c r="T144" s="201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152</v>
      </c>
      <c r="AT144" s="202" t="s">
        <v>148</v>
      </c>
      <c r="AU144" s="202" t="s">
        <v>72</v>
      </c>
      <c r="AY144" s="17" t="s">
        <v>147</v>
      </c>
      <c r="BE144" s="203">
        <f t="shared" si="4"/>
        <v>0</v>
      </c>
      <c r="BF144" s="203">
        <f t="shared" si="5"/>
        <v>0</v>
      </c>
      <c r="BG144" s="203">
        <f t="shared" si="6"/>
        <v>0</v>
      </c>
      <c r="BH144" s="203">
        <f t="shared" si="7"/>
        <v>0</v>
      </c>
      <c r="BI144" s="203">
        <f t="shared" si="8"/>
        <v>0</v>
      </c>
      <c r="BJ144" s="17" t="s">
        <v>80</v>
      </c>
      <c r="BK144" s="203">
        <f t="shared" si="9"/>
        <v>0</v>
      </c>
      <c r="BL144" s="17" t="s">
        <v>152</v>
      </c>
      <c r="BM144" s="202" t="s">
        <v>276</v>
      </c>
    </row>
    <row r="145" spans="1:65" s="2" customFormat="1" ht="24.2" customHeight="1">
      <c r="A145" s="34"/>
      <c r="B145" s="35"/>
      <c r="C145" s="191" t="s">
        <v>278</v>
      </c>
      <c r="D145" s="191" t="s">
        <v>148</v>
      </c>
      <c r="E145" s="192" t="s">
        <v>970</v>
      </c>
      <c r="F145" s="193" t="s">
        <v>971</v>
      </c>
      <c r="G145" s="194" t="s">
        <v>510</v>
      </c>
      <c r="H145" s="195">
        <v>1</v>
      </c>
      <c r="I145" s="196"/>
      <c r="J145" s="197">
        <f t="shared" si="0"/>
        <v>0</v>
      </c>
      <c r="K145" s="193" t="s">
        <v>913</v>
      </c>
      <c r="L145" s="39"/>
      <c r="M145" s="198" t="s">
        <v>1</v>
      </c>
      <c r="N145" s="199" t="s">
        <v>37</v>
      </c>
      <c r="O145" s="71"/>
      <c r="P145" s="200">
        <f t="shared" si="1"/>
        <v>0</v>
      </c>
      <c r="Q145" s="200">
        <v>0</v>
      </c>
      <c r="R145" s="200">
        <f t="shared" si="2"/>
        <v>0</v>
      </c>
      <c r="S145" s="200">
        <v>0</v>
      </c>
      <c r="T145" s="201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152</v>
      </c>
      <c r="AT145" s="202" t="s">
        <v>148</v>
      </c>
      <c r="AU145" s="202" t="s">
        <v>72</v>
      </c>
      <c r="AY145" s="17" t="s">
        <v>147</v>
      </c>
      <c r="BE145" s="203">
        <f t="shared" si="4"/>
        <v>0</v>
      </c>
      <c r="BF145" s="203">
        <f t="shared" si="5"/>
        <v>0</v>
      </c>
      <c r="BG145" s="203">
        <f t="shared" si="6"/>
        <v>0</v>
      </c>
      <c r="BH145" s="203">
        <f t="shared" si="7"/>
        <v>0</v>
      </c>
      <c r="BI145" s="203">
        <f t="shared" si="8"/>
        <v>0</v>
      </c>
      <c r="BJ145" s="17" t="s">
        <v>80</v>
      </c>
      <c r="BK145" s="203">
        <f t="shared" si="9"/>
        <v>0</v>
      </c>
      <c r="BL145" s="17" t="s">
        <v>152</v>
      </c>
      <c r="BM145" s="202" t="s">
        <v>281</v>
      </c>
    </row>
    <row r="146" spans="1:65" s="2" customFormat="1" ht="16.5" customHeight="1">
      <c r="A146" s="34"/>
      <c r="B146" s="35"/>
      <c r="C146" s="191" t="s">
        <v>224</v>
      </c>
      <c r="D146" s="191" t="s">
        <v>148</v>
      </c>
      <c r="E146" s="192" t="s">
        <v>972</v>
      </c>
      <c r="F146" s="193" t="s">
        <v>973</v>
      </c>
      <c r="G146" s="194" t="s">
        <v>510</v>
      </c>
      <c r="H146" s="195">
        <v>1</v>
      </c>
      <c r="I146" s="196"/>
      <c r="J146" s="197">
        <f t="shared" si="0"/>
        <v>0</v>
      </c>
      <c r="K146" s="193" t="s">
        <v>913</v>
      </c>
      <c r="L146" s="39"/>
      <c r="M146" s="198" t="s">
        <v>1</v>
      </c>
      <c r="N146" s="199" t="s">
        <v>37</v>
      </c>
      <c r="O146" s="71"/>
      <c r="P146" s="200">
        <f t="shared" si="1"/>
        <v>0</v>
      </c>
      <c r="Q146" s="200">
        <v>0</v>
      </c>
      <c r="R146" s="200">
        <f t="shared" si="2"/>
        <v>0</v>
      </c>
      <c r="S146" s="200">
        <v>0</v>
      </c>
      <c r="T146" s="201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152</v>
      </c>
      <c r="AT146" s="202" t="s">
        <v>148</v>
      </c>
      <c r="AU146" s="202" t="s">
        <v>72</v>
      </c>
      <c r="AY146" s="17" t="s">
        <v>147</v>
      </c>
      <c r="BE146" s="203">
        <f t="shared" si="4"/>
        <v>0</v>
      </c>
      <c r="BF146" s="203">
        <f t="shared" si="5"/>
        <v>0</v>
      </c>
      <c r="BG146" s="203">
        <f t="shared" si="6"/>
        <v>0</v>
      </c>
      <c r="BH146" s="203">
        <f t="shared" si="7"/>
        <v>0</v>
      </c>
      <c r="BI146" s="203">
        <f t="shared" si="8"/>
        <v>0</v>
      </c>
      <c r="BJ146" s="17" t="s">
        <v>80</v>
      </c>
      <c r="BK146" s="203">
        <f t="shared" si="9"/>
        <v>0</v>
      </c>
      <c r="BL146" s="17" t="s">
        <v>152</v>
      </c>
      <c r="BM146" s="202" t="s">
        <v>285</v>
      </c>
    </row>
    <row r="147" spans="1:65" s="2" customFormat="1" ht="24.2" customHeight="1">
      <c r="A147" s="34"/>
      <c r="B147" s="35"/>
      <c r="C147" s="191" t="s">
        <v>287</v>
      </c>
      <c r="D147" s="191" t="s">
        <v>148</v>
      </c>
      <c r="E147" s="192" t="s">
        <v>974</v>
      </c>
      <c r="F147" s="193" t="s">
        <v>975</v>
      </c>
      <c r="G147" s="194" t="s">
        <v>510</v>
      </c>
      <c r="H147" s="195">
        <v>1</v>
      </c>
      <c r="I147" s="196"/>
      <c r="J147" s="197">
        <f t="shared" si="0"/>
        <v>0</v>
      </c>
      <c r="K147" s="193" t="s">
        <v>913</v>
      </c>
      <c r="L147" s="39"/>
      <c r="M147" s="198" t="s">
        <v>1</v>
      </c>
      <c r="N147" s="199" t="s">
        <v>37</v>
      </c>
      <c r="O147" s="71"/>
      <c r="P147" s="200">
        <f t="shared" si="1"/>
        <v>0</v>
      </c>
      <c r="Q147" s="200">
        <v>0</v>
      </c>
      <c r="R147" s="200">
        <f t="shared" si="2"/>
        <v>0</v>
      </c>
      <c r="S147" s="200">
        <v>0</v>
      </c>
      <c r="T147" s="201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152</v>
      </c>
      <c r="AT147" s="202" t="s">
        <v>148</v>
      </c>
      <c r="AU147" s="202" t="s">
        <v>72</v>
      </c>
      <c r="AY147" s="17" t="s">
        <v>147</v>
      </c>
      <c r="BE147" s="203">
        <f t="shared" si="4"/>
        <v>0</v>
      </c>
      <c r="BF147" s="203">
        <f t="shared" si="5"/>
        <v>0</v>
      </c>
      <c r="BG147" s="203">
        <f t="shared" si="6"/>
        <v>0</v>
      </c>
      <c r="BH147" s="203">
        <f t="shared" si="7"/>
        <v>0</v>
      </c>
      <c r="BI147" s="203">
        <f t="shared" si="8"/>
        <v>0</v>
      </c>
      <c r="BJ147" s="17" t="s">
        <v>80</v>
      </c>
      <c r="BK147" s="203">
        <f t="shared" si="9"/>
        <v>0</v>
      </c>
      <c r="BL147" s="17" t="s">
        <v>152</v>
      </c>
      <c r="BM147" s="202" t="s">
        <v>290</v>
      </c>
    </row>
    <row r="148" spans="1:65" s="2" customFormat="1" ht="16.5" customHeight="1">
      <c r="A148" s="34"/>
      <c r="B148" s="35"/>
      <c r="C148" s="191" t="s">
        <v>228</v>
      </c>
      <c r="D148" s="191" t="s">
        <v>148</v>
      </c>
      <c r="E148" s="192" t="s">
        <v>976</v>
      </c>
      <c r="F148" s="193" t="s">
        <v>977</v>
      </c>
      <c r="G148" s="194" t="s">
        <v>510</v>
      </c>
      <c r="H148" s="195">
        <v>1</v>
      </c>
      <c r="I148" s="196"/>
      <c r="J148" s="197">
        <f t="shared" si="0"/>
        <v>0</v>
      </c>
      <c r="K148" s="193" t="s">
        <v>913</v>
      </c>
      <c r="L148" s="39"/>
      <c r="M148" s="198" t="s">
        <v>1</v>
      </c>
      <c r="N148" s="199" t="s">
        <v>37</v>
      </c>
      <c r="O148" s="71"/>
      <c r="P148" s="200">
        <f t="shared" si="1"/>
        <v>0</v>
      </c>
      <c r="Q148" s="200">
        <v>0</v>
      </c>
      <c r="R148" s="200">
        <f t="shared" si="2"/>
        <v>0</v>
      </c>
      <c r="S148" s="200">
        <v>0</v>
      </c>
      <c r="T148" s="201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152</v>
      </c>
      <c r="AT148" s="202" t="s">
        <v>148</v>
      </c>
      <c r="AU148" s="202" t="s">
        <v>72</v>
      </c>
      <c r="AY148" s="17" t="s">
        <v>147</v>
      </c>
      <c r="BE148" s="203">
        <f t="shared" si="4"/>
        <v>0</v>
      </c>
      <c r="BF148" s="203">
        <f t="shared" si="5"/>
        <v>0</v>
      </c>
      <c r="BG148" s="203">
        <f t="shared" si="6"/>
        <v>0</v>
      </c>
      <c r="BH148" s="203">
        <f t="shared" si="7"/>
        <v>0</v>
      </c>
      <c r="BI148" s="203">
        <f t="shared" si="8"/>
        <v>0</v>
      </c>
      <c r="BJ148" s="17" t="s">
        <v>80</v>
      </c>
      <c r="BK148" s="203">
        <f t="shared" si="9"/>
        <v>0</v>
      </c>
      <c r="BL148" s="17" t="s">
        <v>152</v>
      </c>
      <c r="BM148" s="202" t="s">
        <v>294</v>
      </c>
    </row>
    <row r="149" spans="1:65" s="2" customFormat="1" ht="33" customHeight="1">
      <c r="A149" s="34"/>
      <c r="B149" s="35"/>
      <c r="C149" s="191" t="s">
        <v>296</v>
      </c>
      <c r="D149" s="191" t="s">
        <v>148</v>
      </c>
      <c r="E149" s="192" t="s">
        <v>978</v>
      </c>
      <c r="F149" s="193" t="s">
        <v>979</v>
      </c>
      <c r="G149" s="194" t="s">
        <v>510</v>
      </c>
      <c r="H149" s="195">
        <v>1</v>
      </c>
      <c r="I149" s="196"/>
      <c r="J149" s="197">
        <f t="shared" si="0"/>
        <v>0</v>
      </c>
      <c r="K149" s="193" t="s">
        <v>913</v>
      </c>
      <c r="L149" s="39"/>
      <c r="M149" s="198" t="s">
        <v>1</v>
      </c>
      <c r="N149" s="199" t="s">
        <v>37</v>
      </c>
      <c r="O149" s="71"/>
      <c r="P149" s="200">
        <f t="shared" si="1"/>
        <v>0</v>
      </c>
      <c r="Q149" s="200">
        <v>0</v>
      </c>
      <c r="R149" s="200">
        <f t="shared" si="2"/>
        <v>0</v>
      </c>
      <c r="S149" s="200">
        <v>0</v>
      </c>
      <c r="T149" s="201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152</v>
      </c>
      <c r="AT149" s="202" t="s">
        <v>148</v>
      </c>
      <c r="AU149" s="202" t="s">
        <v>72</v>
      </c>
      <c r="AY149" s="17" t="s">
        <v>147</v>
      </c>
      <c r="BE149" s="203">
        <f t="shared" si="4"/>
        <v>0</v>
      </c>
      <c r="BF149" s="203">
        <f t="shared" si="5"/>
        <v>0</v>
      </c>
      <c r="BG149" s="203">
        <f t="shared" si="6"/>
        <v>0</v>
      </c>
      <c r="BH149" s="203">
        <f t="shared" si="7"/>
        <v>0</v>
      </c>
      <c r="BI149" s="203">
        <f t="shared" si="8"/>
        <v>0</v>
      </c>
      <c r="BJ149" s="17" t="s">
        <v>80</v>
      </c>
      <c r="BK149" s="203">
        <f t="shared" si="9"/>
        <v>0</v>
      </c>
      <c r="BL149" s="17" t="s">
        <v>152</v>
      </c>
      <c r="BM149" s="202" t="s">
        <v>297</v>
      </c>
    </row>
    <row r="150" spans="1:65" s="2" customFormat="1" ht="16.5" customHeight="1">
      <c r="A150" s="34"/>
      <c r="B150" s="35"/>
      <c r="C150" s="191" t="s">
        <v>232</v>
      </c>
      <c r="D150" s="191" t="s">
        <v>148</v>
      </c>
      <c r="E150" s="192" t="s">
        <v>980</v>
      </c>
      <c r="F150" s="193" t="s">
        <v>981</v>
      </c>
      <c r="G150" s="194" t="s">
        <v>510</v>
      </c>
      <c r="H150" s="195">
        <v>1</v>
      </c>
      <c r="I150" s="196"/>
      <c r="J150" s="197">
        <f t="shared" si="0"/>
        <v>0</v>
      </c>
      <c r="K150" s="193" t="s">
        <v>913</v>
      </c>
      <c r="L150" s="39"/>
      <c r="M150" s="198" t="s">
        <v>1</v>
      </c>
      <c r="N150" s="199" t="s">
        <v>37</v>
      </c>
      <c r="O150" s="71"/>
      <c r="P150" s="200">
        <f t="shared" si="1"/>
        <v>0</v>
      </c>
      <c r="Q150" s="200">
        <v>0</v>
      </c>
      <c r="R150" s="200">
        <f t="shared" si="2"/>
        <v>0</v>
      </c>
      <c r="S150" s="200">
        <v>0</v>
      </c>
      <c r="T150" s="201">
        <f t="shared" si="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152</v>
      </c>
      <c r="AT150" s="202" t="s">
        <v>148</v>
      </c>
      <c r="AU150" s="202" t="s">
        <v>72</v>
      </c>
      <c r="AY150" s="17" t="s">
        <v>147</v>
      </c>
      <c r="BE150" s="203">
        <f t="shared" si="4"/>
        <v>0</v>
      </c>
      <c r="BF150" s="203">
        <f t="shared" si="5"/>
        <v>0</v>
      </c>
      <c r="BG150" s="203">
        <f t="shared" si="6"/>
        <v>0</v>
      </c>
      <c r="BH150" s="203">
        <f t="shared" si="7"/>
        <v>0</v>
      </c>
      <c r="BI150" s="203">
        <f t="shared" si="8"/>
        <v>0</v>
      </c>
      <c r="BJ150" s="17" t="s">
        <v>80</v>
      </c>
      <c r="BK150" s="203">
        <f t="shared" si="9"/>
        <v>0</v>
      </c>
      <c r="BL150" s="17" t="s">
        <v>152</v>
      </c>
      <c r="BM150" s="202" t="s">
        <v>301</v>
      </c>
    </row>
    <row r="151" spans="1:65" s="2" customFormat="1" ht="33" customHeight="1">
      <c r="A151" s="34"/>
      <c r="B151" s="35"/>
      <c r="C151" s="191" t="s">
        <v>303</v>
      </c>
      <c r="D151" s="191" t="s">
        <v>148</v>
      </c>
      <c r="E151" s="192" t="s">
        <v>982</v>
      </c>
      <c r="F151" s="193" t="s">
        <v>983</v>
      </c>
      <c r="G151" s="194" t="s">
        <v>510</v>
      </c>
      <c r="H151" s="195">
        <v>1</v>
      </c>
      <c r="I151" s="196"/>
      <c r="J151" s="197">
        <f t="shared" si="0"/>
        <v>0</v>
      </c>
      <c r="K151" s="193" t="s">
        <v>913</v>
      </c>
      <c r="L151" s="39"/>
      <c r="M151" s="198" t="s">
        <v>1</v>
      </c>
      <c r="N151" s="199" t="s">
        <v>37</v>
      </c>
      <c r="O151" s="71"/>
      <c r="P151" s="200">
        <f t="shared" si="1"/>
        <v>0</v>
      </c>
      <c r="Q151" s="200">
        <v>0</v>
      </c>
      <c r="R151" s="200">
        <f t="shared" si="2"/>
        <v>0</v>
      </c>
      <c r="S151" s="200">
        <v>0</v>
      </c>
      <c r="T151" s="201">
        <f t="shared" si="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152</v>
      </c>
      <c r="AT151" s="202" t="s">
        <v>148</v>
      </c>
      <c r="AU151" s="202" t="s">
        <v>72</v>
      </c>
      <c r="AY151" s="17" t="s">
        <v>147</v>
      </c>
      <c r="BE151" s="203">
        <f t="shared" si="4"/>
        <v>0</v>
      </c>
      <c r="BF151" s="203">
        <f t="shared" si="5"/>
        <v>0</v>
      </c>
      <c r="BG151" s="203">
        <f t="shared" si="6"/>
        <v>0</v>
      </c>
      <c r="BH151" s="203">
        <f t="shared" si="7"/>
        <v>0</v>
      </c>
      <c r="BI151" s="203">
        <f t="shared" si="8"/>
        <v>0</v>
      </c>
      <c r="BJ151" s="17" t="s">
        <v>80</v>
      </c>
      <c r="BK151" s="203">
        <f t="shared" si="9"/>
        <v>0</v>
      </c>
      <c r="BL151" s="17" t="s">
        <v>152</v>
      </c>
      <c r="BM151" s="202" t="s">
        <v>306</v>
      </c>
    </row>
    <row r="152" spans="1:65" s="2" customFormat="1" ht="21.75" customHeight="1">
      <c r="A152" s="34"/>
      <c r="B152" s="35"/>
      <c r="C152" s="191" t="s">
        <v>236</v>
      </c>
      <c r="D152" s="191" t="s">
        <v>148</v>
      </c>
      <c r="E152" s="192" t="s">
        <v>984</v>
      </c>
      <c r="F152" s="193" t="s">
        <v>985</v>
      </c>
      <c r="G152" s="194" t="s">
        <v>883</v>
      </c>
      <c r="H152" s="195">
        <v>16</v>
      </c>
      <c r="I152" s="196"/>
      <c r="J152" s="197">
        <f t="shared" si="0"/>
        <v>0</v>
      </c>
      <c r="K152" s="193" t="s">
        <v>622</v>
      </c>
      <c r="L152" s="39"/>
      <c r="M152" s="198" t="s">
        <v>1</v>
      </c>
      <c r="N152" s="199" t="s">
        <v>37</v>
      </c>
      <c r="O152" s="71"/>
      <c r="P152" s="200">
        <f t="shared" si="1"/>
        <v>0</v>
      </c>
      <c r="Q152" s="200">
        <v>0</v>
      </c>
      <c r="R152" s="200">
        <f t="shared" si="2"/>
        <v>0</v>
      </c>
      <c r="S152" s="200">
        <v>0</v>
      </c>
      <c r="T152" s="201">
        <f t="shared" si="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152</v>
      </c>
      <c r="AT152" s="202" t="s">
        <v>148</v>
      </c>
      <c r="AU152" s="202" t="s">
        <v>72</v>
      </c>
      <c r="AY152" s="17" t="s">
        <v>147</v>
      </c>
      <c r="BE152" s="203">
        <f t="shared" si="4"/>
        <v>0</v>
      </c>
      <c r="BF152" s="203">
        <f t="shared" si="5"/>
        <v>0</v>
      </c>
      <c r="BG152" s="203">
        <f t="shared" si="6"/>
        <v>0</v>
      </c>
      <c r="BH152" s="203">
        <f t="shared" si="7"/>
        <v>0</v>
      </c>
      <c r="BI152" s="203">
        <f t="shared" si="8"/>
        <v>0</v>
      </c>
      <c r="BJ152" s="17" t="s">
        <v>80</v>
      </c>
      <c r="BK152" s="203">
        <f t="shared" si="9"/>
        <v>0</v>
      </c>
      <c r="BL152" s="17" t="s">
        <v>152</v>
      </c>
      <c r="BM152" s="202" t="s">
        <v>311</v>
      </c>
    </row>
    <row r="153" spans="1:65" s="2" customFormat="1" ht="16.5" customHeight="1">
      <c r="A153" s="34"/>
      <c r="B153" s="35"/>
      <c r="C153" s="191" t="s">
        <v>312</v>
      </c>
      <c r="D153" s="191" t="s">
        <v>148</v>
      </c>
      <c r="E153" s="192" t="s">
        <v>986</v>
      </c>
      <c r="F153" s="193" t="s">
        <v>987</v>
      </c>
      <c r="G153" s="194" t="s">
        <v>883</v>
      </c>
      <c r="H153" s="195">
        <v>48</v>
      </c>
      <c r="I153" s="196"/>
      <c r="J153" s="197">
        <f t="shared" si="0"/>
        <v>0</v>
      </c>
      <c r="K153" s="193" t="s">
        <v>622</v>
      </c>
      <c r="L153" s="39"/>
      <c r="M153" s="238" t="s">
        <v>1</v>
      </c>
      <c r="N153" s="239" t="s">
        <v>37</v>
      </c>
      <c r="O153" s="240"/>
      <c r="P153" s="241">
        <f t="shared" si="1"/>
        <v>0</v>
      </c>
      <c r="Q153" s="241">
        <v>0</v>
      </c>
      <c r="R153" s="241">
        <f t="shared" si="2"/>
        <v>0</v>
      </c>
      <c r="S153" s="241">
        <v>0</v>
      </c>
      <c r="T153" s="242">
        <f t="shared" si="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152</v>
      </c>
      <c r="AT153" s="202" t="s">
        <v>148</v>
      </c>
      <c r="AU153" s="202" t="s">
        <v>72</v>
      </c>
      <c r="AY153" s="17" t="s">
        <v>147</v>
      </c>
      <c r="BE153" s="203">
        <f t="shared" si="4"/>
        <v>0</v>
      </c>
      <c r="BF153" s="203">
        <f t="shared" si="5"/>
        <v>0</v>
      </c>
      <c r="BG153" s="203">
        <f t="shared" si="6"/>
        <v>0</v>
      </c>
      <c r="BH153" s="203">
        <f t="shared" si="7"/>
        <v>0</v>
      </c>
      <c r="BI153" s="203">
        <f t="shared" si="8"/>
        <v>0</v>
      </c>
      <c r="BJ153" s="17" t="s">
        <v>80</v>
      </c>
      <c r="BK153" s="203">
        <f t="shared" si="9"/>
        <v>0</v>
      </c>
      <c r="BL153" s="17" t="s">
        <v>152</v>
      </c>
      <c r="BM153" s="202" t="s">
        <v>190</v>
      </c>
    </row>
    <row r="154" spans="1:31" s="2" customFormat="1" ht="6.95" customHeight="1">
      <c r="A154" s="34"/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39"/>
      <c r="M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</row>
  </sheetData>
  <sheetProtection algorithmName="SHA-512" hashValue="5NsLz9iSS90v4G8cwWYP+Jp9KY9jBzhci/y1lBuhYPksYcgrkLon5hs5VOYMOm1uFQFA4MhYiEF1a0iHMbHx5Q==" saltValue="lqz06LV2xUWnrhiiEAhNxVpQmZUNi2yptsWuOHsfMQfr0kqtbgv2MY/Kc9S/AqhfwSKp62x7dwnsvMEznOCCeA==" spinCount="100000" sheet="1" objects="1" scenarios="1" formatColumns="0" formatRows="0" autoFilter="0"/>
  <autoFilter ref="C115:K153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Brožová Andrea, Ing.</dc:creator>
  <cp:keywords/>
  <dc:description/>
  <cp:lastModifiedBy>Brožová Andrea, Ing.</cp:lastModifiedBy>
  <dcterms:created xsi:type="dcterms:W3CDTF">2022-06-23T08:46:26Z</dcterms:created>
  <dcterms:modified xsi:type="dcterms:W3CDTF">2022-06-23T08:46:46Z</dcterms:modified>
  <cp:category/>
  <cp:version/>
  <cp:contentType/>
  <cp:contentStatus/>
</cp:coreProperties>
</file>