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  <sheet name="SO 02 - Elektroinstalace" sheetId="3" r:id="rId3"/>
    <sheet name="SO 03 - Vytápění" sheetId="4" r:id="rId4"/>
    <sheet name="SO 04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Stavební část'!$C$129:$K$247</definedName>
    <definedName name="_xlnm.Print_Area" localSheetId="1">'SO 01 - Stavební část'!$C$4:$J$76,'SO 01 - Stavební část'!$C$82:$J$111,'SO 01 - Stavební část'!$C$117:$J$247</definedName>
    <definedName name="_xlnm.Print_Titles" localSheetId="1">'SO 01 - Stavební část'!$129:$129</definedName>
    <definedName name="_xlnm._FilterDatabase" localSheetId="2" hidden="1">'SO 02 - Elektroinstalace'!$C$121:$K$198</definedName>
    <definedName name="_xlnm.Print_Area" localSheetId="2">'SO 02 - Elektroinstalace'!$C$4:$J$76,'SO 02 - Elektroinstalace'!$C$82:$J$103,'SO 02 - Elektroinstalace'!$C$109:$J$198</definedName>
    <definedName name="_xlnm.Print_Titles" localSheetId="2">'SO 02 - Elektroinstalace'!$121:$121</definedName>
    <definedName name="_xlnm._FilterDatabase" localSheetId="3" hidden="1">'SO 03 - Vytápění'!$C$127:$K$307</definedName>
    <definedName name="_xlnm.Print_Area" localSheetId="3">'SO 03 - Vytápění'!$C$4:$J$76,'SO 03 - Vytápění'!$C$82:$J$109,'SO 03 - Vytápění'!$C$115:$J$307</definedName>
    <definedName name="_xlnm.Print_Titles" localSheetId="3">'SO 03 - Vytápění'!$127:$127</definedName>
    <definedName name="_xlnm._FilterDatabase" localSheetId="4" hidden="1">'SO 04 - VRN'!$C$121:$K$143</definedName>
    <definedName name="_xlnm.Print_Area" localSheetId="4">'SO 04 - VRN'!$C$4:$J$76,'SO 04 - VRN'!$C$82:$J$103,'SO 04 - VRN'!$C$109:$J$143</definedName>
    <definedName name="_xlnm.Print_Titles" localSheetId="4">'SO 04 - VRN'!$121:$121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1"/>
  <c r="BH141"/>
  <c r="BF141"/>
  <c r="BE141"/>
  <c r="T141"/>
  <c r="T140"/>
  <c r="R141"/>
  <c r="R140"/>
  <c r="P141"/>
  <c r="P140"/>
  <c r="BI138"/>
  <c r="BH138"/>
  <c r="BF138"/>
  <c r="BE138"/>
  <c r="T138"/>
  <c r="T137"/>
  <c r="R138"/>
  <c r="R137"/>
  <c r="P138"/>
  <c r="P137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T127"/>
  <c r="R128"/>
  <c r="R127"/>
  <c r="P128"/>
  <c r="P127"/>
  <c r="BI125"/>
  <c r="BH125"/>
  <c r="BF125"/>
  <c r="BE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4" r="J37"/>
  <c r="J36"/>
  <c i="1" r="AY97"/>
  <c i="4" r="J35"/>
  <c i="1" r="AX97"/>
  <c i="4" r="BI306"/>
  <c r="BH306"/>
  <c r="BF306"/>
  <c r="BE306"/>
  <c r="T306"/>
  <c r="R306"/>
  <c r="P306"/>
  <c r="BI304"/>
  <c r="BH304"/>
  <c r="BF304"/>
  <c r="BE304"/>
  <c r="T304"/>
  <c r="R304"/>
  <c r="P304"/>
  <c r="BI301"/>
  <c r="BH301"/>
  <c r="BF301"/>
  <c r="BE301"/>
  <c r="T301"/>
  <c r="R301"/>
  <c r="P301"/>
  <c r="BI298"/>
  <c r="BH298"/>
  <c r="BF298"/>
  <c r="BE298"/>
  <c r="T298"/>
  <c r="T297"/>
  <c r="R298"/>
  <c r="R297"/>
  <c r="P298"/>
  <c r="P297"/>
  <c r="BI294"/>
  <c r="BH294"/>
  <c r="BF294"/>
  <c r="BE294"/>
  <c r="T294"/>
  <c r="R294"/>
  <c r="P294"/>
  <c r="BI291"/>
  <c r="BH291"/>
  <c r="BF291"/>
  <c r="BE291"/>
  <c r="T291"/>
  <c r="R291"/>
  <c r="P291"/>
  <c r="BI288"/>
  <c r="BH288"/>
  <c r="BF288"/>
  <c r="BE288"/>
  <c r="T288"/>
  <c r="R288"/>
  <c r="P288"/>
  <c r="BI285"/>
  <c r="BH285"/>
  <c r="BF285"/>
  <c r="BE285"/>
  <c r="T285"/>
  <c r="R285"/>
  <c r="P285"/>
  <c r="BI282"/>
  <c r="BH282"/>
  <c r="BF282"/>
  <c r="BE282"/>
  <c r="T282"/>
  <c r="R282"/>
  <c r="P282"/>
  <c r="BI280"/>
  <c r="BH280"/>
  <c r="BF280"/>
  <c r="BE280"/>
  <c r="T280"/>
  <c r="R280"/>
  <c r="P280"/>
  <c r="BI277"/>
  <c r="BH277"/>
  <c r="BF277"/>
  <c r="BE277"/>
  <c r="T277"/>
  <c r="R277"/>
  <c r="P277"/>
  <c r="BI268"/>
  <c r="BH268"/>
  <c r="BF268"/>
  <c r="BE268"/>
  <c r="T268"/>
  <c r="R268"/>
  <c r="P268"/>
  <c r="BI266"/>
  <c r="BH266"/>
  <c r="BF266"/>
  <c r="BE266"/>
  <c r="T266"/>
  <c r="R266"/>
  <c r="P266"/>
  <c r="BI264"/>
  <c r="BH264"/>
  <c r="BF264"/>
  <c r="BE264"/>
  <c r="T264"/>
  <c r="R264"/>
  <c r="P264"/>
  <c r="BI262"/>
  <c r="BH262"/>
  <c r="BF262"/>
  <c r="BE262"/>
  <c r="T262"/>
  <c r="R262"/>
  <c r="P262"/>
  <c r="BI260"/>
  <c r="BH260"/>
  <c r="BF260"/>
  <c r="BE260"/>
  <c r="T260"/>
  <c r="R260"/>
  <c r="P260"/>
  <c r="BI258"/>
  <c r="BH258"/>
  <c r="BF258"/>
  <c r="BE258"/>
  <c r="T258"/>
  <c r="R258"/>
  <c r="P258"/>
  <c r="BI256"/>
  <c r="BH256"/>
  <c r="BF256"/>
  <c r="BE256"/>
  <c r="T256"/>
  <c r="R256"/>
  <c r="P256"/>
  <c r="BI254"/>
  <c r="BH254"/>
  <c r="BF254"/>
  <c r="BE254"/>
  <c r="T254"/>
  <c r="R254"/>
  <c r="P254"/>
  <c r="BI252"/>
  <c r="BH252"/>
  <c r="BF252"/>
  <c r="BE252"/>
  <c r="T252"/>
  <c r="R252"/>
  <c r="P252"/>
  <c r="BI250"/>
  <c r="BH250"/>
  <c r="BF250"/>
  <c r="BE250"/>
  <c r="T250"/>
  <c r="R250"/>
  <c r="P250"/>
  <c r="BI247"/>
  <c r="BH247"/>
  <c r="BF247"/>
  <c r="BE247"/>
  <c r="T247"/>
  <c r="R247"/>
  <c r="P247"/>
  <c r="BI244"/>
  <c r="BH244"/>
  <c r="BF244"/>
  <c r="BE244"/>
  <c r="T244"/>
  <c r="R244"/>
  <c r="P244"/>
  <c r="BI242"/>
  <c r="BH242"/>
  <c r="BF242"/>
  <c r="BE242"/>
  <c r="T242"/>
  <c r="R242"/>
  <c r="P242"/>
  <c r="BI239"/>
  <c r="BH239"/>
  <c r="BF239"/>
  <c r="BE239"/>
  <c r="T239"/>
  <c r="R239"/>
  <c r="P239"/>
  <c r="BI237"/>
  <c r="BH237"/>
  <c r="BF237"/>
  <c r="BE237"/>
  <c r="T237"/>
  <c r="R237"/>
  <c r="P237"/>
  <c r="BI234"/>
  <c r="BH234"/>
  <c r="BF234"/>
  <c r="BE234"/>
  <c r="T234"/>
  <c r="R234"/>
  <c r="P234"/>
  <c r="BI232"/>
  <c r="BH232"/>
  <c r="BF232"/>
  <c r="BE232"/>
  <c r="T232"/>
  <c r="R232"/>
  <c r="P232"/>
  <c r="BI230"/>
  <c r="BH230"/>
  <c r="BF230"/>
  <c r="BE230"/>
  <c r="T230"/>
  <c r="R230"/>
  <c r="P230"/>
  <c r="BI226"/>
  <c r="BH226"/>
  <c r="BF226"/>
  <c r="BE226"/>
  <c r="T226"/>
  <c r="R226"/>
  <c r="P226"/>
  <c r="BI223"/>
  <c r="BH223"/>
  <c r="BF223"/>
  <c r="BE223"/>
  <c r="T223"/>
  <c r="R223"/>
  <c r="P223"/>
  <c r="BI220"/>
  <c r="BH220"/>
  <c r="BF220"/>
  <c r="BE220"/>
  <c r="T220"/>
  <c r="R220"/>
  <c r="P220"/>
  <c r="BI217"/>
  <c r="BH217"/>
  <c r="BF217"/>
  <c r="BE217"/>
  <c r="T217"/>
  <c r="R217"/>
  <c r="P217"/>
  <c r="BI214"/>
  <c r="BH214"/>
  <c r="BF214"/>
  <c r="BE214"/>
  <c r="T214"/>
  <c r="R214"/>
  <c r="P214"/>
  <c r="BI211"/>
  <c r="BH211"/>
  <c r="BF211"/>
  <c r="BE211"/>
  <c r="T211"/>
  <c r="R211"/>
  <c r="P211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R199"/>
  <c r="P199"/>
  <c r="BI197"/>
  <c r="BH197"/>
  <c r="BF197"/>
  <c r="BE197"/>
  <c r="T197"/>
  <c r="R197"/>
  <c r="P197"/>
  <c r="BI194"/>
  <c r="BH194"/>
  <c r="BF194"/>
  <c r="BE194"/>
  <c r="T194"/>
  <c r="R194"/>
  <c r="P194"/>
  <c r="BI192"/>
  <c r="BH192"/>
  <c r="BF192"/>
  <c r="BE192"/>
  <c r="T192"/>
  <c r="R192"/>
  <c r="P192"/>
  <c r="BI189"/>
  <c r="BH189"/>
  <c r="BF189"/>
  <c r="BE189"/>
  <c r="T189"/>
  <c r="R189"/>
  <c r="P189"/>
  <c r="BI187"/>
  <c r="BH187"/>
  <c r="BF187"/>
  <c r="BE187"/>
  <c r="T187"/>
  <c r="R187"/>
  <c r="P187"/>
  <c r="BI185"/>
  <c r="BH185"/>
  <c r="BF185"/>
  <c r="BE185"/>
  <c r="T185"/>
  <c r="R185"/>
  <c r="P185"/>
  <c r="BI183"/>
  <c r="BH183"/>
  <c r="BF183"/>
  <c r="BE183"/>
  <c r="T183"/>
  <c r="R183"/>
  <c r="P183"/>
  <c r="BI181"/>
  <c r="BH181"/>
  <c r="BF181"/>
  <c r="BE181"/>
  <c r="T181"/>
  <c r="R181"/>
  <c r="P181"/>
  <c r="BI179"/>
  <c r="BH179"/>
  <c r="BF179"/>
  <c r="BE179"/>
  <c r="T179"/>
  <c r="R179"/>
  <c r="P179"/>
  <c r="BI176"/>
  <c r="BH176"/>
  <c r="BF176"/>
  <c r="BE176"/>
  <c r="T176"/>
  <c r="R176"/>
  <c r="P176"/>
  <c r="BI174"/>
  <c r="BH174"/>
  <c r="BF174"/>
  <c r="BE174"/>
  <c r="T174"/>
  <c r="R174"/>
  <c r="P174"/>
  <c r="BI172"/>
  <c r="BH172"/>
  <c r="BF172"/>
  <c r="BE172"/>
  <c r="T172"/>
  <c r="R172"/>
  <c r="P172"/>
  <c r="BI169"/>
  <c r="BH169"/>
  <c r="BF169"/>
  <c r="BE169"/>
  <c r="T169"/>
  <c r="R169"/>
  <c r="P169"/>
  <c r="BI166"/>
  <c r="BH166"/>
  <c r="BF166"/>
  <c r="BE166"/>
  <c r="T166"/>
  <c r="R166"/>
  <c r="P166"/>
  <c r="BI163"/>
  <c r="BH163"/>
  <c r="BF163"/>
  <c r="BE163"/>
  <c r="T163"/>
  <c r="R163"/>
  <c r="P163"/>
  <c r="BI161"/>
  <c r="BH161"/>
  <c r="BF161"/>
  <c r="BE161"/>
  <c r="T161"/>
  <c r="R161"/>
  <c r="P161"/>
  <c r="BI158"/>
  <c r="BH158"/>
  <c r="BF158"/>
  <c r="BE158"/>
  <c r="T158"/>
  <c r="R158"/>
  <c r="P158"/>
  <c r="BI155"/>
  <c r="BH155"/>
  <c r="BF155"/>
  <c r="BE155"/>
  <c r="T155"/>
  <c r="R155"/>
  <c r="P155"/>
  <c r="BI153"/>
  <c r="BH153"/>
  <c r="BF153"/>
  <c r="BE153"/>
  <c r="T153"/>
  <c r="R153"/>
  <c r="P153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39"/>
  <c r="BH139"/>
  <c r="BF139"/>
  <c r="BE139"/>
  <c r="T139"/>
  <c r="T138"/>
  <c r="R139"/>
  <c r="R138"/>
  <c r="P139"/>
  <c r="P138"/>
  <c r="BI136"/>
  <c r="BH136"/>
  <c r="BF136"/>
  <c r="BE136"/>
  <c r="T136"/>
  <c r="T135"/>
  <c r="R136"/>
  <c r="R135"/>
  <c r="P136"/>
  <c r="P135"/>
  <c r="BI133"/>
  <c r="BH133"/>
  <c r="BF133"/>
  <c r="BE133"/>
  <c r="T133"/>
  <c r="R133"/>
  <c r="P133"/>
  <c r="BI131"/>
  <c r="BH131"/>
  <c r="BF131"/>
  <c r="BE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3" r="J37"/>
  <c r="J36"/>
  <c i="1" r="AY96"/>
  <c i="3" r="J35"/>
  <c i="1" r="AX96"/>
  <c i="3" r="BI197"/>
  <c r="BH197"/>
  <c r="BF197"/>
  <c r="BE197"/>
  <c r="T197"/>
  <c r="R197"/>
  <c r="P197"/>
  <c r="BI195"/>
  <c r="BH195"/>
  <c r="BF195"/>
  <c r="BE195"/>
  <c r="T195"/>
  <c r="R195"/>
  <c r="P195"/>
  <c r="BI192"/>
  <c r="BH192"/>
  <c r="BF192"/>
  <c r="BE192"/>
  <c r="T192"/>
  <c r="R192"/>
  <c r="P192"/>
  <c r="BI190"/>
  <c r="BH190"/>
  <c r="BF190"/>
  <c r="BE190"/>
  <c r="T190"/>
  <c r="R190"/>
  <c r="P190"/>
  <c r="BI188"/>
  <c r="BH188"/>
  <c r="BF188"/>
  <c r="BE188"/>
  <c r="T188"/>
  <c r="R188"/>
  <c r="P188"/>
  <c r="BI186"/>
  <c r="BH186"/>
  <c r="BF186"/>
  <c r="BE186"/>
  <c r="T186"/>
  <c r="R186"/>
  <c r="P186"/>
  <c r="BI182"/>
  <c r="BH182"/>
  <c r="BF182"/>
  <c r="BE182"/>
  <c r="T182"/>
  <c r="R182"/>
  <c r="P182"/>
  <c r="BI180"/>
  <c r="BH180"/>
  <c r="BF180"/>
  <c r="BE180"/>
  <c r="T180"/>
  <c r="R180"/>
  <c r="P180"/>
  <c r="BI178"/>
  <c r="BH178"/>
  <c r="BF178"/>
  <c r="BE178"/>
  <c r="T178"/>
  <c r="R178"/>
  <c r="P178"/>
  <c r="BI176"/>
  <c r="BH176"/>
  <c r="BF176"/>
  <c r="BE176"/>
  <c r="T176"/>
  <c r="R176"/>
  <c r="P176"/>
  <c r="BI174"/>
  <c r="BH174"/>
  <c r="BF174"/>
  <c r="BE174"/>
  <c r="T174"/>
  <c r="R174"/>
  <c r="P174"/>
  <c r="BI172"/>
  <c r="BH172"/>
  <c r="BF172"/>
  <c r="BE172"/>
  <c r="T172"/>
  <c r="R172"/>
  <c r="P172"/>
  <c r="BI170"/>
  <c r="BH170"/>
  <c r="BF170"/>
  <c r="BE170"/>
  <c r="T170"/>
  <c r="R170"/>
  <c r="P170"/>
  <c r="BI168"/>
  <c r="BH168"/>
  <c r="BF168"/>
  <c r="BE168"/>
  <c r="T168"/>
  <c r="R168"/>
  <c r="P168"/>
  <c r="BI166"/>
  <c r="BH166"/>
  <c r="BF166"/>
  <c r="BE166"/>
  <c r="T166"/>
  <c r="R166"/>
  <c r="P166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2"/>
  <c r="BH152"/>
  <c r="BF152"/>
  <c r="BE152"/>
  <c r="T152"/>
  <c r="R152"/>
  <c r="P152"/>
  <c r="BI150"/>
  <c r="BH150"/>
  <c r="BF150"/>
  <c r="BE150"/>
  <c r="T150"/>
  <c r="R150"/>
  <c r="P150"/>
  <c r="BI146"/>
  <c r="BH146"/>
  <c r="BF146"/>
  <c r="BE146"/>
  <c r="T146"/>
  <c r="R146"/>
  <c r="P146"/>
  <c r="BI144"/>
  <c r="BH144"/>
  <c r="BF144"/>
  <c r="BE144"/>
  <c r="T144"/>
  <c r="R144"/>
  <c r="P144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" r="J37"/>
  <c r="J36"/>
  <c i="1" r="AY95"/>
  <c i="2" r="J35"/>
  <c i="1" r="AX95"/>
  <c i="2" r="BI246"/>
  <c r="BH246"/>
  <c r="BF246"/>
  <c r="BE246"/>
  <c r="T246"/>
  <c r="R246"/>
  <c r="P246"/>
  <c r="BI244"/>
  <c r="BH244"/>
  <c r="BF244"/>
  <c r="BE244"/>
  <c r="T244"/>
  <c r="R244"/>
  <c r="P244"/>
  <c r="BI241"/>
  <c r="BH241"/>
  <c r="BF241"/>
  <c r="BE241"/>
  <c r="T241"/>
  <c r="T240"/>
  <c r="R241"/>
  <c r="R240"/>
  <c r="P241"/>
  <c r="P240"/>
  <c r="BI238"/>
  <c r="BH238"/>
  <c r="BF238"/>
  <c r="BE238"/>
  <c r="T238"/>
  <c r="R238"/>
  <c r="P238"/>
  <c r="BI236"/>
  <c r="BH236"/>
  <c r="BF236"/>
  <c r="BE236"/>
  <c r="T236"/>
  <c r="R236"/>
  <c r="P236"/>
  <c r="BI233"/>
  <c r="BH233"/>
  <c r="BF233"/>
  <c r="BE233"/>
  <c r="T233"/>
  <c r="R233"/>
  <c r="P233"/>
  <c r="BI230"/>
  <c r="BH230"/>
  <c r="BF230"/>
  <c r="BE230"/>
  <c r="T230"/>
  <c r="R230"/>
  <c r="P230"/>
  <c r="BI227"/>
  <c r="BH227"/>
  <c r="BF227"/>
  <c r="BE227"/>
  <c r="T227"/>
  <c r="R227"/>
  <c r="P227"/>
  <c r="BI224"/>
  <c r="BH224"/>
  <c r="BF224"/>
  <c r="BE224"/>
  <c r="T224"/>
  <c r="R224"/>
  <c r="P224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4"/>
  <c r="BH204"/>
  <c r="BF204"/>
  <c r="BE204"/>
  <c r="T204"/>
  <c r="R204"/>
  <c r="P204"/>
  <c r="BI201"/>
  <c r="BH201"/>
  <c r="BF201"/>
  <c r="BE201"/>
  <c r="T201"/>
  <c r="R201"/>
  <c r="P201"/>
  <c r="BI198"/>
  <c r="BH198"/>
  <c r="BF198"/>
  <c r="BE198"/>
  <c r="T198"/>
  <c r="R198"/>
  <c r="P198"/>
  <c r="BI195"/>
  <c r="BH195"/>
  <c r="BF195"/>
  <c r="BE195"/>
  <c r="T195"/>
  <c r="R195"/>
  <c r="P195"/>
  <c r="BI191"/>
  <c r="BH191"/>
  <c r="BF191"/>
  <c r="BE191"/>
  <c r="T191"/>
  <c r="T190"/>
  <c r="R191"/>
  <c r="R190"/>
  <c r="P191"/>
  <c r="P190"/>
  <c r="BI188"/>
  <c r="BH188"/>
  <c r="BF188"/>
  <c r="BE188"/>
  <c r="T188"/>
  <c r="R188"/>
  <c r="P188"/>
  <c r="BI185"/>
  <c r="BH185"/>
  <c r="BF185"/>
  <c r="BE185"/>
  <c r="T185"/>
  <c r="R185"/>
  <c r="P185"/>
  <c r="BI183"/>
  <c r="BH183"/>
  <c r="BF183"/>
  <c r="BE183"/>
  <c r="T183"/>
  <c r="R183"/>
  <c r="P183"/>
  <c r="BI181"/>
  <c r="BH181"/>
  <c r="BF181"/>
  <c r="BE181"/>
  <c r="T181"/>
  <c r="R181"/>
  <c r="P181"/>
  <c r="BI179"/>
  <c r="BH179"/>
  <c r="BF179"/>
  <c r="BE179"/>
  <c r="T179"/>
  <c r="R179"/>
  <c r="P179"/>
  <c r="BI176"/>
  <c r="BH176"/>
  <c r="BF176"/>
  <c r="BE176"/>
  <c r="T176"/>
  <c r="R176"/>
  <c r="P176"/>
  <c r="BI174"/>
  <c r="BH174"/>
  <c r="BF174"/>
  <c r="BE174"/>
  <c r="T174"/>
  <c r="R174"/>
  <c r="P174"/>
  <c r="BI172"/>
  <c r="BH172"/>
  <c r="BF172"/>
  <c r="BE172"/>
  <c r="T172"/>
  <c r="R172"/>
  <c r="P172"/>
  <c r="BI169"/>
  <c r="BH169"/>
  <c r="BF169"/>
  <c r="BE169"/>
  <c r="T169"/>
  <c r="R169"/>
  <c r="P169"/>
  <c r="BI166"/>
  <c r="BH166"/>
  <c r="BF166"/>
  <c r="BE166"/>
  <c r="T166"/>
  <c r="R166"/>
  <c r="P166"/>
  <c r="BI163"/>
  <c r="BH163"/>
  <c r="BF163"/>
  <c r="BE163"/>
  <c r="T163"/>
  <c r="R163"/>
  <c r="P163"/>
  <c r="BI160"/>
  <c r="BH160"/>
  <c r="BF160"/>
  <c r="BE160"/>
  <c r="T160"/>
  <c r="R160"/>
  <c r="P160"/>
  <c r="BI156"/>
  <c r="BH156"/>
  <c r="BF156"/>
  <c r="BE156"/>
  <c r="T156"/>
  <c r="R156"/>
  <c r="P156"/>
  <c r="BI154"/>
  <c r="BH154"/>
  <c r="BF154"/>
  <c r="BE154"/>
  <c r="T154"/>
  <c r="R154"/>
  <c r="P154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1"/>
  <c r="BH141"/>
  <c r="BF141"/>
  <c r="BE141"/>
  <c r="T141"/>
  <c r="R141"/>
  <c r="P141"/>
  <c r="BI138"/>
  <c r="BH138"/>
  <c r="BF138"/>
  <c r="BE138"/>
  <c r="T138"/>
  <c r="R138"/>
  <c r="P138"/>
  <c r="BI136"/>
  <c r="BH136"/>
  <c r="BF136"/>
  <c r="BE136"/>
  <c r="T136"/>
  <c r="R136"/>
  <c r="P136"/>
  <c r="BI133"/>
  <c r="BH133"/>
  <c r="BF133"/>
  <c r="BE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89"/>
  <c r="E7"/>
  <c r="E120"/>
  <c i="1" r="L90"/>
  <c r="AM90"/>
  <c r="AM89"/>
  <c r="L89"/>
  <c r="AM87"/>
  <c r="L87"/>
  <c r="L85"/>
  <c r="L84"/>
  <c i="2" r="BK230"/>
  <c r="J227"/>
  <c r="J213"/>
  <c r="BK185"/>
  <c r="J169"/>
  <c r="J151"/>
  <c r="BK246"/>
  <c r="J233"/>
  <c r="BK201"/>
  <c r="J191"/>
  <c r="BK179"/>
  <c r="J166"/>
  <c r="J156"/>
  <c r="BK136"/>
  <c r="J236"/>
  <c r="BK222"/>
  <c r="J201"/>
  <c r="J183"/>
  <c r="BK160"/>
  <c r="J141"/>
  <c i="1" r="AS94"/>
  <c i="2" r="BK191"/>
  <c r="J174"/>
  <c i="3" r="BK197"/>
  <c r="BK182"/>
  <c r="BK172"/>
  <c r="J156"/>
  <c r="BK134"/>
  <c r="BK186"/>
  <c r="J162"/>
  <c r="J136"/>
  <c r="J188"/>
  <c r="J172"/>
  <c r="J158"/>
  <c r="BK140"/>
  <c r="J170"/>
  <c r="BK156"/>
  <c r="BK138"/>
  <c i="4" r="BK304"/>
  <c r="BK288"/>
  <c r="J266"/>
  <c r="J256"/>
  <c r="BK239"/>
  <c r="J202"/>
  <c r="BK183"/>
  <c r="BK169"/>
  <c r="J155"/>
  <c r="J139"/>
  <c r="J282"/>
  <c r="J247"/>
  <c r="J234"/>
  <c r="J214"/>
  <c r="J187"/>
  <c r="BK172"/>
  <c r="J163"/>
  <c r="BK144"/>
  <c r="J133"/>
  <c r="J298"/>
  <c r="BK282"/>
  <c r="J258"/>
  <c r="BK247"/>
  <c r="J223"/>
  <c r="BK208"/>
  <c r="BK194"/>
  <c r="BK155"/>
  <c r="J285"/>
  <c r="BK254"/>
  <c r="J239"/>
  <c r="BK223"/>
  <c r="BK202"/>
  <c r="J189"/>
  <c r="BK163"/>
  <c r="J144"/>
  <c i="5" r="J125"/>
  <c r="J134"/>
  <c r="BK134"/>
  <c i="2" r="J148"/>
  <c r="BK241"/>
  <c r="J222"/>
  <c r="J204"/>
  <c r="BK181"/>
  <c r="BK156"/>
  <c i="3" r="J192"/>
  <c r="BK178"/>
  <c r="BK170"/>
  <c r="J152"/>
  <c r="BK131"/>
  <c r="BK174"/>
  <c r="BK152"/>
  <c r="J195"/>
  <c r="J176"/>
  <c r="BK150"/>
  <c r="J197"/>
  <c r="J182"/>
  <c r="BK158"/>
  <c r="J140"/>
  <c r="J125"/>
  <c i="4" r="J306"/>
  <c r="J280"/>
  <c r="BK264"/>
  <c r="BK244"/>
  <c r="BK220"/>
  <c r="BK187"/>
  <c r="J176"/>
  <c r="J153"/>
  <c r="BK133"/>
  <c r="BK294"/>
  <c r="BK258"/>
  <c r="BK226"/>
  <c r="J197"/>
  <c r="J183"/>
  <c r="J169"/>
  <c r="BK153"/>
  <c r="J136"/>
  <c r="J304"/>
  <c r="BK280"/>
  <c r="BK256"/>
  <c r="BK250"/>
  <c r="J226"/>
  <c r="J211"/>
  <c r="BK197"/>
  <c r="BK181"/>
  <c r="BK139"/>
  <c r="BK260"/>
  <c r="BK242"/>
  <c r="J230"/>
  <c r="J208"/>
  <c r="BK192"/>
  <c r="BK166"/>
  <c r="J148"/>
  <c i="5" r="J131"/>
  <c r="J138"/>
  <c r="BK138"/>
  <c r="BK125"/>
  <c i="2" r="BK233"/>
  <c r="J224"/>
  <c r="BK216"/>
  <c r="BK204"/>
  <c r="BK176"/>
  <c r="BK166"/>
  <c r="J145"/>
  <c r="J244"/>
  <c r="BK236"/>
  <c r="BK207"/>
  <c r="BK195"/>
  <c r="J188"/>
  <c r="BK169"/>
  <c r="J160"/>
  <c r="BK141"/>
  <c r="J133"/>
  <c r="J238"/>
  <c r="BK224"/>
  <c r="BK213"/>
  <c r="J185"/>
  <c r="J176"/>
  <c r="BK154"/>
  <c r="BK145"/>
  <c r="BK133"/>
  <c r="J230"/>
  <c r="J207"/>
  <c r="BK183"/>
  <c r="BK172"/>
  <c i="3" r="J190"/>
  <c r="BK176"/>
  <c r="J168"/>
  <c r="BK144"/>
  <c r="J128"/>
  <c r="BK168"/>
  <c r="BK160"/>
  <c r="BK128"/>
  <c r="J178"/>
  <c r="BK166"/>
  <c r="J138"/>
  <c r="BK164"/>
  <c r="BK146"/>
  <c r="J131"/>
  <c i="4" r="BK298"/>
  <c r="BK285"/>
  <c r="BK268"/>
  <c r="J260"/>
  <c r="BK234"/>
  <c r="J192"/>
  <c r="BK176"/>
  <c r="J158"/>
  <c r="J146"/>
  <c r="J301"/>
  <c r="J264"/>
  <c r="J242"/>
  <c r="J205"/>
  <c r="BK185"/>
  <c r="J174"/>
  <c r="BK158"/>
  <c r="BK142"/>
  <c r="J294"/>
  <c r="J277"/>
  <c r="J252"/>
  <c r="BK230"/>
  <c r="BK214"/>
  <c r="BK199"/>
  <c r="BK161"/>
  <c r="BK301"/>
  <c r="BK266"/>
  <c r="J250"/>
  <c r="BK232"/>
  <c r="BK211"/>
  <c r="J179"/>
  <c r="J161"/>
  <c r="J142"/>
  <c i="5" r="J128"/>
  <c r="BK131"/>
  <c i="2" r="BK244"/>
  <c r="BK219"/>
  <c r="BK210"/>
  <c r="BK188"/>
  <c r="J172"/>
  <c r="J163"/>
  <c r="J138"/>
  <c r="J241"/>
  <c r="J219"/>
  <c r="BK198"/>
  <c r="BK174"/>
  <c r="BK163"/>
  <c r="J154"/>
  <c r="BK138"/>
  <c r="J246"/>
  <c r="BK227"/>
  <c r="J216"/>
  <c r="J198"/>
  <c r="J181"/>
  <c r="BK151"/>
  <c r="J136"/>
  <c r="BK238"/>
  <c r="J210"/>
  <c r="J195"/>
  <c r="J179"/>
  <c r="BK148"/>
  <c i="3" r="J186"/>
  <c r="J174"/>
  <c r="J166"/>
  <c r="BK136"/>
  <c r="BK125"/>
  <c r="BK195"/>
  <c r="BK190"/>
  <c r="BK188"/>
  <c r="J180"/>
  <c r="J164"/>
  <c r="J146"/>
  <c r="BK180"/>
  <c r="J160"/>
  <c r="J144"/>
  <c r="BK192"/>
  <c r="BK162"/>
  <c r="J150"/>
  <c r="J134"/>
  <c i="4" r="BK306"/>
  <c r="J291"/>
  <c r="BK277"/>
  <c r="J262"/>
  <c r="BK237"/>
  <c r="J199"/>
  <c r="BK179"/>
  <c r="BK174"/>
  <c r="BK150"/>
  <c r="BK131"/>
  <c r="BK291"/>
  <c r="J244"/>
  <c r="BK217"/>
  <c r="BK189"/>
  <c r="J181"/>
  <c r="J166"/>
  <c r="BK148"/>
  <c r="J131"/>
  <c r="J288"/>
  <c r="BK262"/>
  <c r="J254"/>
  <c r="J232"/>
  <c r="J217"/>
  <c r="BK205"/>
  <c r="J185"/>
  <c r="BK146"/>
  <c r="J268"/>
  <c r="BK252"/>
  <c r="J237"/>
  <c r="J220"/>
  <c r="J194"/>
  <c r="J172"/>
  <c r="J150"/>
  <c r="BK136"/>
  <c i="5" r="J141"/>
  <c r="BK141"/>
  <c r="BK128"/>
  <c i="2" l="1" r="P132"/>
  <c r="R144"/>
  <c r="R159"/>
  <c r="R168"/>
  <c r="P178"/>
  <c r="T194"/>
  <c r="T209"/>
  <c r="T226"/>
  <c r="T232"/>
  <c r="T243"/>
  <c i="3" r="T124"/>
  <c r="R133"/>
  <c r="T185"/>
  <c r="T184"/>
  <c r="T194"/>
  <c i="4" r="T130"/>
  <c r="P141"/>
  <c r="T168"/>
  <c r="P191"/>
  <c r="R225"/>
  <c r="BK279"/>
  <c r="J279"/>
  <c r="J105"/>
  <c r="BK287"/>
  <c r="J287"/>
  <c r="J106"/>
  <c r="BK300"/>
  <c r="J300"/>
  <c r="J108"/>
  <c i="2" r="R132"/>
  <c r="P144"/>
  <c r="T159"/>
  <c r="T168"/>
  <c r="T178"/>
  <c r="P194"/>
  <c r="BK209"/>
  <c r="J209"/>
  <c r="J106"/>
  <c r="BK226"/>
  <c r="J226"/>
  <c r="J107"/>
  <c r="BK232"/>
  <c r="J232"/>
  <c r="J108"/>
  <c r="BK243"/>
  <c r="J243"/>
  <c r="J110"/>
  <c i="3" r="P124"/>
  <c r="T133"/>
  <c r="BK185"/>
  <c r="BK184"/>
  <c r="J184"/>
  <c r="J100"/>
  <c r="BK194"/>
  <c r="J194"/>
  <c r="J102"/>
  <c i="4" r="P130"/>
  <c r="R141"/>
  <c r="R168"/>
  <c r="R191"/>
  <c r="T225"/>
  <c r="T279"/>
  <c r="T287"/>
  <c r="P300"/>
  <c i="5" r="P130"/>
  <c r="P123"/>
  <c r="P122"/>
  <c i="1" r="AU98"/>
  <c i="2" r="BK132"/>
  <c r="J132"/>
  <c r="J98"/>
  <c r="BK144"/>
  <c r="J144"/>
  <c r="J99"/>
  <c r="BK159"/>
  <c r="J159"/>
  <c r="J100"/>
  <c r="BK168"/>
  <c r="J168"/>
  <c r="J101"/>
  <c r="BK178"/>
  <c r="J178"/>
  <c r="J102"/>
  <c r="BK194"/>
  <c r="J194"/>
  <c r="J105"/>
  <c r="P209"/>
  <c r="P226"/>
  <c r="P232"/>
  <c r="R243"/>
  <c i="3" r="BK124"/>
  <c r="J124"/>
  <c r="J98"/>
  <c r="P133"/>
  <c r="P185"/>
  <c r="P184"/>
  <c r="P194"/>
  <c i="4" r="BK130"/>
  <c r="J130"/>
  <c r="J98"/>
  <c r="BK141"/>
  <c r="J141"/>
  <c r="J101"/>
  <c r="P168"/>
  <c r="BK191"/>
  <c r="J191"/>
  <c r="J103"/>
  <c r="BK225"/>
  <c r="J225"/>
  <c r="J104"/>
  <c r="P279"/>
  <c r="R287"/>
  <c r="T300"/>
  <c i="5" r="BK130"/>
  <c r="J130"/>
  <c r="J100"/>
  <c r="R130"/>
  <c r="R123"/>
  <c r="R122"/>
  <c i="2" r="T132"/>
  <c r="T144"/>
  <c r="P159"/>
  <c r="P168"/>
  <c r="R178"/>
  <c r="R194"/>
  <c r="R193"/>
  <c r="R209"/>
  <c r="R226"/>
  <c r="R232"/>
  <c r="P243"/>
  <c i="3" r="R124"/>
  <c r="R123"/>
  <c r="BK133"/>
  <c r="J133"/>
  <c r="J99"/>
  <c r="R185"/>
  <c r="R184"/>
  <c r="R194"/>
  <c i="4" r="R130"/>
  <c r="T141"/>
  <c r="BK168"/>
  <c r="J168"/>
  <c r="J102"/>
  <c r="T191"/>
  <c r="P225"/>
  <c r="R279"/>
  <c r="P287"/>
  <c r="R300"/>
  <c i="5" r="T130"/>
  <c r="T123"/>
  <c r="T122"/>
  <c i="4" r="BK297"/>
  <c r="J297"/>
  <c r="J107"/>
  <c i="2" r="BK240"/>
  <c r="J240"/>
  <c r="J109"/>
  <c i="5" r="BK124"/>
  <c r="BK137"/>
  <c r="J137"/>
  <c r="J101"/>
  <c r="BK140"/>
  <c r="J140"/>
  <c r="J102"/>
  <c i="2" r="BK190"/>
  <c r="J190"/>
  <c r="J103"/>
  <c i="4" r="BK135"/>
  <c r="J135"/>
  <c r="J99"/>
  <c r="BK138"/>
  <c r="J138"/>
  <c r="J100"/>
  <c i="5" r="BK127"/>
  <c r="J127"/>
  <c r="J99"/>
  <c r="F92"/>
  <c r="J116"/>
  <c r="BG131"/>
  <c r="BG134"/>
  <c r="E112"/>
  <c r="BG125"/>
  <c r="BG138"/>
  <c r="BG128"/>
  <c r="BG141"/>
  <c i="3" r="J185"/>
  <c r="J101"/>
  <c i="4" r="J89"/>
  <c r="F92"/>
  <c r="BG139"/>
  <c r="BG161"/>
  <c r="BG163"/>
  <c r="BG189"/>
  <c r="BG205"/>
  <c r="BG208"/>
  <c r="BG220"/>
  <c r="BG239"/>
  <c r="BG250"/>
  <c r="BG258"/>
  <c r="BG264"/>
  <c r="E85"/>
  <c r="BG136"/>
  <c r="BG144"/>
  <c r="BG153"/>
  <c r="BG158"/>
  <c r="BG176"/>
  <c r="BG179"/>
  <c r="BG183"/>
  <c r="BG192"/>
  <c r="BG194"/>
  <c r="BG197"/>
  <c r="BG202"/>
  <c r="BG211"/>
  <c r="BG223"/>
  <c r="BG230"/>
  <c r="BG244"/>
  <c r="BG247"/>
  <c r="BG252"/>
  <c r="BG254"/>
  <c r="BG260"/>
  <c r="BG280"/>
  <c r="BG288"/>
  <c r="BG294"/>
  <c r="BG133"/>
  <c r="BG142"/>
  <c r="BG146"/>
  <c r="BG150"/>
  <c r="BG155"/>
  <c r="BG174"/>
  <c r="BG187"/>
  <c r="BG214"/>
  <c r="BG226"/>
  <c r="BG256"/>
  <c r="BG298"/>
  <c r="BG301"/>
  <c r="BG131"/>
  <c r="BG148"/>
  <c r="BG166"/>
  <c r="BG169"/>
  <c r="BG172"/>
  <c r="BG181"/>
  <c r="BG185"/>
  <c r="BG199"/>
  <c r="BG217"/>
  <c r="BG232"/>
  <c r="BG234"/>
  <c r="BG237"/>
  <c r="BG242"/>
  <c r="BG262"/>
  <c r="BG266"/>
  <c r="BG268"/>
  <c r="BG277"/>
  <c r="BG282"/>
  <c r="BG285"/>
  <c r="BG291"/>
  <c r="BG304"/>
  <c r="BG306"/>
  <c i="3" r="E85"/>
  <c r="BG136"/>
  <c r="BG144"/>
  <c r="BG146"/>
  <c r="BG156"/>
  <c r="BG160"/>
  <c r="BG162"/>
  <c r="BG190"/>
  <c r="BG197"/>
  <c r="J89"/>
  <c r="BG138"/>
  <c r="BG178"/>
  <c r="BG182"/>
  <c r="BG192"/>
  <c r="F92"/>
  <c r="BG125"/>
  <c r="BG131"/>
  <c r="BG134"/>
  <c r="BG158"/>
  <c r="BG166"/>
  <c r="BG186"/>
  <c r="BG188"/>
  <c r="BG195"/>
  <c r="BG128"/>
  <c r="BG140"/>
  <c r="BG150"/>
  <c r="BG152"/>
  <c r="BG164"/>
  <c r="BG168"/>
  <c r="BG170"/>
  <c r="BG172"/>
  <c r="BG174"/>
  <c r="BG176"/>
  <c r="BG180"/>
  <c i="2" r="F92"/>
  <c r="J124"/>
  <c r="BG156"/>
  <c r="BG176"/>
  <c r="BG181"/>
  <c r="BG195"/>
  <c r="BG210"/>
  <c r="BG133"/>
  <c r="BG138"/>
  <c r="BG141"/>
  <c r="BG145"/>
  <c r="BG148"/>
  <c r="BG151"/>
  <c r="BG169"/>
  <c r="BG179"/>
  <c r="BG188"/>
  <c r="BG191"/>
  <c r="BG222"/>
  <c r="BG224"/>
  <c r="BG233"/>
  <c r="BG244"/>
  <c r="BG246"/>
  <c r="BG136"/>
  <c r="BG154"/>
  <c r="BG160"/>
  <c r="BG163"/>
  <c r="BG172"/>
  <c r="BG198"/>
  <c r="BG204"/>
  <c r="BG216"/>
  <c r="BG219"/>
  <c r="BG230"/>
  <c r="BG238"/>
  <c r="BG241"/>
  <c r="E85"/>
  <c r="BG166"/>
  <c r="BG174"/>
  <c r="BG183"/>
  <c r="BG185"/>
  <c r="BG201"/>
  <c r="BG207"/>
  <c r="BG213"/>
  <c r="BG227"/>
  <c r="BG236"/>
  <c r="J34"/>
  <c i="1" r="AW95"/>
  <c i="3" r="J34"/>
  <c i="1" r="AW96"/>
  <c i="3" r="J33"/>
  <c i="1" r="AV96"/>
  <c i="4" r="J33"/>
  <c i="1" r="AV97"/>
  <c i="4" r="F36"/>
  <c i="1" r="BC97"/>
  <c i="2" r="J33"/>
  <c i="1" r="AV95"/>
  <c i="2" r="F37"/>
  <c i="1" r="BD95"/>
  <c i="3" r="F37"/>
  <c i="1" r="BD96"/>
  <c i="4" r="F37"/>
  <c i="1" r="BD97"/>
  <c i="5" r="F36"/>
  <c i="1" r="BC98"/>
  <c i="5" r="F34"/>
  <c i="1" r="BA98"/>
  <c i="2" r="F33"/>
  <c i="1" r="AZ95"/>
  <c i="2" r="F34"/>
  <c i="1" r="BA95"/>
  <c i="3" r="F33"/>
  <c i="1" r="AZ96"/>
  <c i="4" r="F34"/>
  <c i="1" r="BA97"/>
  <c i="5" r="F33"/>
  <c i="1" r="AZ98"/>
  <c i="5" r="J34"/>
  <c i="1" r="AW98"/>
  <c i="2" r="F36"/>
  <c i="1" r="BC95"/>
  <c i="3" r="F34"/>
  <c i="1" r="BA96"/>
  <c i="3" r="F36"/>
  <c i="1" r="BC96"/>
  <c i="4" r="J34"/>
  <c i="1" r="AW97"/>
  <c i="4" r="F33"/>
  <c i="1" r="AZ97"/>
  <c i="5" r="J33"/>
  <c i="1" r="AV98"/>
  <c i="5" r="F37"/>
  <c i="1" r="BD98"/>
  <c i="5" l="1" r="BK123"/>
  <c r="BK122"/>
  <c r="J122"/>
  <c r="J96"/>
  <c i="4" r="R129"/>
  <c r="R128"/>
  <c i="3" r="R122"/>
  <c i="4" r="P129"/>
  <c r="P128"/>
  <c i="1" r="AU97"/>
  <c i="3" r="P123"/>
  <c r="P122"/>
  <c i="1" r="AU96"/>
  <c i="2" r="P193"/>
  <c r="R131"/>
  <c r="R130"/>
  <c r="P131"/>
  <c r="P130"/>
  <c i="1" r="AU95"/>
  <c i="2" r="T131"/>
  <c i="4" r="T129"/>
  <c r="T128"/>
  <c i="3" r="T123"/>
  <c r="T122"/>
  <c i="2" r="T193"/>
  <c r="BK131"/>
  <c r="J131"/>
  <c r="J97"/>
  <c i="3" r="BK123"/>
  <c r="J123"/>
  <c r="J97"/>
  <c i="5" r="J124"/>
  <c r="J98"/>
  <c i="2" r="BK193"/>
  <c r="J193"/>
  <c r="J104"/>
  <c i="4" r="BK129"/>
  <c r="BK128"/>
  <c r="J128"/>
  <c r="J96"/>
  <c i="1" r="AT96"/>
  <c i="4" r="F35"/>
  <c i="1" r="BB97"/>
  <c i="3" r="F35"/>
  <c i="1" r="BB96"/>
  <c r="AT98"/>
  <c r="BA94"/>
  <c r="W30"/>
  <c r="AT95"/>
  <c r="AT97"/>
  <c i="5" r="F35"/>
  <c i="1" r="BB98"/>
  <c r="BD94"/>
  <c r="W33"/>
  <c r="BC94"/>
  <c r="AY94"/>
  <c i="2" r="F35"/>
  <c i="1" r="BB95"/>
  <c r="AZ94"/>
  <c r="W29"/>
  <c i="2" l="1" r="T130"/>
  <c r="BK130"/>
  <c r="J130"/>
  <c i="5" r="J123"/>
  <c r="J97"/>
  <c i="3" r="BK122"/>
  <c r="J122"/>
  <c i="4" r="J129"/>
  <c r="J97"/>
  <c i="1" r="AU94"/>
  <c i="3" r="J30"/>
  <c r="J39"/>
  <c i="1" r="W32"/>
  <c i="2" r="J30"/>
  <c i="1" r="AG95"/>
  <c r="AN95"/>
  <c i="5" r="J30"/>
  <c i="1" r="AG98"/>
  <c i="4" r="J30"/>
  <c i="1" r="AG97"/>
  <c r="BB94"/>
  <c r="AX94"/>
  <c r="AV94"/>
  <c r="AK29"/>
  <c r="AW94"/>
  <c r="AK30"/>
  <c i="3" l="1" r="J96"/>
  <c i="5" r="J39"/>
  <c i="4" r="J39"/>
  <c i="1" r="AG96"/>
  <c i="2" r="J39"/>
  <c r="J96"/>
  <c i="1" r="AN96"/>
  <c r="AN98"/>
  <c r="AN97"/>
  <c r="AG94"/>
  <c r="AK26"/>
  <c r="AK35"/>
  <c r="W31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<sst xmlns="http://schemas.openxmlformats.org/spreadsheetml/2006/main">
  <si>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</si>
  <si>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</si>
  <si>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</si>
  <si>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</si>
  <si>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</si>
  <si>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{069906e1-5f0a-4388-85eb-2df38b41604b}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</si>
  <si>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</si>
  <si>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</si>
  <si>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</si>
  <si>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</si>
  <si>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</si>
  <si>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</si>
  <si>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</si>
  <si>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</si>
  <si>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</si>
  <si>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</si>
  <si>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</si>
  <si>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Ekologizace vytápění v žst. Bělá nad Radbůzou</t>
  </si>
  <si>
    <t>KSO:</t>
  </si>
  <si>
    <t>CC-CZ:</t>
  </si>
  <si>
    <t>Místo:</t>
  </si>
  <si>
    <t xml:space="preserve"> </t>
  </si>
  <si>
    <t>Datum:</t>
  </si>
  <si>
    <t>7. 6. 2022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</si>
  <si>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</si>
  <si>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</si>
  <si>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</si>
  <si>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</si>
  <si>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</si>
  <si>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</si>
  <si>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</si>
  <si>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</si>
  <si>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</si>
  <si>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</si>
  <si>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</si>
  <si>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</si>
  <si>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</si>
  <si>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</si>
  <si>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</si>
  <si>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</si>
  <si>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</si>
  <si>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</si>
  <si>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</si>
  <si>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</si>
  <si>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</si>
  <si>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</si>
  <si>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</si>
  <si>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</si>
  <si>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</si>
  <si>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</si>
  <si>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</si>
  <si>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</si>
  <si>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</si>
  <si>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</si>
  <si>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</si>
  <si>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</si>
  <si>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</si>
  <si>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</si>
  <si>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</si>
  <si>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</si>
  <si>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</si>
  <si>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</si>
  <si>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</si>
  <si>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</si>
  <si>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</si>
  <si>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</si>
  <si>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</si>
  <si>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</si>
  <si>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</si>
  <si>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</si>
  <si>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</si>
  <si>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</si>
  <si>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</si>
  <si>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</si>
  <si>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</si>
  <si>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</si>
  <si>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</si>
  <si>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</si>
  <si>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</si>
  <si>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</si>
  <si>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</si>
  <si>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</si>
  <si>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{c0b9f85a-577a-461c-ae41-008e4beea0ef}</t>
  </si>
  <si>
    <t>2</t>
  </si>
  <si>
    <t>SO 02</t>
  </si>
  <si>
    <t>Elektroinstalace</t>
  </si>
  <si>
    <t>{b414124f-63aa-44d8-a659-36df1b87e684}</t>
  </si>
  <si>
    <t>SO 03</t>
  </si>
  <si>
    <t>Vytápění</t>
  </si>
  <si>
    <t>{b3e4f828-af67-4be9-8679-6aec7712f3c5}</t>
  </si>
  <si>
    <t>SO 04</t>
  </si>
  <si>
    <t>VRN</t>
  </si>
  <si>
    <t>{9342ddbe-7133-498e-a242-1d0092b11943}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</si>
  <si>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</si>
  <si>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</si>
  <si>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</si>
  <si>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</si>
  <si>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</si>
  <si>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</si>
  <si>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</si>
  <si>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</si>
  <si>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</si>
  <si>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</si>
  <si>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</si>
  <si>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</si>
  <si>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</si>
  <si>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</si>
  <si>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</si>
  <si>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</si>
  <si>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</si>
  <si>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</si>
  <si>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</si>
  <si>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</si>
  <si>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</si>
  <si>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</si>
  <si>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</si>
  <si>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</si>
  <si>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</si>
  <si>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</si>
  <si>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</si>
  <si>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</si>
  <si>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</si>
  <si>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</si>
  <si>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</si>
  <si>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</si>
  <si>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</si>
  <si>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</si>
  <si>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</si>
  <si>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</si>
  <si>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</si>
  <si>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</si>
  <si>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</si>
  <si>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</si>
  <si>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131213132</t>
  </si>
  <si>
    <t>Hloubení jam do 10 m3 v nesoudržných horninách třídy těžitelnosti I skupiny 3 při překopech inženýrských sítí ručně</t>
  </si>
  <si>
    <t>m3</t>
  </si>
  <si>
    <t>4</t>
  </si>
  <si>
    <t>730309086</t>
  </si>
  <si>
    <t>PP</t>
  </si>
  <si>
    <t>VV</t>
  </si>
  <si>
    <t>(0,46*0,90)*0,65</t>
  </si>
  <si>
    <t>162751117</t>
  </si>
  <si>
    <t>Vodorovné přemístění přes 9 000 do 10000 m výkopku/sypaniny z horniny třídy těžitelnosti I skupiny 1 až 3</t>
  </si>
  <si>
    <t>154646617</t>
  </si>
  <si>
    <t>3</t>
  </si>
  <si>
    <t>162751119</t>
  </si>
  <si>
    <t>Příplatek k vodorovnému přemístění výkopku/sypaniny z horniny třídy těžitelnosti I skupiny 1 až 3 ZKD 1000 m přes 10000 m</t>
  </si>
  <si>
    <t>881036184</t>
  </si>
  <si>
    <t>0,269*10 "Přepočtené koeficientem množství"</t>
  </si>
  <si>
    <t>171201221</t>
  </si>
  <si>
    <t>Poplatek za uložení na skládce (skládkovné) zeminy a kamení kód odpadu 17 05 04</t>
  </si>
  <si>
    <t>t</t>
  </si>
  <si>
    <t>-399904627</t>
  </si>
  <si>
    <t>0,269</t>
  </si>
  <si>
    <t>Zakládání</t>
  </si>
  <si>
    <t>5</t>
  </si>
  <si>
    <t>271532212</t>
  </si>
  <si>
    <t>Podsyp pod základové konstrukce se zhutněním z hrubého kameniva frakce 16 až 32 mm</t>
  </si>
  <si>
    <t>1471390498</t>
  </si>
  <si>
    <t>"pod základ" 0,46*0,90*0,15</t>
  </si>
  <si>
    <t>6</t>
  </si>
  <si>
    <t>275313611</t>
  </si>
  <si>
    <t>Základové patky z betonu tř. C 16/20</t>
  </si>
  <si>
    <t>-1562320613</t>
  </si>
  <si>
    <t>"základ pro TČ" 0,46*0,90*0,50</t>
  </si>
  <si>
    <t>7</t>
  </si>
  <si>
    <t>275351121</t>
  </si>
  <si>
    <t>Zřízení bednění základových patek</t>
  </si>
  <si>
    <t>m2</t>
  </si>
  <si>
    <t>1172300260</t>
  </si>
  <si>
    <t>(0,46+0,9)*0,5*2</t>
  </si>
  <si>
    <t>8</t>
  </si>
  <si>
    <t>275351122</t>
  </si>
  <si>
    <t>Odstranění bednění základových patek</t>
  </si>
  <si>
    <t>70003017</t>
  </si>
  <si>
    <t>9</t>
  </si>
  <si>
    <t>275362021</t>
  </si>
  <si>
    <t>Výztuž základových patek svařovanými sítěmi Kari</t>
  </si>
  <si>
    <t>-1762931012</t>
  </si>
  <si>
    <t>(0,46*0,90)*4,335*1,15*0,001</t>
  </si>
  <si>
    <t>Úpravy povrchů, podlahy a osazování výplní</t>
  </si>
  <si>
    <t>10</t>
  </si>
  <si>
    <t>612135101</t>
  </si>
  <si>
    <t>Hrubá výplň rýh ve stěnách maltou jakékoli šířky rýhy</t>
  </si>
  <si>
    <t>1909400685</t>
  </si>
  <si>
    <t xml:space="preserve">Hrubá výplň rýh maltou  jakékoli šířky rýhy ve stěnách</t>
  </si>
  <si>
    <t>44*0,05</t>
  </si>
  <si>
    <t>11</t>
  </si>
  <si>
    <t>612315111</t>
  </si>
  <si>
    <t>Vápenná hladká omítka rýh ve stěnách š do 150 mm</t>
  </si>
  <si>
    <t>-2047326951</t>
  </si>
  <si>
    <t>Vápenná omítka rýh hladká ve stěnách, šířky rýhy do 150 mm</t>
  </si>
  <si>
    <t>44*0,15</t>
  </si>
  <si>
    <t>12</t>
  </si>
  <si>
    <t>612315422</t>
  </si>
  <si>
    <t>Oprava vnitřní vápenné štukové omítky stěn v rozsahu plochy přes 10 do 30 %</t>
  </si>
  <si>
    <t>639177436</t>
  </si>
  <si>
    <t>Oprava vápenné omítky vnitřních ploch štukové dvouvrstvé, tloušťky do 20 mm a tloušťky štuku do 3 mm stěn, v rozsahu opravované plochy přes 10 do 30%</t>
  </si>
  <si>
    <t>Ostatní konstrukce a práce, bourání</t>
  </si>
  <si>
    <t>13</t>
  </si>
  <si>
    <t>952901111</t>
  </si>
  <si>
    <t>Vyčištění budov bytové a občanské výstavby při výšce podlaží do 4 m</t>
  </si>
  <si>
    <t>-306160265</t>
  </si>
  <si>
    <t xml:space="preserve">Vyčištění budov nebo objektů před předáním do užívání  budov bytové nebo občanské výstavby, světlé výšky podlaží do 4 m</t>
  </si>
  <si>
    <t>(9,1*13,6)*3</t>
  </si>
  <si>
    <t>14</t>
  </si>
  <si>
    <t>971033141</t>
  </si>
  <si>
    <t>Vybourání otvorů ve zdivu cihelném D do 60 mm na MVC nebo MV tl do 300 mm</t>
  </si>
  <si>
    <t>kus</t>
  </si>
  <si>
    <t>1406088007</t>
  </si>
  <si>
    <t xml:space="preserve">Vybourání otvorů ve zdivu základovém nebo nadzákladovém z cihel, tvárnic, příčkovek  z cihel pálených na maltu vápennou nebo vápenocementovou průměru profilu do 60 mm, tl. do 300 mm</t>
  </si>
  <si>
    <t>971033251</t>
  </si>
  <si>
    <t>Vybourání otvorů ve zdivu cihelném pl do 0,0225 m2 na MVC nebo MV tl do 450 mm</t>
  </si>
  <si>
    <t>1022842371</t>
  </si>
  <si>
    <t xml:space="preserve">Vybourání otvorů ve zdivu základovém nebo nadzákladovém z cihel, tvárnic, příčkovek  z cihel pálených na maltu vápennou nebo vápenocementovou plochy do 0,0225 m2, tl. do 450 mm</t>
  </si>
  <si>
    <t>16</t>
  </si>
  <si>
    <t>974031132</t>
  </si>
  <si>
    <t>Vysekání rýh ve zdivu cihelném hl do 50 mm š do 70 mm</t>
  </si>
  <si>
    <t>m</t>
  </si>
  <si>
    <t>1378799159</t>
  </si>
  <si>
    <t xml:space="preserve">Vysekání rýh ve zdivu cihelném na maltu vápennou nebo vápenocementovou  do hl. 50 mm a šířky do 70 mm</t>
  </si>
  <si>
    <t>997</t>
  </si>
  <si>
    <t>Přesun sutě</t>
  </si>
  <si>
    <t>17</t>
  </si>
  <si>
    <t>997002611</t>
  </si>
  <si>
    <t>Nakládání suti a vybouraných hmot</t>
  </si>
  <si>
    <t>330376369</t>
  </si>
  <si>
    <t xml:space="preserve">Nakládání suti a vybouraných hmot na dopravní prostředek  pro vodorovné přemístění</t>
  </si>
  <si>
    <t>18</t>
  </si>
  <si>
    <t>997013113</t>
  </si>
  <si>
    <t>Vnitrostaveništní doprava suti a vybouraných hmot pro budovy v přes 9 do 12 m s použitím mechanizace</t>
  </si>
  <si>
    <t>-1233463064</t>
  </si>
  <si>
    <t xml:space="preserve">Vnitrostaveništní doprava suti a vybouraných hmot  vodorovně do 50 m svisle s použitím mechanizace pro budovy a haly výšky přes 9 do 12 m</t>
  </si>
  <si>
    <t>19</t>
  </si>
  <si>
    <t>997013501</t>
  </si>
  <si>
    <t>Odvoz suti a vybouraných hmot na skládku nebo meziskládku do 1 km se složením</t>
  </si>
  <si>
    <t>-20321153</t>
  </si>
  <si>
    <t xml:space="preserve">Odvoz suti a vybouraných hmot na skládku nebo meziskládku  se složením, na vzdálenost do 1 km</t>
  </si>
  <si>
    <t>20</t>
  </si>
  <si>
    <t>997013509</t>
  </si>
  <si>
    <t>Příplatek k odvozu suti a vybouraných hmot na skládku ZKD 1 km přes 1 km</t>
  </si>
  <si>
    <t>85362883</t>
  </si>
  <si>
    <t xml:space="preserve">Odvoz suti a vybouraných hmot na skládku nebo meziskládku  se složením, na vzdálenost Příplatek k ceně za každý další i započatý 1 km přes 1 km</t>
  </si>
  <si>
    <t>0,3*20 'Přepočtené koeficientem množství</t>
  </si>
  <si>
    <t>997013631</t>
  </si>
  <si>
    <t>Poplatek za uložení na skládce (skládkovné) stavebního odpadu směsného kód odpadu 17 09 04</t>
  </si>
  <si>
    <t>1211782478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</si>
  <si>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</si>
  <si>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</si>
  <si>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</si>
  <si>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22</t>
  </si>
  <si>
    <t>998018002</t>
  </si>
  <si>
    <t>Přesun hmot ruční pro budovy v přes 6 do 12 m</t>
  </si>
  <si>
    <t>1998773948</t>
  </si>
  <si>
    <t>PSV</t>
  </si>
  <si>
    <t>Práce a dodávky PSV</t>
  </si>
  <si>
    <t>713</t>
  </si>
  <si>
    <t>Izolace tepelné</t>
  </si>
  <si>
    <t>23</t>
  </si>
  <si>
    <t>713121121</t>
  </si>
  <si>
    <t>Montáž izolace tepelné podlah volně kladenými rohožemi, pásy, dílci, deskami 2 vrstvy</t>
  </si>
  <si>
    <t>-1156297136</t>
  </si>
  <si>
    <t>"zateplení podlahy 3.NP" 9,5*10</t>
  </si>
  <si>
    <t>24</t>
  </si>
  <si>
    <t>M</t>
  </si>
  <si>
    <t>63150947</t>
  </si>
  <si>
    <t xml:space="preserve">deska tepelně izolační minerální plovoucích podlah  λ=0,033-0,035 tl 50mm</t>
  </si>
  <si>
    <t>32</t>
  </si>
  <si>
    <t>-1452431587</t>
  </si>
  <si>
    <t>95*2,04 "Přepočtené koeficientem množství</t>
  </si>
  <si>
    <t>25</t>
  </si>
  <si>
    <t>713132311</t>
  </si>
  <si>
    <t xml:space="preserve">Montáž izolace tepelné do roštu  jednosměrného svislého budov v do 6 m</t>
  </si>
  <si>
    <t>-1978314763</t>
  </si>
  <si>
    <t>"izolace do SDK předstěny" 4,5*2,6</t>
  </si>
  <si>
    <t>26</t>
  </si>
  <si>
    <t>63148104</t>
  </si>
  <si>
    <t>deska tepelně izolační minerální univerzální λ=0,038-0,039 tl 100mm</t>
  </si>
  <si>
    <t>110767081</t>
  </si>
  <si>
    <t>11,7*1,05 "Přepočtené koeficientem množství</t>
  </si>
  <si>
    <t>27</t>
  </si>
  <si>
    <t>998713102</t>
  </si>
  <si>
    <t>Přesun hmot tonážní pro izolace tepelné v objektech v přes 6 do 12 m</t>
  </si>
  <si>
    <t>955884225</t>
  </si>
  <si>
    <t>Přesun hmot pro izolace tepelné stanovený z hmotnosti přesunovaného materiálu vodorovná dopravní vzdálenost do 50 m v objektech výšky přes 6 m do 12 m</t>
  </si>
  <si>
    <t>762</t>
  </si>
  <si>
    <t>Konstrukce tesařské</t>
  </si>
  <si>
    <t>28</t>
  </si>
  <si>
    <t>762512261</t>
  </si>
  <si>
    <t>Montáž podlahové kce podkladového roštu</t>
  </si>
  <si>
    <t>1663456271</t>
  </si>
  <si>
    <t>"montáž roštu ve 3.NP" (9,5+4,5*3+4,2*3+10)</t>
  </si>
  <si>
    <t>29</t>
  </si>
  <si>
    <t>60512125</t>
  </si>
  <si>
    <t>hranol stavební řezivo průřezu do 120cm2 do dl 6m</t>
  </si>
  <si>
    <t>415581172</t>
  </si>
  <si>
    <t>((9,5+4,5*3+4,2*3+10)*2+(45,6/0,3)*0,3+(45,6/0,3)*0,15)*0,1*0,1</t>
  </si>
  <si>
    <t>30</t>
  </si>
  <si>
    <t>762523108</t>
  </si>
  <si>
    <t>Položení podlahy z hoblovaných fošen na sraz</t>
  </si>
  <si>
    <t>1163002057</t>
  </si>
  <si>
    <t>"dřevěná lávka ve 3.NP" (9,5+4,5*3+4,2*3+10)*0,3</t>
  </si>
  <si>
    <t>31</t>
  </si>
  <si>
    <t>60511130</t>
  </si>
  <si>
    <t>řezivo stavební fošny prismované středové š 160-220mm dl 2-5m</t>
  </si>
  <si>
    <t>-1103994117</t>
  </si>
  <si>
    <t>13,68*0,05</t>
  </si>
  <si>
    <t>762595001</t>
  </si>
  <si>
    <t>Spojovací prostředky pro položení dřevěných podlah a zakrytí kanálů</t>
  </si>
  <si>
    <t>-95303115</t>
  </si>
  <si>
    <t>33</t>
  </si>
  <si>
    <t>998762102</t>
  </si>
  <si>
    <t>Přesun hmot tonážní pro kce tesařské v objektech v přes 6 do 12 m</t>
  </si>
  <si>
    <t>-492002902</t>
  </si>
  <si>
    <t>763</t>
  </si>
  <si>
    <t>Konstrukce suché výstavby</t>
  </si>
  <si>
    <t>34</t>
  </si>
  <si>
    <t>763121415</t>
  </si>
  <si>
    <t>SDK stěna předsazená tl 112,5 mm profil CW+UW 100 deska 1xA 12,5 bez izolace EI 15</t>
  </si>
  <si>
    <t>-1736546152</t>
  </si>
  <si>
    <t>"zateplení stěny 3.NP" 4,5*2,6</t>
  </si>
  <si>
    <t>35</t>
  </si>
  <si>
    <t>998763101</t>
  </si>
  <si>
    <t>Přesun hmot tonážní pro dřevostavby v objektech v přes 6 do 12 m</t>
  </si>
  <si>
    <t>1574050555</t>
  </si>
  <si>
    <t xml:space="preserve">Přesun hmot pro dřevostavby  stanovený z hmotnosti přesunovaného materiálu vodorovná dopravní vzdálenost do 50 m v objektech výšky přes 6 do 12 m</t>
  </si>
  <si>
    <t>767</t>
  </si>
  <si>
    <t>Konstrukce zámečnické</t>
  </si>
  <si>
    <t>36</t>
  </si>
  <si>
    <t>767871110</t>
  </si>
  <si>
    <t>Montáž podpěrných konstrukcí pro vedení v kolektorech hmotnosti do 100 kg</t>
  </si>
  <si>
    <t>kg</t>
  </si>
  <si>
    <t>-1120507879</t>
  </si>
  <si>
    <t>P</t>
  </si>
  <si>
    <t>Poznámka k položce:_x000d_
Konstrukce pod venkovní jednotku, montáž na základ s úpravou proti vibracím</t>
  </si>
  <si>
    <t>37</t>
  </si>
  <si>
    <t>76787100.R</t>
  </si>
  <si>
    <t>konstrukce pod venkovní jednotku, montáž na základ s úpravou proti vibracím</t>
  </si>
  <si>
    <t>ks</t>
  </si>
  <si>
    <t>-961093621</t>
  </si>
  <si>
    <t>38</t>
  </si>
  <si>
    <t>998767102</t>
  </si>
  <si>
    <t>Přesun hmot tonážní pro zámečnické konstrukce v objektech v přes 6 do 12 m</t>
  </si>
  <si>
    <t>1224970180</t>
  </si>
  <si>
    <t xml:space="preserve">Přesun hmot pro zámečnické konstrukce  stanovený z hmotnosti přesunovaného materiálu vodorovná dopravní vzdálenost do 50 m v objektech výšky přes 6 do 12 m</t>
  </si>
  <si>
    <t>784</t>
  </si>
  <si>
    <t>Dokončovací práce - malby a tapety</t>
  </si>
  <si>
    <t>39</t>
  </si>
  <si>
    <t>784211101</t>
  </si>
  <si>
    <t>Dvojnásobné bílé malby ze směsí za mokra výborně oděruvzdorných v místnostech v do 3,80 m</t>
  </si>
  <si>
    <t>-1772962029</t>
  </si>
  <si>
    <t>Malby z malířských směsí oděruvzdorných za mokra dvojnásobné, bílé za mokra oděruvzdorné výborně v místnostech výšky do 3,80 m</t>
  </si>
  <si>
    <t>HZS</t>
  </si>
  <si>
    <t>Hodinové zúčtovací sazby</t>
  </si>
  <si>
    <t>40</t>
  </si>
  <si>
    <t>HZS1302</t>
  </si>
  <si>
    <t>Hodinová zúčtovací sazba zedník specialista</t>
  </si>
  <si>
    <t>hod</t>
  </si>
  <si>
    <t>512</t>
  </si>
  <si>
    <t>-951707720</t>
  </si>
  <si>
    <t xml:space="preserve">Hodinové zúčtovací sazby profesí HSV  provádění konstrukcí zedník specialista</t>
  </si>
  <si>
    <t>41</t>
  </si>
  <si>
    <t>HZS2111</t>
  </si>
  <si>
    <t>Hodinová zúčtovací sazba tesař</t>
  </si>
  <si>
    <t>1395087902</t>
  </si>
  <si>
    <t>SO 02 - Elektroinstalace</t>
  </si>
  <si>
    <t xml:space="preserve">    735 - Ústřední vytápění - otopná tělesa</t>
  </si>
  <si>
    <t xml:space="preserve">    741 - Elektroinstalace - silnoproud</t>
  </si>
  <si>
    <t>M - Práce a dodávky M</t>
  </si>
  <si>
    <t xml:space="preserve">    22-M - Montáže technologických zařízení pro dopravní stavby</t>
  </si>
  <si>
    <t>735</t>
  </si>
  <si>
    <t>Ústřední vytápění - otopná tělesa</t>
  </si>
  <si>
    <t>735411107</t>
  </si>
  <si>
    <t>Konvektor nástěnný v 450 mm hl 60 mm dl 1600 mm výkon 1065 W</t>
  </si>
  <si>
    <t>soubor</t>
  </si>
  <si>
    <t>1759581572</t>
  </si>
  <si>
    <t>Poznámka k položce:_x000d_
El. přímotopný konvektor s termostatem.</t>
  </si>
  <si>
    <t>735411116</t>
  </si>
  <si>
    <t>Konvektor nástěnný v 450 mm hl 120 mm dl 1400 mm výkon 1578 W</t>
  </si>
  <si>
    <t>-1352084790</t>
  </si>
  <si>
    <t>998735102</t>
  </si>
  <si>
    <t>Přesun hmot tonážní pro otopná tělesa v objektech v přes 6 do 12 m</t>
  </si>
  <si>
    <t>1543362682</t>
  </si>
  <si>
    <t>741</t>
  </si>
  <si>
    <t>Elektroinstalace - silnoproud</t>
  </si>
  <si>
    <t>741112001</t>
  </si>
  <si>
    <t>Montáž krabice zapuštěná plastová kruhová</t>
  </si>
  <si>
    <t>-438748395</t>
  </si>
  <si>
    <t>34571450</t>
  </si>
  <si>
    <t>krabice pod omítku PVC přístrojová kruhová D 70mm</t>
  </si>
  <si>
    <t>699052151</t>
  </si>
  <si>
    <t>741122015</t>
  </si>
  <si>
    <t>Montáž kabel Cu bez ukončení uložený pod omítku plný kulatý 3x1,5 mm2 (např. CYKY)</t>
  </si>
  <si>
    <t>-702856903</t>
  </si>
  <si>
    <t>34111030</t>
  </si>
  <si>
    <t>kabel instalační jádro Cu plné izolace PVC plášť PVC 450/750V (CYKY) 3x1,5mm2</t>
  </si>
  <si>
    <t>-1075173943</t>
  </si>
  <si>
    <t>Poznámka k položce:_x000d_
CYKY, průměr kabelu 8,6mm</t>
  </si>
  <si>
    <t>61,7391304347826*1,15 "Přepočtené koeficientem množství</t>
  </si>
  <si>
    <t>741122031</t>
  </si>
  <si>
    <t>Montáž kabel Cu bez ukončení uložený pod omítku plný kulatý 5x1,5 až 2,5 mm2 (např. CYKY)</t>
  </si>
  <si>
    <t>-2120751084</t>
  </si>
  <si>
    <t>34111094</t>
  </si>
  <si>
    <t>kabel instalační jádro Cu plné izolace PVC plášť PVC 450/750V (CYKY) 5x2,5mm2</t>
  </si>
  <si>
    <t>-799078819</t>
  </si>
  <si>
    <t>Poznámka k položce:_x000d_
CYKY, průměr kabelu 11,2mm</t>
  </si>
  <si>
    <t>18,2608695652174*1,15 "Přepočtené koeficientem množství</t>
  </si>
  <si>
    <t>741122032</t>
  </si>
  <si>
    <t>Montáž kabel Cu bez ukončení uložený pod omítku plný kulatý 5x4 až 6 mm2 (např. CYKY)</t>
  </si>
  <si>
    <t>2883057</t>
  </si>
  <si>
    <t>34111098</t>
  </si>
  <si>
    <t>kabel instalační jádro Cu plné izolace PVC plášť PVC 450/750V (CYKY) 5x4mm2</t>
  </si>
  <si>
    <t>1136042762</t>
  </si>
  <si>
    <t>Poznámka k položce:_x000d_
CYKY, průměr kabelu 13,8mm</t>
  </si>
  <si>
    <t>8,69565217391304*1,15 "Přepočtené koeficientem množství</t>
  </si>
  <si>
    <t>741130003</t>
  </si>
  <si>
    <t>Ukončení vodič izolovaný do 4 mm2 v rozváděči nebo na přístroji</t>
  </si>
  <si>
    <t>160689676</t>
  </si>
  <si>
    <t>741132002</t>
  </si>
  <si>
    <t>Ukončení kabelů 3x1,5 mm2 smršťovací záklopkou nebo páskou s letováním</t>
  </si>
  <si>
    <t>1876523547</t>
  </si>
  <si>
    <t>741132145</t>
  </si>
  <si>
    <t>Ukončení kabelů 5x1,5 až 4 mm2 smršťovací záklopkou nebo páskem bez letování</t>
  </si>
  <si>
    <t>189489681</t>
  </si>
  <si>
    <t>741210002</t>
  </si>
  <si>
    <t>Montáž rozvodnice oceloplechová nebo plastová běžná do 50 kg</t>
  </si>
  <si>
    <t>-826622635</t>
  </si>
  <si>
    <t>34110160</t>
  </si>
  <si>
    <t>rozvaděč RT1</t>
  </si>
  <si>
    <t>-611387385</t>
  </si>
  <si>
    <t>34110161</t>
  </si>
  <si>
    <t xml:space="preserve">rozvaděč RT2 </t>
  </si>
  <si>
    <t>591874301</t>
  </si>
  <si>
    <t>34110162</t>
  </si>
  <si>
    <t>podružný materiál</t>
  </si>
  <si>
    <t>kpl</t>
  </si>
  <si>
    <t>-360325505</t>
  </si>
  <si>
    <t>741320171</t>
  </si>
  <si>
    <t>Montáž jističů třípólových nn do 63 A bez krytu se zapojením vodičů</t>
  </si>
  <si>
    <t>-1365787145</t>
  </si>
  <si>
    <t>34110163</t>
  </si>
  <si>
    <t>jistič 32/A/3/B</t>
  </si>
  <si>
    <t>-2095782335</t>
  </si>
  <si>
    <t>741810002</t>
  </si>
  <si>
    <t>Celková prohlídka elektrického rozvodu a zařízení přes 100 000 do 500 000,- Kč</t>
  </si>
  <si>
    <t>-1617267737</t>
  </si>
  <si>
    <t>Zkoušky a prohlídky elektrických rozvodů a zařízení celková prohlídka a vyhotovení revizní zprávy pro objem montážních prací přes 100 do 500 tis. Kč</t>
  </si>
  <si>
    <t>741811001</t>
  </si>
  <si>
    <t>Kontrola rozvaděč nn manipulační, ovládací nebo reléový</t>
  </si>
  <si>
    <t>-1627034794</t>
  </si>
  <si>
    <t>741920111</t>
  </si>
  <si>
    <t>Ucpávka prostupu tmelem kabelové chráničky D do 10 mm stěnou tl 100 mm požární odolnost EI 90</t>
  </si>
  <si>
    <t>1117129161</t>
  </si>
  <si>
    <t>741920201</t>
  </si>
  <si>
    <t>Ucpávka prostupu tmelem kabelové chráničky D do 10 mm stropem tl 150 mm požární odolnost EI 90</t>
  </si>
  <si>
    <t>-1495083374</t>
  </si>
  <si>
    <t>998741102</t>
  </si>
  <si>
    <t>Přesun hmot tonážní pro silnoproud v objektech v přes 6 do 12 m</t>
  </si>
  <si>
    <t>2001298196</t>
  </si>
  <si>
    <t>Práce a dodávky M</t>
  </si>
  <si>
    <t>22-M</t>
  </si>
  <si>
    <t>Montáže technologických zařízení pro dopravní stavby</t>
  </si>
  <si>
    <t>220061579</t>
  </si>
  <si>
    <t>Montáž kabelu návěstního uloženého v kabelovém loži NCEY 1mm, NCYY 1,5mm, CYAY 2,5mm, 16 žil</t>
  </si>
  <si>
    <t>64</t>
  </si>
  <si>
    <t>374445700</t>
  </si>
  <si>
    <t>34110164</t>
  </si>
  <si>
    <t>vodič CY 16 zelenožlutý</t>
  </si>
  <si>
    <t>256</t>
  </si>
  <si>
    <t>-939485321</t>
  </si>
  <si>
    <t>220270837</t>
  </si>
  <si>
    <t>Montáž šňůry silnoproudé uložené do trubkovodu nebo lišty CGLG, CYLY, CYSY do 3x1,5 mm2</t>
  </si>
  <si>
    <t>-1275693734</t>
  </si>
  <si>
    <t>34110165</t>
  </si>
  <si>
    <t>šňůra CYSY 3x1,5 mm2</t>
  </si>
  <si>
    <t>-1436451582</t>
  </si>
  <si>
    <t>HZS2232</t>
  </si>
  <si>
    <t>Hodinová zúčtovací sazba elektrikář odborný</t>
  </si>
  <si>
    <t>313686399</t>
  </si>
  <si>
    <t>HZS2492</t>
  </si>
  <si>
    <t>Hodinová zúčtovací sazba pomocný dělník PSV</t>
  </si>
  <si>
    <t>-1400244073</t>
  </si>
  <si>
    <t>SO 03 - Vytápění</t>
  </si>
  <si>
    <t xml:space="preserve">    727 - Zdravotechnika - požární ochrana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</si>
  <si>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</si>
  <si>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</si>
  <si>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</si>
  <si>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</si>
  <si>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783 - Dokončovací práce - nátěry</t>
  </si>
  <si>
    <t>713463411</t>
  </si>
  <si>
    <t>Montáž izolace tepelné potrubí a ohybů návlekovými izolačními pouzdry</t>
  </si>
  <si>
    <t>-569336102</t>
  </si>
  <si>
    <t>63154001</t>
  </si>
  <si>
    <t>návleková tepelná izolace potrubí průměru 35 mm, tl. 30 mm</t>
  </si>
  <si>
    <t>768890048</t>
  </si>
  <si>
    <t>727</t>
  </si>
  <si>
    <t>Zdravotechnika - požární ochrana</t>
  </si>
  <si>
    <t>727113003</t>
  </si>
  <si>
    <t>Trubní ucpávka ocelového potrubí s nehořlavou izolací DN 50 stěnou tl 100 mm požární odolnost EI 90-120</t>
  </si>
  <si>
    <t>-1039407488</t>
  </si>
  <si>
    <t>731</t>
  </si>
  <si>
    <t>Ústřední vytápění - kotelny</t>
  </si>
  <si>
    <t>731200815</t>
  </si>
  <si>
    <t>Demontáž kotle ocelového na tuhá paliva výkon přes 25 do 40 kW</t>
  </si>
  <si>
    <t>1113645978</t>
  </si>
  <si>
    <t>732</t>
  </si>
  <si>
    <t>Ústřední vytápění - strojovny</t>
  </si>
  <si>
    <t>732199100</t>
  </si>
  <si>
    <t>Montáž orientačních štítků</t>
  </si>
  <si>
    <t>2034914076</t>
  </si>
  <si>
    <t>35442110</t>
  </si>
  <si>
    <t>štítek plastový orientační</t>
  </si>
  <si>
    <t>1800317053</t>
  </si>
  <si>
    <t>štítek orientační</t>
  </si>
  <si>
    <t>732320812</t>
  </si>
  <si>
    <t>Demontáž nádrže beztlaké nebo tlakové odpojení od rozvodů potrubí obsah do 100 l</t>
  </si>
  <si>
    <t>-574274520</t>
  </si>
  <si>
    <t>732324812</t>
  </si>
  <si>
    <t>Demontáž nádrže beztlaké nebo tlakové vypuštění vody z nádrže obsah do 100 l</t>
  </si>
  <si>
    <t>-1599936652</t>
  </si>
  <si>
    <t>732331614</t>
  </si>
  <si>
    <t>Nádoba tlaková expanzní pro topnou a chladicí soustavu s membránou závitové připojení PN 0,6 o objemu 25 l</t>
  </si>
  <si>
    <t>1804054991</t>
  </si>
  <si>
    <t>Poznámka k položce:_x000d_
Membránová expanzní nádoba o objemu 25 litrů, PN 6 včetně připojovacího kulového kohoutu se zajištěním pro údržbu</t>
  </si>
  <si>
    <t>732420811</t>
  </si>
  <si>
    <t>Demontáž čerpadla oběhového spirálního DN 25</t>
  </si>
  <si>
    <t>1833769393</t>
  </si>
  <si>
    <t>732421401</t>
  </si>
  <si>
    <t>Čerpadlo teplovodní mokroběžné závitové oběhové DN 25 výtlak do 4,0 m průtok 2,0 m3/h pro vytápění</t>
  </si>
  <si>
    <t>-2118410397</t>
  </si>
  <si>
    <t>Poznámka k položce:_x000d_
Oběhová čerpadla pro vytápění jednofázová závitová PN10 včetně připojovacích šroubení (alt. protipřírub) s regulovatelnými otáčkami._x000d_
Požadované vlastnosti - AUTOadapt, FLOWadapt, řízení na proporciální tlak, konstantní tlak, konstantní teplotu, podle diferenční teploty, provoz podle konstatní křivky, provoz podle minimální nebo maximální křivky, automatický noční redukovaný provoz, FLOWlimit._x000d_
Není nutná žádná externí ochrana motoru, včetně připojovacích šroubení 2,0M3/hod, H=15 kPa</t>
  </si>
  <si>
    <t>732522120</t>
  </si>
  <si>
    <t>Tepelné čerpadlo vzduch/voda venkovní jednotka topný výkon/příkon 17,0/5,2 kW</t>
  </si>
  <si>
    <t>1071617217</t>
  </si>
  <si>
    <t>Poznámka k položce:_x000d_
Tepelné čerpadlo vzduch/voda_x000d_
Splitové provedení - plynulé řízení topného výkonu_x000d_
Výkonový rozsah (A2W35) 7,6-30,5 kW_x000d_
COP při A2W35 - 3,79_x000d_
SCOP sezonní topný faktor 2,75_x000d_
Max. proud 23,0 A_x000d_
Rozběhový proud 7 A, max. příkon 11,2 kW_x000d_
Dálková správa přes internet, včetně regulace umožňující záznam a automatické vyhodnocení provozních dat, včetně montážní sady, závitového filtru DN32 a uvedení do provozu.</t>
  </si>
  <si>
    <t>35442111</t>
  </si>
  <si>
    <t>propojovací vedení s napájecím kabelem vnitřní jednotky v chráničce</t>
  </si>
  <si>
    <t>-1524495472</t>
  </si>
  <si>
    <t>732525172</t>
  </si>
  <si>
    <t>Akumulační zásobník topné vody o objemu 120 l</t>
  </si>
  <si>
    <t>-1429787778</t>
  </si>
  <si>
    <t>Poznámka k položce:_x000d_
Akumulační zásobník topné vody o objemu 150 l s el. topnou vložkou o příkonu 22x0,6 kW s regulací</t>
  </si>
  <si>
    <t>998732102</t>
  </si>
  <si>
    <t>Přesun hmot tonážní pro strojovny v objektech v přes 6 do 12 m</t>
  </si>
  <si>
    <t>620119474</t>
  </si>
  <si>
    <t>733</t>
  </si>
  <si>
    <t>Ústřední vytápění - rozvodné potrubí</t>
  </si>
  <si>
    <t>733110806</t>
  </si>
  <si>
    <t>Demontáž potrubí ocelového závitového DN přes 15 do 32</t>
  </si>
  <si>
    <t>-1330408180</t>
  </si>
  <si>
    <t>Poznámka k položce:_x000d_
Demontáž potrubí z trubek ocelových závitových včetně konzol, držáků</t>
  </si>
  <si>
    <t>733221204</t>
  </si>
  <si>
    <t>Potrubí měděné měkké spojované tvrdým pájením D 22x1 mm</t>
  </si>
  <si>
    <t>1615706298</t>
  </si>
  <si>
    <t>Potrubí z trubek měděných měkkých spojovaných tvrdým pájením Ø 22/1</t>
  </si>
  <si>
    <t>10892003</t>
  </si>
  <si>
    <t>chladivo R410A 10kg</t>
  </si>
  <si>
    <t>888234538</t>
  </si>
  <si>
    <t>733222302</t>
  </si>
  <si>
    <t>Potrubí měděné polotvrdé spojované lisováním D 15x1 mm</t>
  </si>
  <si>
    <t>87678632</t>
  </si>
  <si>
    <t>Poznámka k položce:_x000d_
Potrubí z trubek měděných polotvrdých EN 1057, spojovaných pomocí lisovaných tvarovek, včetně měděných fitinek - dle předvýrobní přípravy dodavatele 15x1mm</t>
  </si>
  <si>
    <t>733222303</t>
  </si>
  <si>
    <t>Potrubí měděné polotvrdé spojované lisováním D 18x1 mm</t>
  </si>
  <si>
    <t>-446825193</t>
  </si>
  <si>
    <t>733222304</t>
  </si>
  <si>
    <t>Potrubí měděné polotvrdé spojované lisováním D 22x1 mm</t>
  </si>
  <si>
    <t>-579442333</t>
  </si>
  <si>
    <t>733223304</t>
  </si>
  <si>
    <t>Potrubí měděné tvrdé spojované lisováním D 28x1,5 mm</t>
  </si>
  <si>
    <t>-1583000758</t>
  </si>
  <si>
    <t>733223305</t>
  </si>
  <si>
    <t>Potrubí měděné tvrdé spojované lisováním D 35x1,5 mm</t>
  </si>
  <si>
    <t>-1073051603</t>
  </si>
  <si>
    <t>733291101</t>
  </si>
  <si>
    <t>Zkouška těsnosti potrubí měděné D do 35x1,5</t>
  </si>
  <si>
    <t>-454124009</t>
  </si>
  <si>
    <t>998733102</t>
  </si>
  <si>
    <t>Přesun hmot tonážní pro rozvody potrubí v objektech v přes 6 do 12 m</t>
  </si>
  <si>
    <t>816168731</t>
  </si>
  <si>
    <t>734</t>
  </si>
  <si>
    <t>Ústřední vytápění - armatury</t>
  </si>
  <si>
    <t>734100811</t>
  </si>
  <si>
    <t>Demontáž armatury přírubové se dvěma přírubami DN do 50</t>
  </si>
  <si>
    <t>1860763806</t>
  </si>
  <si>
    <t>734192314</t>
  </si>
  <si>
    <t>Klapka přírubová zpětná DN 50 PN 16 do 100°C samočinná</t>
  </si>
  <si>
    <t>1128696761</t>
  </si>
  <si>
    <t>Poznámka k položce:_x000d_
Klapka zpětná závitová DN32, kv = 21,0 m3/hod</t>
  </si>
  <si>
    <t>734211120</t>
  </si>
  <si>
    <t>Ventil závitový odvzdušňovací G 1/2 PN 14 do 120°C automatický</t>
  </si>
  <si>
    <t>2136883617</t>
  </si>
  <si>
    <t>734220101</t>
  </si>
  <si>
    <t>Ventil závitový regulační přímý G 3/4 PN 20 do 100°C vyvažovací</t>
  </si>
  <si>
    <t>-1786562288</t>
  </si>
  <si>
    <t>Poznámka k položce:_x000d_
Radiátorový ventil přímý uzavírací s druhou regulací (možnost nastavení v osmi stupních) DN15 s termostatickou hlavicí</t>
  </si>
  <si>
    <t>734251211</t>
  </si>
  <si>
    <t>Ventil závitový pojistný rohový G 1/2 provozní tlak od 2,5 do 6 barů</t>
  </si>
  <si>
    <t>1383372825</t>
  </si>
  <si>
    <t>Poznámka k položce:_x000d_
Pojistný ventil 1/2"x3/4" , otevírací přetlak 0,3 MPa, výtokový součinitel αw=0,444</t>
  </si>
  <si>
    <t>734261234</t>
  </si>
  <si>
    <t>Šroubení topenářské přímé G 3/4 PN 16 do 120°C</t>
  </si>
  <si>
    <t>-1675048594</t>
  </si>
  <si>
    <t>Poznámka k položce:_x000d_
Šroubení uzavírací přímá s možností vypouštění DN15</t>
  </si>
  <si>
    <t>734291123</t>
  </si>
  <si>
    <t>Kohout plnící a vypouštěcí G 1/2 PN 10 do 90°C závitový</t>
  </si>
  <si>
    <t>-923093838</t>
  </si>
  <si>
    <t>Poznámka k položce:_x000d_
Vypouštěcí kulový kohout 1/2"</t>
  </si>
  <si>
    <t>734292716</t>
  </si>
  <si>
    <t>Kohout kulový přímý G 1 1/4 PN 42 do 185°C vnitřní závit</t>
  </si>
  <si>
    <t>42635520</t>
  </si>
  <si>
    <t>Poznámka k položce:_x000d_
Kulový kohout závitový s vnitřními závity min. PN6/120° - G 5/4"</t>
  </si>
  <si>
    <t>734411102</t>
  </si>
  <si>
    <t>Teploměr technický s pevným stonkem a jímkou zadní připojení průměr 63 mm délky 75 mm</t>
  </si>
  <si>
    <t>366236445</t>
  </si>
  <si>
    <t>Poznámka k položce:_x000d_
Teploměr s pevným stonkem a jímkou, rozsah 0-120°, DTR o délce stonku 6 mm</t>
  </si>
  <si>
    <t>734494121</t>
  </si>
  <si>
    <t>Návarek s metrickým závitem M 20x1,5 délky do 220 mm</t>
  </si>
  <si>
    <t>446248374</t>
  </si>
  <si>
    <t>Poznámka k položce:_x000d_
Návarek metrický pro CU potrubí M20x1,5mm</t>
  </si>
  <si>
    <t>734494213</t>
  </si>
  <si>
    <t>Návarek s trubkovým závitem G 1/2</t>
  </si>
  <si>
    <t>-1048367367</t>
  </si>
  <si>
    <t>Poznámka k položce:_x000d_
Návarek trubkový pro Cu potrubí 1/2"</t>
  </si>
  <si>
    <t>998734102</t>
  </si>
  <si>
    <t>Přesun hmot tonážní pro armatury v objektech v přes 6 do 12 m</t>
  </si>
  <si>
    <t>1127458745</t>
  </si>
  <si>
    <t>735121810</t>
  </si>
  <si>
    <t>Demontáž otopného tělesa ocelového článkového</t>
  </si>
  <si>
    <t>-1778990282</t>
  </si>
  <si>
    <t>Poznámka k položce:_x000d_
Demontáž potrubí z trubek ocelových závitových včetně konzol, držáků a armatur od průměru DN 50</t>
  </si>
  <si>
    <t>24*1,5*0,8</t>
  </si>
  <si>
    <t>735159210</t>
  </si>
  <si>
    <t>Montáž otopných těles panelových dvouřadých dl do 1140 mm</t>
  </si>
  <si>
    <t>-1564354762</t>
  </si>
  <si>
    <t>48457080</t>
  </si>
  <si>
    <t>těleso otopné ocelové deskové zdvojené 2 přídavná přestupní plocha (typ 22) v 900mm dl 700 mm 1579W</t>
  </si>
  <si>
    <t>1597180147</t>
  </si>
  <si>
    <t>48457081</t>
  </si>
  <si>
    <t>těleso otopné ocelové deskové zdvojené 2 přídavná přestupní plocha (typ 22) v 700mm dl 1000mm 1288W</t>
  </si>
  <si>
    <t>-900038686</t>
  </si>
  <si>
    <t>Poznámka k položce:_x000d_
Otopná tělesa ocelová desková - standartního provedení._x000d_
Tělesa budou dodána s bočními kryty a horní mřížkou, barevný odstín RAl 9016, včetně uchycení tělesa na stěnu.</t>
  </si>
  <si>
    <t>42</t>
  </si>
  <si>
    <t>48457082</t>
  </si>
  <si>
    <t>těleso otopné ocelové deskové zdvojené 2 přídavná přestupní plocha (typ 22) v 900mm dl 600 mm 1579W</t>
  </si>
  <si>
    <t>-453120613</t>
  </si>
  <si>
    <t>43</t>
  </si>
  <si>
    <t>48457083</t>
  </si>
  <si>
    <t>těleso otopné ocelové deskové zdvojené 2 přídavná přestupní plocha (typ 22) v 900mm dl 800mm 1403W</t>
  </si>
  <si>
    <t>-1910715577</t>
  </si>
  <si>
    <t>44</t>
  </si>
  <si>
    <t>735159220</t>
  </si>
  <si>
    <t>Montáž otopných těles panelových dvouřadých dl přes 1140 do 1500 mm</t>
  </si>
  <si>
    <t>-990757742</t>
  </si>
  <si>
    <t>45</t>
  </si>
  <si>
    <t>48457084</t>
  </si>
  <si>
    <t>těleso otopné ocelové deskové zdvojené 2 přídavná přestupní plocha (typ 22) v 900mm dl1400 mm 1579W</t>
  </si>
  <si>
    <t>1940602041</t>
  </si>
  <si>
    <t>těleso otopné ocelové deskové zdvojené 2 přídavná přestupní plocha (typ 22) v 900mm dl 900mm 1579W</t>
  </si>
  <si>
    <t>46</t>
  </si>
  <si>
    <t>48457085</t>
  </si>
  <si>
    <t>těleso otopné ocelové deskové zdvojené 2 přídavná přestupní plocha (typ 22) v 700mm dl 1400mm 1369W</t>
  </si>
  <si>
    <t>876090261</t>
  </si>
  <si>
    <t>47</t>
  </si>
  <si>
    <t>735159230</t>
  </si>
  <si>
    <t>Montáž otopných těles panelových dvouřadých dl přes 1500 do 1980 mm</t>
  </si>
  <si>
    <t>1152141827</t>
  </si>
  <si>
    <t>Montáž otopných těles panelových dvouřadých, stavební délky přes 1500 do 1980 mm</t>
  </si>
  <si>
    <t>48</t>
  </si>
  <si>
    <t>48457086</t>
  </si>
  <si>
    <t>těleso otopné ocelové deskové zdvojené 2 přídavná přestupní plocha (typ 22) v 900mm dl1600 mm 1579W</t>
  </si>
  <si>
    <t>665683212</t>
  </si>
  <si>
    <t>49</t>
  </si>
  <si>
    <t>735159310</t>
  </si>
  <si>
    <t>Montáž otopných těles panelových třířadých dl do 1140 mm</t>
  </si>
  <si>
    <t>-448358949</t>
  </si>
  <si>
    <t>50</t>
  </si>
  <si>
    <t>48457087</t>
  </si>
  <si>
    <t>těleso otopné panelové 3 desková VK 3 přídavné přestupní plochy (typ 33) v 700mm dl 1100mm 2647W</t>
  </si>
  <si>
    <t>554198296</t>
  </si>
  <si>
    <t>51</t>
  </si>
  <si>
    <t>735159320</t>
  </si>
  <si>
    <t>Montáž otopných těles panelových třířadých dl přes 1140 do 1500 mm</t>
  </si>
  <si>
    <t>1775895628</t>
  </si>
  <si>
    <t>52</t>
  </si>
  <si>
    <t>48457088</t>
  </si>
  <si>
    <t>těleso otopné panelové 3 desková 3 přídavné přestupní plochy (typ 33) v 700mm dl 1200mm 2887W</t>
  </si>
  <si>
    <t>-757015142</t>
  </si>
  <si>
    <t>53</t>
  </si>
  <si>
    <t>48457089</t>
  </si>
  <si>
    <t>těleso otopné panelové 3 desková 3 přídavné přestupní plochy (typ 33) v 700mm dl 1400mm 3368W</t>
  </si>
  <si>
    <t>1358526931</t>
  </si>
  <si>
    <t>54</t>
  </si>
  <si>
    <t>735159330</t>
  </si>
  <si>
    <t>Montáž otopných těles panelových třířadých dl přes 1500 do 1980 mm</t>
  </si>
  <si>
    <t>-672442899</t>
  </si>
  <si>
    <t>55</t>
  </si>
  <si>
    <t>48457090</t>
  </si>
  <si>
    <t>těleso otopné panelové 3 desková 3 přídavné přestupní plochy (typ 33) v 700mm dl 1600mm 3850W</t>
  </si>
  <si>
    <t>-1483383522</t>
  </si>
  <si>
    <t>56</t>
  </si>
  <si>
    <t>735191910</t>
  </si>
  <si>
    <t>Napuštění vody do otopných těles</t>
  </si>
  <si>
    <t>1971196963</t>
  </si>
  <si>
    <t>28,8</t>
  </si>
  <si>
    <t>(0,6*1,2*2+0,6*1,4+0,6*1,6)*3</t>
  </si>
  <si>
    <t>(0,7*1,0+0,7*1,4)*3</t>
  </si>
  <si>
    <t>(0,7*1,1+0,7*1,2+0,7*1,4+0,7*1,6)*2</t>
  </si>
  <si>
    <t>(0,9*0,6+0,9*0,8+0,9*0,9)*2</t>
  </si>
  <si>
    <t>(0,9*0,6+0,9*0,7+0,9*0,8)*3</t>
  </si>
  <si>
    <t>Součet</t>
  </si>
  <si>
    <t>57</t>
  </si>
  <si>
    <t>-448508524</t>
  </si>
  <si>
    <t>58</t>
  </si>
  <si>
    <t>767995114</t>
  </si>
  <si>
    <t>Montáž atypických zámečnických konstrukcí hm přes 20 do 50 kg</t>
  </si>
  <si>
    <t>-942566791</t>
  </si>
  <si>
    <t>59</t>
  </si>
  <si>
    <t>76799500.R</t>
  </si>
  <si>
    <t>atypická zámečnická konstrukce</t>
  </si>
  <si>
    <t>269205521</t>
  </si>
  <si>
    <t>Poznámka k položce:_x000d_
Atypické KDK do 30 kg_x000d_
Válcované profily, tyčové závěsy, závěsné objímky</t>
  </si>
  <si>
    <t>60</t>
  </si>
  <si>
    <t>2007325784</t>
  </si>
  <si>
    <t>783</t>
  </si>
  <si>
    <t>Dokončovací práce - nátěry</t>
  </si>
  <si>
    <t>61</t>
  </si>
  <si>
    <t>783314201</t>
  </si>
  <si>
    <t>Základní antikorozní jednonásobný syntetický standardní nátěr zámečnických konstrukcí</t>
  </si>
  <si>
    <t>219762595</t>
  </si>
  <si>
    <t>Poznámka k položce:_x000d_
Nátěr syntetický kovových doplňkových konstrukcí</t>
  </si>
  <si>
    <t>62</t>
  </si>
  <si>
    <t>783315101</t>
  </si>
  <si>
    <t>Mezinátěr jednonásobný syntetický standardní zámečnických konstrukcí</t>
  </si>
  <si>
    <t>-798677712</t>
  </si>
  <si>
    <t>63</t>
  </si>
  <si>
    <t>783317101</t>
  </si>
  <si>
    <t>Krycí jednonásobný syntetický standardní nátěr zámečnických konstrukcí</t>
  </si>
  <si>
    <t>-1757219004</t>
  </si>
  <si>
    <t>1551583202</t>
  </si>
  <si>
    <t>65</t>
  </si>
  <si>
    <t>1443301832</t>
  </si>
  <si>
    <t>66</t>
  </si>
  <si>
    <t>HZS2222</t>
  </si>
  <si>
    <t>Hodinová zúčtovací sazba topenář odborný</t>
  </si>
  <si>
    <t>-421509170</t>
  </si>
  <si>
    <t xml:space="preserve">Hodinové zúčtovací sazby profesí PSV  provádění stavebních instalací topenář odborný</t>
  </si>
  <si>
    <t>67</t>
  </si>
  <si>
    <t>-1877375314</t>
  </si>
  <si>
    <t>SO 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</si>
  <si>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</si>
  <si>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</si>
  <si>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</si>
  <si>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</si>
  <si>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</si>
  <si>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</si>
  <si>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</si>
  <si>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</si>
  <si>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</si>
  <si>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</si>
  <si>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</si>
  <si>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</si>
  <si>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1392199971</t>
  </si>
  <si>
    <t>VRN3</t>
  </si>
  <si>
    <t>Zařízení staveniště</t>
  </si>
  <si>
    <t>030001000</t>
  </si>
  <si>
    <t>-721252463</t>
  </si>
  <si>
    <t>VRN4</t>
  </si>
  <si>
    <t>Inženýrská činnost</t>
  </si>
  <si>
    <t>044002000</t>
  </si>
  <si>
    <t>Revize</t>
  </si>
  <si>
    <t>564196700</t>
  </si>
  <si>
    <t>Poznámka k položce:_x000d_
Elektroinstalace_x000d_
 - revize elektroinstalace_x000d_
 - vydání průkazu způsobilosti_x000d_
 - prohlídka zařízení právnickou osdobou_x000d_
 - topná zkouška</t>
  </si>
  <si>
    <t>045002000</t>
  </si>
  <si>
    <t>Kompletační a koordinační činnost</t>
  </si>
  <si>
    <t>1684568160</t>
  </si>
  <si>
    <t>Poznámka k položce:_x000d_
- zaškolení obsluhy_x000d_
- koordinace prací profesí PSV_x000d_
- kompletace provozních celků</t>
  </si>
  <si>
    <t>VRN7</t>
  </si>
  <si>
    <t>Provozní vlivy</t>
  </si>
  <si>
    <t>070001000</t>
  </si>
  <si>
    <t>-972154369</t>
  </si>
  <si>
    <t>VRN9</t>
  </si>
  <si>
    <t>Ostatní náklady</t>
  </si>
  <si>
    <t>092002000</t>
  </si>
  <si>
    <t>Ostatní náklady související s provozem</t>
  </si>
  <si>
    <t>měsíc</t>
  </si>
  <si>
    <t>-1689500203</t>
  </si>
  <si>
    <t>Poznámka k položce:_x000d_
- zajištění provizorního vyxtápění objektu v rámci realizace stavby v období září - listopad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</si>
</sst>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37</v>
      </c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48</v>
      </c>
      <c r="AI60" s="41"/>
      <c r="AJ60" s="41"/>
      <c r="AK60" s="41"/>
      <c r="AL60" s="41"/>
      <c r="AM60" s="64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48</v>
      </c>
      <c r="AI75" s="41"/>
      <c r="AJ75" s="41"/>
      <c r="AK75" s="41"/>
      <c r="AL75" s="41"/>
      <c r="AM75" s="64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E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65422019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Ekologizace vytápění v žst. Bělá nad Radbůzou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9" t="str">
        <f>IF(AN8= "","",AN8)</f>
        <v>7. 6. 2022</v>
      </c>
      <c r="AN87" s="79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80" t="str">
        <f>IF(E17="","",E17)</f>
        <v xml:space="preserve"> </v>
      </c>
      <c r="AN89" s="71"/>
      <c r="AO89" s="71"/>
      <c r="AP89" s="71"/>
      <c r="AQ89" s="39"/>
      <c r="AR89" s="43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80" t="str">
        <f>IF(E20="","",E20)</f>
        <v xml:space="preserve"> 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7"/>
    </row>
    <row r="92" s="2" customFormat="1" ht="29.28" customHeight="1">
      <c r="A92" s="37"/>
      <c r="B92" s="38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3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7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Stavební část'!P130</f>
        <v>0</v>
      </c>
      <c r="AV95" s="128">
        <f>'SO 01 - Stavební část'!J33</f>
        <v>0</v>
      </c>
      <c r="AW95" s="128">
        <f>'SO 01 - Stavební část'!J34</f>
        <v>0</v>
      </c>
      <c r="AX95" s="128">
        <f>'SO 01 - Stavební část'!J35</f>
        <v>0</v>
      </c>
      <c r="AY95" s="128">
        <f>'SO 01 - Stavební část'!J36</f>
        <v>0</v>
      </c>
      <c r="AZ95" s="128">
        <f>'SO 01 - Stavební část'!F33</f>
        <v>0</v>
      </c>
      <c r="BA95" s="128">
        <f>'SO 01 - Stavební část'!F34</f>
        <v>0</v>
      </c>
      <c r="BB95" s="128">
        <f>'SO 01 - Stavební část'!F35</f>
        <v>0</v>
      </c>
      <c r="BC95" s="128">
        <f>'SO 01 - Stavební část'!F36</f>
        <v>0</v>
      </c>
      <c r="BD95" s="130">
        <f>'SO 01 - Stavební část'!F37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Elektroinstalace'!J30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02 - Elektroinstalace'!P122</f>
        <v>0</v>
      </c>
      <c r="AV96" s="128">
        <f>'SO 02 - Elektroinstalace'!J33</f>
        <v>0</v>
      </c>
      <c r="AW96" s="128">
        <f>'SO 02 - Elektroinstalace'!J34</f>
        <v>0</v>
      </c>
      <c r="AX96" s="128">
        <f>'SO 02 - Elektroinstalace'!J35</f>
        <v>0</v>
      </c>
      <c r="AY96" s="128">
        <f>'SO 02 - Elektroinstalace'!J36</f>
        <v>0</v>
      </c>
      <c r="AZ96" s="128">
        <f>'SO 02 - Elektroinstalace'!F33</f>
        <v>0</v>
      </c>
      <c r="BA96" s="128">
        <f>'SO 02 - Elektroinstalace'!F34</f>
        <v>0</v>
      </c>
      <c r="BB96" s="128">
        <f>'SO 02 - Elektroinstalace'!F35</f>
        <v>0</v>
      </c>
      <c r="BC96" s="128">
        <f>'SO 02 - Elektroinstalace'!F36</f>
        <v>0</v>
      </c>
      <c r="BD96" s="130">
        <f>'SO 02 - Elektroinstalace'!F37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Vytápění'!J30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03 - Vytápění'!P128</f>
        <v>0</v>
      </c>
      <c r="AV97" s="128">
        <f>'SO 03 - Vytápění'!J33</f>
        <v>0</v>
      </c>
      <c r="AW97" s="128">
        <f>'SO 03 - Vytápění'!J34</f>
        <v>0</v>
      </c>
      <c r="AX97" s="128">
        <f>'SO 03 - Vytápění'!J35</f>
        <v>0</v>
      </c>
      <c r="AY97" s="128">
        <f>'SO 03 - Vytápění'!J36</f>
        <v>0</v>
      </c>
      <c r="AZ97" s="128">
        <f>'SO 03 - Vytápění'!F33</f>
        <v>0</v>
      </c>
      <c r="BA97" s="128">
        <f>'SO 03 - Vytápění'!F34</f>
        <v>0</v>
      </c>
      <c r="BB97" s="128">
        <f>'SO 03 - Vytápění'!F35</f>
        <v>0</v>
      </c>
      <c r="BC97" s="128">
        <f>'SO 03 - Vytápění'!F36</f>
        <v>0</v>
      </c>
      <c r="BD97" s="130">
        <f>'SO 03 - Vytápění'!F37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04 - VRN'!J30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32">
        <v>0</v>
      </c>
      <c r="AT98" s="133">
        <f>ROUND(SUM(AV98:AW98),2)</f>
        <v>0</v>
      </c>
      <c r="AU98" s="134">
        <f>'SO 04 - VRN'!P122</f>
        <v>0</v>
      </c>
      <c r="AV98" s="133">
        <f>'SO 04 - VRN'!J33</f>
        <v>0</v>
      </c>
      <c r="AW98" s="133">
        <f>'SO 04 - VRN'!J34</f>
        <v>0</v>
      </c>
      <c r="AX98" s="133">
        <f>'SO 04 - VRN'!J35</f>
        <v>0</v>
      </c>
      <c r="AY98" s="133">
        <f>'SO 04 - VRN'!J36</f>
        <v>0</v>
      </c>
      <c r="AZ98" s="133">
        <f>'SO 04 - VRN'!F33</f>
        <v>0</v>
      </c>
      <c r="BA98" s="133">
        <f>'SO 04 - VRN'!F34</f>
        <v>0</v>
      </c>
      <c r="BB98" s="133">
        <f>'SO 04 - VRN'!F35</f>
        <v>0</v>
      </c>
      <c r="BC98" s="133">
        <f>'SO 04 - VRN'!F36</f>
        <v>0</v>
      </c>
      <c r="BD98" s="135">
        <f>'SO 04 - VRN'!F37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HIhEjRuIGkkzg31mEqdFkB/QdYTen/DHkdeKdk9vFZ6RvN7+gymgY+J0Zi9wU/EJQBP4PS0HekXT5UAkgyGHpQ==" hashValue="LUFqRUU9Ng2jZyuRqRrOAhVREeWwN1BUkYlawZay2YsyLuoig4qGscKtU2I+kSc9ffhr1WFcd+cVz32B2u6t1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část'!C2" display="/"/>
    <hyperlink ref="A96" location="'SO 02 - Elektroinstalace'!C2" display="/"/>
    <hyperlink ref="A97" location="'SO 03 - Vytápění'!C2" display="/"/>
    <hyperlink ref="A98" location="'SO 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Ekologizace vytápění v žst. Bělá nad Radbůzou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94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95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7. 6. 2022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21</v>
      </c>
      <c r="F15" s="37"/>
      <c r="G15" s="37"/>
      <c r="H15" s="37"/>
      <c r="I15" s="140" t="s">
        <v>26</v>
      </c>
      <c r="J15" s="143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21</v>
      </c>
      <c r="F21" s="37"/>
      <c r="G21" s="37"/>
      <c r="H21" s="37"/>
      <c r="I21" s="140" t="s">
        <v>26</v>
      </c>
      <c r="J21" s="143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21</v>
      </c>
      <c r="F24" s="37"/>
      <c r="G24" s="37"/>
      <c r="H24" s="37"/>
      <c r="I24" s="140" t="s">
        <v>26</v>
      </c>
      <c r="J24" s="143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ROUND(J130,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ROUND((SUM(BE130:BE247)),  2)</f>
        <v>0</v>
      </c>
      <c r="G33" s="37"/>
      <c r="H33" s="37"/>
      <c r="I33" s="155">
        <v>0.20999999999999999</v>
      </c>
      <c r="J33" s="154">
        <f>ROUND(((SUM(BE130:BE247))*I33),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ROUND((SUM(BF130:BF247)),  2)</f>
        <v>0</v>
      </c>
      <c r="G34" s="37"/>
      <c r="H34" s="37"/>
      <c r="I34" s="155">
        <v>0.14999999999999999</v>
      </c>
      <c r="J34" s="154">
        <f>ROUND(((SUM(BF130:BF247))*I34),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ROUND((SUM(BG130:BG247)),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ROUND((SUM(BH130:BH247)),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ROUND((SUM(BI130:BI247)),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Ekologizace vytápění v žst. Bělá nad Radbůzou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01 - Stavební část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7. 6. 2022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99</v>
      </c>
      <c r="D96" s="39"/>
      <c r="E96" s="39"/>
      <c r="F96" s="39"/>
      <c r="G96" s="39"/>
      <c r="H96" s="39"/>
      <c r="I96" s="39"/>
      <c r="J96" s="110">
        <f>J130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J168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J178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J190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108</v>
      </c>
      <c r="E104" s="182"/>
      <c r="F104" s="182"/>
      <c r="G104" s="182"/>
      <c r="H104" s="182"/>
      <c r="I104" s="182"/>
      <c r="J104" s="183">
        <f>J193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J194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110</v>
      </c>
      <c r="E106" s="188"/>
      <c r="F106" s="188"/>
      <c r="G106" s="188"/>
      <c r="H106" s="188"/>
      <c r="I106" s="188"/>
      <c r="J106" s="189">
        <f>J209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J226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112</v>
      </c>
      <c r="E108" s="188"/>
      <c r="F108" s="188"/>
      <c r="G108" s="188"/>
      <c r="H108" s="188"/>
      <c r="I108" s="188"/>
      <c r="J108" s="189">
        <f>J232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113</v>
      </c>
      <c r="E109" s="188"/>
      <c r="F109" s="188"/>
      <c r="G109" s="188"/>
      <c r="H109" s="188"/>
      <c r="I109" s="188"/>
      <c r="J109" s="189">
        <f>J240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114</v>
      </c>
      <c r="E110" s="182"/>
      <c r="F110" s="182"/>
      <c r="G110" s="182"/>
      <c r="H110" s="182"/>
      <c r="I110" s="182"/>
      <c r="J110" s="183">
        <f>J243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115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74" t="str">
        <f>E7</f>
        <v>Ekologizace vytápění v žst. Bělá nad Radbůzou</v>
      </c>
      <c r="F120" s="31"/>
      <c r="G120" s="31"/>
      <c r="H120" s="31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94</v>
      </c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6" t="str">
        <f>E9</f>
        <v>SO 01 - Stavební část</v>
      </c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 xml:space="preserve"> </v>
      </c>
      <c r="G124" s="39"/>
      <c r="H124" s="39"/>
      <c r="I124" s="31" t="s">
        <v>22</v>
      </c>
      <c r="J124" s="79" t="str">
        <f>IF(J12="","",J12)</f>
        <v>7. 6. 2022</v>
      </c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 xml:space="preserve"> </v>
      </c>
      <c r="G126" s="39"/>
      <c r="H126" s="39"/>
      <c r="I126" s="31" t="s">
        <v>29</v>
      </c>
      <c r="J126" s="35" t="str">
        <f>E21</f>
        <v xml:space="preserve"> </v>
      </c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27</v>
      </c>
      <c r="D127" s="39"/>
      <c r="E127" s="39"/>
      <c r="F127" s="26" t="str">
        <f>IF(E18="","",E18)</f>
        <v>Vyplň údaj</v>
      </c>
      <c r="G127" s="39"/>
      <c r="H127" s="39"/>
      <c r="I127" s="31" t="s">
        <v>31</v>
      </c>
      <c r="J127" s="35" t="str">
        <f>E24</f>
        <v xml:space="preserve"> </v>
      </c>
      <c r="K127" s="39"/>
      <c r="L127" s="63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3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1"/>
      <c r="B129" s="192"/>
      <c r="C129" s="193" t="s">
        <v>116</v>
      </c>
      <c r="D129" s="194" t="s">
        <v>58</v>
      </c>
      <c r="E129" s="194" t="s">
        <v>54</v>
      </c>
      <c r="F129" s="194" t="s">
        <v>55</v>
      </c>
      <c r="G129" s="194" t="s">
        <v>117</v>
      </c>
      <c r="H129" s="194" t="s">
        <v>118</v>
      </c>
      <c r="I129" s="194" t="s">
        <v>119</v>
      </c>
      <c r="J129" s="195" t="s">
        <v>98</v>
      </c>
      <c r="K129" s="196" t="s">
        <v>120</v>
      </c>
      <c r="L129" s="197"/>
      <c r="M129" s="100" t="s">
        <v>1</v>
      </c>
      <c r="N129" s="101" t="s">
        <v>37</v>
      </c>
      <c r="O129" s="101" t="s">
        <v>121</v>
      </c>
      <c r="P129" s="101" t="s">
        <v>122</v>
      </c>
      <c r="Q129" s="101" t="s">
        <v>123</v>
      </c>
      <c r="R129" s="101" t="s">
        <v>124</v>
      </c>
      <c r="S129" s="101" t="s">
        <v>125</v>
      </c>
      <c r="T129" s="102" t="s">
        <v>126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7"/>
      <c r="B130" s="38"/>
      <c r="C130" s="107" t="s">
        <v>127</v>
      </c>
      <c r="D130" s="39"/>
      <c r="E130" s="39"/>
      <c r="F130" s="39"/>
      <c r="G130" s="39"/>
      <c r="H130" s="39"/>
      <c r="I130" s="39"/>
      <c r="J130" s="198">
        <f>BK130</f>
        <v>0</v>
      </c>
      <c r="K130" s="39"/>
      <c r="L130" s="43"/>
      <c r="M130" s="103"/>
      <c r="N130" s="199"/>
      <c r="O130" s="104"/>
      <c r="P130" s="200">
        <f>P131+P193+P243</f>
        <v>0</v>
      </c>
      <c r="Q130" s="104"/>
      <c r="R130" s="200">
        <f>R131+R193+R243</f>
        <v>3.8278101800000002</v>
      </c>
      <c r="S130" s="104"/>
      <c r="T130" s="201">
        <f>T131+T193+T243</f>
        <v>0.30000000000000004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72</v>
      </c>
      <c r="AU130" s="16" t="s">
        <v>100</v>
      </c>
      <c r="BK130" s="202">
        <f>BK131+BK193+BK243</f>
        <v>0</v>
      </c>
    </row>
    <row r="131" s="12" customFormat="1" ht="25.92" customHeight="1">
      <c r="A131" s="12"/>
      <c r="B131" s="203"/>
      <c r="C131" s="204"/>
      <c r="D131" s="205" t="s">
        <v>72</v>
      </c>
      <c r="E131" s="206" t="s">
        <v>128</v>
      </c>
      <c r="F131" s="206" t="s">
        <v>129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P132+P144+P159+P168+P178+P190</f>
        <v>0</v>
      </c>
      <c r="Q131" s="211"/>
      <c r="R131" s="212">
        <f>R132+R144+R159+R168+R178+R190</f>
        <v>1.48697828</v>
      </c>
      <c r="S131" s="211"/>
      <c r="T131" s="213">
        <f>T132+T144+T159+T168+T178+T190</f>
        <v>0.30000000000000004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73</v>
      </c>
      <c r="AY131" s="214" t="s">
        <v>130</v>
      </c>
      <c r="BK131" s="216">
        <f>BK132+BK144+BK159+BK168+BK178+BK190</f>
        <v>0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81</v>
      </c>
      <c r="F132" s="217" t="s">
        <v>131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SUM(P133:P143)</f>
        <v>0</v>
      </c>
      <c r="Q132" s="211"/>
      <c r="R132" s="212">
        <f>SUM(R133:R143)</f>
        <v>0</v>
      </c>
      <c r="S132" s="211"/>
      <c r="T132" s="213">
        <f>SUM(T133:T143)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81</v>
      </c>
      <c r="AY132" s="214" t="s">
        <v>130</v>
      </c>
      <c r="BK132" s="216">
        <f>SUM(BK133:BK143)</f>
        <v>0</v>
      </c>
    </row>
    <row r="133" s="2" customFormat="1" ht="37.8" customHeight="1">
      <c r="A133" s="37"/>
      <c r="B133" s="38"/>
      <c r="C133" s="219" t="s">
        <v>81</v>
      </c>
      <c r="D133" s="219" t="s">
        <v>132</v>
      </c>
      <c r="E133" s="220" t="s">
        <v>133</v>
      </c>
      <c r="F133" s="221" t="s">
        <v>134</v>
      </c>
      <c r="G133" s="222" t="s">
        <v>135</v>
      </c>
      <c r="H133" s="223">
        <v>0.26900000000000002</v>
      </c>
      <c r="I133" s="224"/>
      <c r="J133" s="225">
        <f>ROUND(I133*H133,2)</f>
        <v>0</v>
      </c>
      <c r="K133" s="226"/>
      <c r="L133" s="43"/>
      <c r="M133" s="227" t="s">
        <v>1</v>
      </c>
      <c r="N133" s="228" t="s">
        <v>40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136</v>
      </c>
      <c r="AT133" s="231" t="s">
        <v>132</v>
      </c>
      <c r="AU133" s="231" t="s">
        <v>83</v>
      </c>
      <c r="AY133" s="16" t="s">
        <v>130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136</v>
      </c>
      <c r="BK133" s="232">
        <f>ROUND(I133*H133,2)</f>
        <v>0</v>
      </c>
      <c r="BL133" s="16" t="s">
        <v>136</v>
      </c>
      <c r="BM133" s="231" t="s">
        <v>137</v>
      </c>
    </row>
    <row r="134" s="2" customFormat="1">
      <c r="A134" s="37"/>
      <c r="B134" s="38"/>
      <c r="C134" s="39"/>
      <c r="D134" s="233" t="s">
        <v>138</v>
      </c>
      <c r="E134" s="39"/>
      <c r="F134" s="234" t="s">
        <v>134</v>
      </c>
      <c r="G134" s="39"/>
      <c r="H134" s="39"/>
      <c r="I134" s="235"/>
      <c r="J134" s="39"/>
      <c r="K134" s="39"/>
      <c r="L134" s="43"/>
      <c r="M134" s="236"/>
      <c r="N134" s="237"/>
      <c r="O134" s="91"/>
      <c r="P134" s="91"/>
      <c r="Q134" s="91"/>
      <c r="R134" s="91"/>
      <c r="S134" s="91"/>
      <c r="T134" s="92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138</v>
      </c>
      <c r="AU134" s="16" t="s">
        <v>83</v>
      </c>
    </row>
    <row r="135" s="13" customFormat="1">
      <c r="A135" s="13"/>
      <c r="B135" s="238"/>
      <c r="C135" s="239"/>
      <c r="D135" s="233" t="s">
        <v>139</v>
      </c>
      <c r="E135" s="240" t="s">
        <v>1</v>
      </c>
      <c r="F135" s="241" t="s">
        <v>140</v>
      </c>
      <c r="G135" s="239"/>
      <c r="H135" s="242">
        <v>0.26900000000000002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139</v>
      </c>
      <c r="AU135" s="248" t="s">
        <v>83</v>
      </c>
      <c r="AV135" s="13" t="s">
        <v>83</v>
      </c>
      <c r="AW135" s="13" t="s">
        <v>30</v>
      </c>
      <c r="AX135" s="13" t="s">
        <v>81</v>
      </c>
      <c r="AY135" s="248" t="s">
        <v>130</v>
      </c>
    </row>
    <row r="136" s="2" customFormat="1" ht="37.8" customHeight="1">
      <c r="A136" s="37"/>
      <c r="B136" s="38"/>
      <c r="C136" s="219" t="s">
        <v>83</v>
      </c>
      <c r="D136" s="219" t="s">
        <v>132</v>
      </c>
      <c r="E136" s="220" t="s">
        <v>141</v>
      </c>
      <c r="F136" s="221" t="s">
        <v>142</v>
      </c>
      <c r="G136" s="222" t="s">
        <v>135</v>
      </c>
      <c r="H136" s="223">
        <v>0.26900000000000002</v>
      </c>
      <c r="I136" s="224"/>
      <c r="J136" s="225">
        <f>ROUND(I136*H136,2)</f>
        <v>0</v>
      </c>
      <c r="K136" s="226"/>
      <c r="L136" s="43"/>
      <c r="M136" s="227" t="s">
        <v>1</v>
      </c>
      <c r="N136" s="228" t="s">
        <v>40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136</v>
      </c>
      <c r="AT136" s="231" t="s">
        <v>132</v>
      </c>
      <c r="AU136" s="231" t="s">
        <v>83</v>
      </c>
      <c r="AY136" s="16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136</v>
      </c>
      <c r="BK136" s="232">
        <f>ROUND(I136*H136,2)</f>
        <v>0</v>
      </c>
      <c r="BL136" s="16" t="s">
        <v>136</v>
      </c>
      <c r="BM136" s="231" t="s">
        <v>143</v>
      </c>
    </row>
    <row r="137" s="2" customFormat="1">
      <c r="A137" s="37"/>
      <c r="B137" s="38"/>
      <c r="C137" s="39"/>
      <c r="D137" s="233" t="s">
        <v>138</v>
      </c>
      <c r="E137" s="39"/>
      <c r="F137" s="234" t="s">
        <v>142</v>
      </c>
      <c r="G137" s="39"/>
      <c r="H137" s="39"/>
      <c r="I137" s="235"/>
      <c r="J137" s="39"/>
      <c r="K137" s="39"/>
      <c r="L137" s="43"/>
      <c r="M137" s="236"/>
      <c r="N137" s="237"/>
      <c r="O137" s="91"/>
      <c r="P137" s="91"/>
      <c r="Q137" s="91"/>
      <c r="R137" s="91"/>
      <c r="S137" s="91"/>
      <c r="T137" s="9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138</v>
      </c>
      <c r="AU137" s="16" t="s">
        <v>83</v>
      </c>
    </row>
    <row r="138" s="2" customFormat="1" ht="37.8" customHeight="1">
      <c r="A138" s="37"/>
      <c r="B138" s="38"/>
      <c r="C138" s="219" t="s">
        <v>144</v>
      </c>
      <c r="D138" s="219" t="s">
        <v>132</v>
      </c>
      <c r="E138" s="220" t="s">
        <v>145</v>
      </c>
      <c r="F138" s="221" t="s">
        <v>146</v>
      </c>
      <c r="G138" s="222" t="s">
        <v>135</v>
      </c>
      <c r="H138" s="223">
        <v>2.6899999999999999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40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136</v>
      </c>
      <c r="AT138" s="231" t="s">
        <v>132</v>
      </c>
      <c r="AU138" s="231" t="s">
        <v>83</v>
      </c>
      <c r="AY138" s="16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136</v>
      </c>
      <c r="BK138" s="232">
        <f>ROUND(I138*H138,2)</f>
        <v>0</v>
      </c>
      <c r="BL138" s="16" t="s">
        <v>136</v>
      </c>
      <c r="BM138" s="231" t="s">
        <v>147</v>
      </c>
    </row>
    <row r="139" s="2" customFormat="1">
      <c r="A139" s="37"/>
      <c r="B139" s="38"/>
      <c r="C139" s="39"/>
      <c r="D139" s="233" t="s">
        <v>138</v>
      </c>
      <c r="E139" s="39"/>
      <c r="F139" s="234" t="s">
        <v>146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138</v>
      </c>
      <c r="AU139" s="16" t="s">
        <v>83</v>
      </c>
    </row>
    <row r="140" s="13" customFormat="1">
      <c r="A140" s="13"/>
      <c r="B140" s="238"/>
      <c r="C140" s="239"/>
      <c r="D140" s="233" t="s">
        <v>139</v>
      </c>
      <c r="E140" s="240" t="s">
        <v>1</v>
      </c>
      <c r="F140" s="241" t="s">
        <v>148</v>
      </c>
      <c r="G140" s="239"/>
      <c r="H140" s="242">
        <v>2.6899999999999999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139</v>
      </c>
      <c r="AU140" s="248" t="s">
        <v>83</v>
      </c>
      <c r="AV140" s="13" t="s">
        <v>83</v>
      </c>
      <c r="AW140" s="13" t="s">
        <v>30</v>
      </c>
      <c r="AX140" s="13" t="s">
        <v>81</v>
      </c>
      <c r="AY140" s="248" t="s">
        <v>130</v>
      </c>
    </row>
    <row r="141" s="2" customFormat="1" ht="24.15" customHeight="1">
      <c r="A141" s="37"/>
      <c r="B141" s="38"/>
      <c r="C141" s="219" t="s">
        <v>136</v>
      </c>
      <c r="D141" s="219" t="s">
        <v>132</v>
      </c>
      <c r="E141" s="220" t="s">
        <v>149</v>
      </c>
      <c r="F141" s="221" t="s">
        <v>150</v>
      </c>
      <c r="G141" s="222" t="s">
        <v>151</v>
      </c>
      <c r="H141" s="223">
        <v>0.26900000000000002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40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136</v>
      </c>
      <c r="AT141" s="231" t="s">
        <v>132</v>
      </c>
      <c r="AU141" s="231" t="s">
        <v>83</v>
      </c>
      <c r="AY141" s="16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136</v>
      </c>
      <c r="BK141" s="232">
        <f>ROUND(I141*H141,2)</f>
        <v>0</v>
      </c>
      <c r="BL141" s="16" t="s">
        <v>136</v>
      </c>
      <c r="BM141" s="231" t="s">
        <v>152</v>
      </c>
    </row>
    <row r="142" s="2" customFormat="1">
      <c r="A142" s="37"/>
      <c r="B142" s="38"/>
      <c r="C142" s="39"/>
      <c r="D142" s="233" t="s">
        <v>138</v>
      </c>
      <c r="E142" s="39"/>
      <c r="F142" s="234" t="s">
        <v>150</v>
      </c>
      <c r="G142" s="39"/>
      <c r="H142" s="39"/>
      <c r="I142" s="235"/>
      <c r="J142" s="39"/>
      <c r="K142" s="39"/>
      <c r="L142" s="43"/>
      <c r="M142" s="236"/>
      <c r="N142" s="237"/>
      <c r="O142" s="91"/>
      <c r="P142" s="91"/>
      <c r="Q142" s="91"/>
      <c r="R142" s="91"/>
      <c r="S142" s="91"/>
      <c r="T142" s="9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138</v>
      </c>
      <c r="AU142" s="16" t="s">
        <v>83</v>
      </c>
    </row>
    <row r="143" s="13" customFormat="1">
      <c r="A143" s="13"/>
      <c r="B143" s="238"/>
      <c r="C143" s="239"/>
      <c r="D143" s="233" t="s">
        <v>139</v>
      </c>
      <c r="E143" s="240" t="s">
        <v>1</v>
      </c>
      <c r="F143" s="241" t="s">
        <v>153</v>
      </c>
      <c r="G143" s="239"/>
      <c r="H143" s="242">
        <v>0.26900000000000002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139</v>
      </c>
      <c r="AU143" s="248" t="s">
        <v>83</v>
      </c>
      <c r="AV143" s="13" t="s">
        <v>83</v>
      </c>
      <c r="AW143" s="13" t="s">
        <v>30</v>
      </c>
      <c r="AX143" s="13" t="s">
        <v>81</v>
      </c>
      <c r="AY143" s="248" t="s">
        <v>130</v>
      </c>
    </row>
    <row r="144" s="12" customFormat="1" ht="22.8" customHeight="1">
      <c r="A144" s="12"/>
      <c r="B144" s="203"/>
      <c r="C144" s="204"/>
      <c r="D144" s="205" t="s">
        <v>72</v>
      </c>
      <c r="E144" s="217" t="s">
        <v>83</v>
      </c>
      <c r="F144" s="217" t="s">
        <v>154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SUM(P145:P158)</f>
        <v>0</v>
      </c>
      <c r="Q144" s="211"/>
      <c r="R144" s="212">
        <f>SUM(R145:R158)</f>
        <v>0.61594707999999998</v>
      </c>
      <c r="S144" s="211"/>
      <c r="T144" s="213">
        <f>SUM(T145:T158)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81</v>
      </c>
      <c r="AT144" s="215" t="s">
        <v>72</v>
      </c>
      <c r="AU144" s="215" t="s">
        <v>81</v>
      </c>
      <c r="AY144" s="214" t="s">
        <v>130</v>
      </c>
      <c r="BK144" s="216">
        <f>SUM(BK145:BK158)</f>
        <v>0</v>
      </c>
    </row>
    <row r="145" s="2" customFormat="1" ht="24.15" customHeight="1">
      <c r="A145" s="37"/>
      <c r="B145" s="38"/>
      <c r="C145" s="219" t="s">
        <v>155</v>
      </c>
      <c r="D145" s="219" t="s">
        <v>132</v>
      </c>
      <c r="E145" s="220" t="s">
        <v>156</v>
      </c>
      <c r="F145" s="221" t="s">
        <v>157</v>
      </c>
      <c r="G145" s="222" t="s">
        <v>135</v>
      </c>
      <c r="H145" s="223">
        <v>0.062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40</v>
      </c>
      <c r="O145" s="91"/>
      <c r="P145" s="229">
        <f>O145*H145</f>
        <v>0</v>
      </c>
      <c r="Q145" s="229">
        <v>2.1600000000000001</v>
      </c>
      <c r="R145" s="229">
        <f>Q145*H145</f>
        <v>0.13392000000000001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136</v>
      </c>
      <c r="AT145" s="231" t="s">
        <v>132</v>
      </c>
      <c r="AU145" s="231" t="s">
        <v>83</v>
      </c>
      <c r="AY145" s="16" t="s">
        <v>130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136</v>
      </c>
      <c r="BK145" s="232">
        <f>ROUND(I145*H145,2)</f>
        <v>0</v>
      </c>
      <c r="BL145" s="16" t="s">
        <v>136</v>
      </c>
      <c r="BM145" s="231" t="s">
        <v>158</v>
      </c>
    </row>
    <row r="146" s="2" customFormat="1">
      <c r="A146" s="37"/>
      <c r="B146" s="38"/>
      <c r="C146" s="39"/>
      <c r="D146" s="233" t="s">
        <v>138</v>
      </c>
      <c r="E146" s="39"/>
      <c r="F146" s="234" t="s">
        <v>157</v>
      </c>
      <c r="G146" s="39"/>
      <c r="H146" s="39"/>
      <c r="I146" s="235"/>
      <c r="J146" s="39"/>
      <c r="K146" s="39"/>
      <c r="L146" s="43"/>
      <c r="M146" s="236"/>
      <c r="N146" s="237"/>
      <c r="O146" s="91"/>
      <c r="P146" s="91"/>
      <c r="Q146" s="91"/>
      <c r="R146" s="91"/>
      <c r="S146" s="91"/>
      <c r="T146" s="9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138</v>
      </c>
      <c r="AU146" s="16" t="s">
        <v>83</v>
      </c>
    </row>
    <row r="147" s="13" customFormat="1">
      <c r="A147" s="13"/>
      <c r="B147" s="238"/>
      <c r="C147" s="239"/>
      <c r="D147" s="233" t="s">
        <v>139</v>
      </c>
      <c r="E147" s="240" t="s">
        <v>1</v>
      </c>
      <c r="F147" s="241" t="s">
        <v>159</v>
      </c>
      <c r="G147" s="239"/>
      <c r="H147" s="242">
        <v>0.062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139</v>
      </c>
      <c r="AU147" s="248" t="s">
        <v>83</v>
      </c>
      <c r="AV147" s="13" t="s">
        <v>83</v>
      </c>
      <c r="AW147" s="13" t="s">
        <v>30</v>
      </c>
      <c r="AX147" s="13" t="s">
        <v>81</v>
      </c>
      <c r="AY147" s="248" t="s">
        <v>130</v>
      </c>
    </row>
    <row r="148" s="2" customFormat="1" ht="16.5" customHeight="1">
      <c r="A148" s="37"/>
      <c r="B148" s="38"/>
      <c r="C148" s="219" t="s">
        <v>160</v>
      </c>
      <c r="D148" s="219" t="s">
        <v>132</v>
      </c>
      <c r="E148" s="220" t="s">
        <v>161</v>
      </c>
      <c r="F148" s="221" t="s">
        <v>162</v>
      </c>
      <c r="G148" s="222" t="s">
        <v>135</v>
      </c>
      <c r="H148" s="223">
        <v>0.20699999999999999</v>
      </c>
      <c r="I148" s="224"/>
      <c r="J148" s="225">
        <f>ROUND(I148*H148,2)</f>
        <v>0</v>
      </c>
      <c r="K148" s="226"/>
      <c r="L148" s="43"/>
      <c r="M148" s="227" t="s">
        <v>1</v>
      </c>
      <c r="N148" s="228" t="s">
        <v>40</v>
      </c>
      <c r="O148" s="91"/>
      <c r="P148" s="229">
        <f>O148*H148</f>
        <v>0</v>
      </c>
      <c r="Q148" s="229">
        <v>2.3010199999999998</v>
      </c>
      <c r="R148" s="229">
        <f>Q148*H148</f>
        <v>0.47631113999999997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136</v>
      </c>
      <c r="AT148" s="231" t="s">
        <v>132</v>
      </c>
      <c r="AU148" s="231" t="s">
        <v>83</v>
      </c>
      <c r="AY148" s="16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136</v>
      </c>
      <c r="BK148" s="232">
        <f>ROUND(I148*H148,2)</f>
        <v>0</v>
      </c>
      <c r="BL148" s="16" t="s">
        <v>136</v>
      </c>
      <c r="BM148" s="231" t="s">
        <v>163</v>
      </c>
    </row>
    <row r="149" s="2" customFormat="1">
      <c r="A149" s="37"/>
      <c r="B149" s="38"/>
      <c r="C149" s="39"/>
      <c r="D149" s="233" t="s">
        <v>138</v>
      </c>
      <c r="E149" s="39"/>
      <c r="F149" s="234" t="s">
        <v>162</v>
      </c>
      <c r="G149" s="39"/>
      <c r="H149" s="39"/>
      <c r="I149" s="235"/>
      <c r="J149" s="39"/>
      <c r="K149" s="39"/>
      <c r="L149" s="43"/>
      <c r="M149" s="236"/>
      <c r="N149" s="237"/>
      <c r="O149" s="91"/>
      <c r="P149" s="91"/>
      <c r="Q149" s="91"/>
      <c r="R149" s="91"/>
      <c r="S149" s="91"/>
      <c r="T149" s="9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138</v>
      </c>
      <c r="AU149" s="16" t="s">
        <v>83</v>
      </c>
    </row>
    <row r="150" s="13" customFormat="1">
      <c r="A150" s="13"/>
      <c r="B150" s="238"/>
      <c r="C150" s="239"/>
      <c r="D150" s="233" t="s">
        <v>139</v>
      </c>
      <c r="E150" s="240" t="s">
        <v>1</v>
      </c>
      <c r="F150" s="241" t="s">
        <v>164</v>
      </c>
      <c r="G150" s="239"/>
      <c r="H150" s="242">
        <v>0.20699999999999999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139</v>
      </c>
      <c r="AU150" s="248" t="s">
        <v>83</v>
      </c>
      <c r="AV150" s="13" t="s">
        <v>83</v>
      </c>
      <c r="AW150" s="13" t="s">
        <v>30</v>
      </c>
      <c r="AX150" s="13" t="s">
        <v>81</v>
      </c>
      <c r="AY150" s="248" t="s">
        <v>130</v>
      </c>
    </row>
    <row r="151" s="2" customFormat="1" ht="16.5" customHeight="1">
      <c r="A151" s="37"/>
      <c r="B151" s="38"/>
      <c r="C151" s="219" t="s">
        <v>165</v>
      </c>
      <c r="D151" s="219" t="s">
        <v>132</v>
      </c>
      <c r="E151" s="220" t="s">
        <v>166</v>
      </c>
      <c r="F151" s="221" t="s">
        <v>167</v>
      </c>
      <c r="G151" s="222" t="s">
        <v>168</v>
      </c>
      <c r="H151" s="223">
        <v>1.3600000000000001</v>
      </c>
      <c r="I151" s="224"/>
      <c r="J151" s="225">
        <f>ROUND(I151*H151,2)</f>
        <v>0</v>
      </c>
      <c r="K151" s="226"/>
      <c r="L151" s="43"/>
      <c r="M151" s="227" t="s">
        <v>1</v>
      </c>
      <c r="N151" s="228" t="s">
        <v>40</v>
      </c>
      <c r="O151" s="91"/>
      <c r="P151" s="229">
        <f>O151*H151</f>
        <v>0</v>
      </c>
      <c r="Q151" s="229">
        <v>0.00264</v>
      </c>
      <c r="R151" s="229">
        <f>Q151*H151</f>
        <v>0.0035904000000000001</v>
      </c>
      <c r="S151" s="229">
        <v>0</v>
      </c>
      <c r="T151" s="23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136</v>
      </c>
      <c r="AT151" s="231" t="s">
        <v>132</v>
      </c>
      <c r="AU151" s="231" t="s">
        <v>83</v>
      </c>
      <c r="AY151" s="16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136</v>
      </c>
      <c r="BK151" s="232">
        <f>ROUND(I151*H151,2)</f>
        <v>0</v>
      </c>
      <c r="BL151" s="16" t="s">
        <v>136</v>
      </c>
      <c r="BM151" s="231" t="s">
        <v>169</v>
      </c>
    </row>
    <row r="152" s="2" customFormat="1">
      <c r="A152" s="37"/>
      <c r="B152" s="38"/>
      <c r="C152" s="39"/>
      <c r="D152" s="233" t="s">
        <v>138</v>
      </c>
      <c r="E152" s="39"/>
      <c r="F152" s="234" t="s">
        <v>167</v>
      </c>
      <c r="G152" s="39"/>
      <c r="H152" s="39"/>
      <c r="I152" s="235"/>
      <c r="J152" s="39"/>
      <c r="K152" s="39"/>
      <c r="L152" s="43"/>
      <c r="M152" s="236"/>
      <c r="N152" s="237"/>
      <c r="O152" s="91"/>
      <c r="P152" s="91"/>
      <c r="Q152" s="91"/>
      <c r="R152" s="91"/>
      <c r="S152" s="91"/>
      <c r="T152" s="9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138</v>
      </c>
      <c r="AU152" s="16" t="s">
        <v>83</v>
      </c>
    </row>
    <row r="153" s="13" customFormat="1">
      <c r="A153" s="13"/>
      <c r="B153" s="238"/>
      <c r="C153" s="239"/>
      <c r="D153" s="233" t="s">
        <v>139</v>
      </c>
      <c r="E153" s="240" t="s">
        <v>1</v>
      </c>
      <c r="F153" s="241" t="s">
        <v>170</v>
      </c>
      <c r="G153" s="239"/>
      <c r="H153" s="242">
        <v>1.3600000000000001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139</v>
      </c>
      <c r="AU153" s="248" t="s">
        <v>83</v>
      </c>
      <c r="AV153" s="13" t="s">
        <v>83</v>
      </c>
      <c r="AW153" s="13" t="s">
        <v>30</v>
      </c>
      <c r="AX153" s="13" t="s">
        <v>81</v>
      </c>
      <c r="AY153" s="248" t="s">
        <v>130</v>
      </c>
    </row>
    <row r="154" s="2" customFormat="1" ht="16.5" customHeight="1">
      <c r="A154" s="37"/>
      <c r="B154" s="38"/>
      <c r="C154" s="219" t="s">
        <v>171</v>
      </c>
      <c r="D154" s="219" t="s">
        <v>132</v>
      </c>
      <c r="E154" s="220" t="s">
        <v>172</v>
      </c>
      <c r="F154" s="221" t="s">
        <v>173</v>
      </c>
      <c r="G154" s="222" t="s">
        <v>168</v>
      </c>
      <c r="H154" s="223">
        <v>1.3600000000000001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40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136</v>
      </c>
      <c r="AT154" s="231" t="s">
        <v>132</v>
      </c>
      <c r="AU154" s="231" t="s">
        <v>83</v>
      </c>
      <c r="AY154" s="16" t="s">
        <v>130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136</v>
      </c>
      <c r="BK154" s="232">
        <f>ROUND(I154*H154,2)</f>
        <v>0</v>
      </c>
      <c r="BL154" s="16" t="s">
        <v>136</v>
      </c>
      <c r="BM154" s="231" t="s">
        <v>174</v>
      </c>
    </row>
    <row r="155" s="2" customFormat="1">
      <c r="A155" s="37"/>
      <c r="B155" s="38"/>
      <c r="C155" s="39"/>
      <c r="D155" s="233" t="s">
        <v>138</v>
      </c>
      <c r="E155" s="39"/>
      <c r="F155" s="234" t="s">
        <v>173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138</v>
      </c>
      <c r="AU155" s="16" t="s">
        <v>83</v>
      </c>
    </row>
    <row r="156" s="2" customFormat="1" ht="16.5" customHeight="1">
      <c r="A156" s="37"/>
      <c r="B156" s="38"/>
      <c r="C156" s="219" t="s">
        <v>175</v>
      </c>
      <c r="D156" s="219" t="s">
        <v>132</v>
      </c>
      <c r="E156" s="220" t="s">
        <v>176</v>
      </c>
      <c r="F156" s="221" t="s">
        <v>177</v>
      </c>
      <c r="G156" s="222" t="s">
        <v>151</v>
      </c>
      <c r="H156" s="223">
        <v>0.002</v>
      </c>
      <c r="I156" s="224"/>
      <c r="J156" s="225">
        <f>ROUND(I156*H156,2)</f>
        <v>0</v>
      </c>
      <c r="K156" s="226"/>
      <c r="L156" s="43"/>
      <c r="M156" s="227" t="s">
        <v>1</v>
      </c>
      <c r="N156" s="228" t="s">
        <v>40</v>
      </c>
      <c r="O156" s="91"/>
      <c r="P156" s="229">
        <f>O156*H156</f>
        <v>0</v>
      </c>
      <c r="Q156" s="229">
        <v>1.06277</v>
      </c>
      <c r="R156" s="229">
        <f>Q156*H156</f>
        <v>0.00212554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136</v>
      </c>
      <c r="AT156" s="231" t="s">
        <v>132</v>
      </c>
      <c r="AU156" s="231" t="s">
        <v>83</v>
      </c>
      <c r="AY156" s="16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136</v>
      </c>
      <c r="BK156" s="232">
        <f>ROUND(I156*H156,2)</f>
        <v>0</v>
      </c>
      <c r="BL156" s="16" t="s">
        <v>136</v>
      </c>
      <c r="BM156" s="231" t="s">
        <v>178</v>
      </c>
    </row>
    <row r="157" s="2" customFormat="1">
      <c r="A157" s="37"/>
      <c r="B157" s="38"/>
      <c r="C157" s="39"/>
      <c r="D157" s="233" t="s">
        <v>138</v>
      </c>
      <c r="E157" s="39"/>
      <c r="F157" s="234" t="s">
        <v>177</v>
      </c>
      <c r="G157" s="39"/>
      <c r="H157" s="39"/>
      <c r="I157" s="235"/>
      <c r="J157" s="39"/>
      <c r="K157" s="39"/>
      <c r="L157" s="43"/>
      <c r="M157" s="236"/>
      <c r="N157" s="237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138</v>
      </c>
      <c r="AU157" s="16" t="s">
        <v>83</v>
      </c>
    </row>
    <row r="158" s="13" customFormat="1">
      <c r="A158" s="13"/>
      <c r="B158" s="238"/>
      <c r="C158" s="239"/>
      <c r="D158" s="233" t="s">
        <v>139</v>
      </c>
      <c r="E158" s="240" t="s">
        <v>1</v>
      </c>
      <c r="F158" s="241" t="s">
        <v>179</v>
      </c>
      <c r="G158" s="239"/>
      <c r="H158" s="242">
        <v>0.002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139</v>
      </c>
      <c r="AU158" s="248" t="s">
        <v>83</v>
      </c>
      <c r="AV158" s="13" t="s">
        <v>83</v>
      </c>
      <c r="AW158" s="13" t="s">
        <v>30</v>
      </c>
      <c r="AX158" s="13" t="s">
        <v>81</v>
      </c>
      <c r="AY158" s="248" t="s">
        <v>130</v>
      </c>
    </row>
    <row r="159" s="12" customFormat="1" ht="22.8" customHeight="1">
      <c r="A159" s="12"/>
      <c r="B159" s="203"/>
      <c r="C159" s="204"/>
      <c r="D159" s="205" t="s">
        <v>72</v>
      </c>
      <c r="E159" s="217" t="s">
        <v>160</v>
      </c>
      <c r="F159" s="217" t="s">
        <v>180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SUM(P160:P167)</f>
        <v>0</v>
      </c>
      <c r="Q159" s="211"/>
      <c r="R159" s="212">
        <f>SUM(R160:R167)</f>
        <v>0.85617999999999994</v>
      </c>
      <c r="S159" s="211"/>
      <c r="T159" s="213">
        <f>SUM(T160:T167)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81</v>
      </c>
      <c r="AT159" s="215" t="s">
        <v>72</v>
      </c>
      <c r="AU159" s="215" t="s">
        <v>81</v>
      </c>
      <c r="AY159" s="214" t="s">
        <v>130</v>
      </c>
      <c r="BK159" s="216">
        <f>SUM(BK160:BK167)</f>
        <v>0</v>
      </c>
    </row>
    <row r="160" s="2" customFormat="1" ht="21.75" customHeight="1">
      <c r="A160" s="37"/>
      <c r="B160" s="38"/>
      <c r="C160" s="219" t="s">
        <v>181</v>
      </c>
      <c r="D160" s="219" t="s">
        <v>132</v>
      </c>
      <c r="E160" s="220" t="s">
        <v>182</v>
      </c>
      <c r="F160" s="221" t="s">
        <v>183</v>
      </c>
      <c r="G160" s="222" t="s">
        <v>168</v>
      </c>
      <c r="H160" s="223">
        <v>2.2000000000000002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40</v>
      </c>
      <c r="O160" s="91"/>
      <c r="P160" s="229">
        <f>O160*H160</f>
        <v>0</v>
      </c>
      <c r="Q160" s="229">
        <v>0.040000000000000001</v>
      </c>
      <c r="R160" s="229">
        <f>Q160*H160</f>
        <v>0.088000000000000009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136</v>
      </c>
      <c r="AT160" s="231" t="s">
        <v>132</v>
      </c>
      <c r="AU160" s="231" t="s">
        <v>83</v>
      </c>
      <c r="AY160" s="16" t="s">
        <v>130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136</v>
      </c>
      <c r="BK160" s="232">
        <f>ROUND(I160*H160,2)</f>
        <v>0</v>
      </c>
      <c r="BL160" s="16" t="s">
        <v>136</v>
      </c>
      <c r="BM160" s="231" t="s">
        <v>184</v>
      </c>
    </row>
    <row r="161" s="2" customFormat="1">
      <c r="A161" s="37"/>
      <c r="B161" s="38"/>
      <c r="C161" s="39"/>
      <c r="D161" s="233" t="s">
        <v>138</v>
      </c>
      <c r="E161" s="39"/>
      <c r="F161" s="234" t="s">
        <v>185</v>
      </c>
      <c r="G161" s="39"/>
      <c r="H161" s="39"/>
      <c r="I161" s="235"/>
      <c r="J161" s="39"/>
      <c r="K161" s="39"/>
      <c r="L161" s="43"/>
      <c r="M161" s="236"/>
      <c r="N161" s="237"/>
      <c r="O161" s="91"/>
      <c r="P161" s="91"/>
      <c r="Q161" s="91"/>
      <c r="R161" s="91"/>
      <c r="S161" s="91"/>
      <c r="T161" s="9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138</v>
      </c>
      <c r="AU161" s="16" t="s">
        <v>83</v>
      </c>
    </row>
    <row r="162" s="13" customFormat="1">
      <c r="A162" s="13"/>
      <c r="B162" s="238"/>
      <c r="C162" s="239"/>
      <c r="D162" s="233" t="s">
        <v>139</v>
      </c>
      <c r="E162" s="240" t="s">
        <v>1</v>
      </c>
      <c r="F162" s="241" t="s">
        <v>186</v>
      </c>
      <c r="G162" s="239"/>
      <c r="H162" s="242">
        <v>2.2000000000000002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139</v>
      </c>
      <c r="AU162" s="248" t="s">
        <v>83</v>
      </c>
      <c r="AV162" s="13" t="s">
        <v>83</v>
      </c>
      <c r="AW162" s="13" t="s">
        <v>30</v>
      </c>
      <c r="AX162" s="13" t="s">
        <v>81</v>
      </c>
      <c r="AY162" s="248" t="s">
        <v>130</v>
      </c>
    </row>
    <row r="163" s="2" customFormat="1" ht="21.75" customHeight="1">
      <c r="A163" s="37"/>
      <c r="B163" s="38"/>
      <c r="C163" s="219" t="s">
        <v>187</v>
      </c>
      <c r="D163" s="219" t="s">
        <v>132</v>
      </c>
      <c r="E163" s="220" t="s">
        <v>188</v>
      </c>
      <c r="F163" s="221" t="s">
        <v>189</v>
      </c>
      <c r="G163" s="222" t="s">
        <v>168</v>
      </c>
      <c r="H163" s="223">
        <v>6.5999999999999996</v>
      </c>
      <c r="I163" s="224"/>
      <c r="J163" s="225">
        <f>ROUND(I163*H163,2)</f>
        <v>0</v>
      </c>
      <c r="K163" s="226"/>
      <c r="L163" s="43"/>
      <c r="M163" s="227" t="s">
        <v>1</v>
      </c>
      <c r="N163" s="228" t="s">
        <v>40</v>
      </c>
      <c r="O163" s="91"/>
      <c r="P163" s="229">
        <f>O163*H163</f>
        <v>0</v>
      </c>
      <c r="Q163" s="229">
        <v>0.0373</v>
      </c>
      <c r="R163" s="229">
        <f>Q163*H163</f>
        <v>0.24617999999999998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136</v>
      </c>
      <c r="AT163" s="231" t="s">
        <v>132</v>
      </c>
      <c r="AU163" s="231" t="s">
        <v>83</v>
      </c>
      <c r="AY163" s="16" t="s">
        <v>130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136</v>
      </c>
      <c r="BK163" s="232">
        <f>ROUND(I163*H163,2)</f>
        <v>0</v>
      </c>
      <c r="BL163" s="16" t="s">
        <v>136</v>
      </c>
      <c r="BM163" s="231" t="s">
        <v>190</v>
      </c>
    </row>
    <row r="164" s="2" customFormat="1">
      <c r="A164" s="37"/>
      <c r="B164" s="38"/>
      <c r="C164" s="39"/>
      <c r="D164" s="233" t="s">
        <v>138</v>
      </c>
      <c r="E164" s="39"/>
      <c r="F164" s="234" t="s">
        <v>191</v>
      </c>
      <c r="G164" s="39"/>
      <c r="H164" s="39"/>
      <c r="I164" s="235"/>
      <c r="J164" s="39"/>
      <c r="K164" s="39"/>
      <c r="L164" s="43"/>
      <c r="M164" s="236"/>
      <c r="N164" s="237"/>
      <c r="O164" s="91"/>
      <c r="P164" s="91"/>
      <c r="Q164" s="91"/>
      <c r="R164" s="91"/>
      <c r="S164" s="91"/>
      <c r="T164" s="92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138</v>
      </c>
      <c r="AU164" s="16" t="s">
        <v>83</v>
      </c>
    </row>
    <row r="165" s="13" customFormat="1">
      <c r="A165" s="13"/>
      <c r="B165" s="238"/>
      <c r="C165" s="239"/>
      <c r="D165" s="233" t="s">
        <v>139</v>
      </c>
      <c r="E165" s="240" t="s">
        <v>1</v>
      </c>
      <c r="F165" s="241" t="s">
        <v>192</v>
      </c>
      <c r="G165" s="239"/>
      <c r="H165" s="242">
        <v>6.5999999999999996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139</v>
      </c>
      <c r="AU165" s="248" t="s">
        <v>83</v>
      </c>
      <c r="AV165" s="13" t="s">
        <v>83</v>
      </c>
      <c r="AW165" s="13" t="s">
        <v>30</v>
      </c>
      <c r="AX165" s="13" t="s">
        <v>81</v>
      </c>
      <c r="AY165" s="248" t="s">
        <v>130</v>
      </c>
    </row>
    <row r="166" s="2" customFormat="1" ht="24.15" customHeight="1">
      <c r="A166" s="37"/>
      <c r="B166" s="38"/>
      <c r="C166" s="219" t="s">
        <v>193</v>
      </c>
      <c r="D166" s="219" t="s">
        <v>132</v>
      </c>
      <c r="E166" s="220" t="s">
        <v>194</v>
      </c>
      <c r="F166" s="221" t="s">
        <v>195</v>
      </c>
      <c r="G166" s="222" t="s">
        <v>168</v>
      </c>
      <c r="H166" s="223">
        <v>30</v>
      </c>
      <c r="I166" s="224"/>
      <c r="J166" s="225">
        <f>ROUND(I166*H166,2)</f>
        <v>0</v>
      </c>
      <c r="K166" s="226"/>
      <c r="L166" s="43"/>
      <c r="M166" s="227" t="s">
        <v>1</v>
      </c>
      <c r="N166" s="228" t="s">
        <v>40</v>
      </c>
      <c r="O166" s="91"/>
      <c r="P166" s="229">
        <f>O166*H166</f>
        <v>0</v>
      </c>
      <c r="Q166" s="229">
        <v>0.017399999999999999</v>
      </c>
      <c r="R166" s="229">
        <f>Q166*H166</f>
        <v>0.52200000000000002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136</v>
      </c>
      <c r="AT166" s="231" t="s">
        <v>132</v>
      </c>
      <c r="AU166" s="231" t="s">
        <v>83</v>
      </c>
      <c r="AY166" s="16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136</v>
      </c>
      <c r="BK166" s="232">
        <f>ROUND(I166*H166,2)</f>
        <v>0</v>
      </c>
      <c r="BL166" s="16" t="s">
        <v>136</v>
      </c>
      <c r="BM166" s="231" t="s">
        <v>196</v>
      </c>
    </row>
    <row r="167" s="2" customFormat="1">
      <c r="A167" s="37"/>
      <c r="B167" s="38"/>
      <c r="C167" s="39"/>
      <c r="D167" s="233" t="s">
        <v>138</v>
      </c>
      <c r="E167" s="39"/>
      <c r="F167" s="234" t="s">
        <v>197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138</v>
      </c>
      <c r="AU167" s="16" t="s">
        <v>83</v>
      </c>
    </row>
    <row r="168" s="12" customFormat="1" ht="22.8" customHeight="1">
      <c r="A168" s="12"/>
      <c r="B168" s="203"/>
      <c r="C168" s="204"/>
      <c r="D168" s="205" t="s">
        <v>72</v>
      </c>
      <c r="E168" s="217" t="s">
        <v>175</v>
      </c>
      <c r="F168" s="217" t="s">
        <v>198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SUM(P169:P177)</f>
        <v>0</v>
      </c>
      <c r="Q168" s="211"/>
      <c r="R168" s="212">
        <f>SUM(R169:R177)</f>
        <v>0.0148512</v>
      </c>
      <c r="S168" s="211"/>
      <c r="T168" s="213">
        <f>SUM(T169:T177)</f>
        <v>0.30000000000000004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81</v>
      </c>
      <c r="AT168" s="215" t="s">
        <v>72</v>
      </c>
      <c r="AU168" s="215" t="s">
        <v>81</v>
      </c>
      <c r="AY168" s="214" t="s">
        <v>130</v>
      </c>
      <c r="BK168" s="216">
        <f>SUM(BK169:BK177)</f>
        <v>0</v>
      </c>
    </row>
    <row r="169" s="2" customFormat="1" ht="24.15" customHeight="1">
      <c r="A169" s="37"/>
      <c r="B169" s="38"/>
      <c r="C169" s="219" t="s">
        <v>199</v>
      </c>
      <c r="D169" s="219" t="s">
        <v>132</v>
      </c>
      <c r="E169" s="220" t="s">
        <v>200</v>
      </c>
      <c r="F169" s="221" t="s">
        <v>201</v>
      </c>
      <c r="G169" s="222" t="s">
        <v>168</v>
      </c>
      <c r="H169" s="223">
        <v>371.27999999999997</v>
      </c>
      <c r="I169" s="224"/>
      <c r="J169" s="225">
        <f>ROUND(I169*H169,2)</f>
        <v>0</v>
      </c>
      <c r="K169" s="226"/>
      <c r="L169" s="43"/>
      <c r="M169" s="227" t="s">
        <v>1</v>
      </c>
      <c r="N169" s="228" t="s">
        <v>40</v>
      </c>
      <c r="O169" s="91"/>
      <c r="P169" s="229">
        <f>O169*H169</f>
        <v>0</v>
      </c>
      <c r="Q169" s="229">
        <v>4.0000000000000003E-05</v>
      </c>
      <c r="R169" s="229">
        <f>Q169*H169</f>
        <v>0.0148512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136</v>
      </c>
      <c r="AT169" s="231" t="s">
        <v>132</v>
      </c>
      <c r="AU169" s="231" t="s">
        <v>83</v>
      </c>
      <c r="AY169" s="16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136</v>
      </c>
      <c r="BK169" s="232">
        <f>ROUND(I169*H169,2)</f>
        <v>0</v>
      </c>
      <c r="BL169" s="16" t="s">
        <v>136</v>
      </c>
      <c r="BM169" s="231" t="s">
        <v>202</v>
      </c>
    </row>
    <row r="170" s="2" customFormat="1">
      <c r="A170" s="37"/>
      <c r="B170" s="38"/>
      <c r="C170" s="39"/>
      <c r="D170" s="233" t="s">
        <v>138</v>
      </c>
      <c r="E170" s="39"/>
      <c r="F170" s="234" t="s">
        <v>203</v>
      </c>
      <c r="G170" s="39"/>
      <c r="H170" s="39"/>
      <c r="I170" s="235"/>
      <c r="J170" s="39"/>
      <c r="K170" s="39"/>
      <c r="L170" s="43"/>
      <c r="M170" s="236"/>
      <c r="N170" s="237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138</v>
      </c>
      <c r="AU170" s="16" t="s">
        <v>83</v>
      </c>
    </row>
    <row r="171" s="13" customFormat="1">
      <c r="A171" s="13"/>
      <c r="B171" s="238"/>
      <c r="C171" s="239"/>
      <c r="D171" s="233" t="s">
        <v>139</v>
      </c>
      <c r="E171" s="240" t="s">
        <v>1</v>
      </c>
      <c r="F171" s="241" t="s">
        <v>204</v>
      </c>
      <c r="G171" s="239"/>
      <c r="H171" s="242">
        <v>371.27999999999997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139</v>
      </c>
      <c r="AU171" s="248" t="s">
        <v>83</v>
      </c>
      <c r="AV171" s="13" t="s">
        <v>83</v>
      </c>
      <c r="AW171" s="13" t="s">
        <v>30</v>
      </c>
      <c r="AX171" s="13" t="s">
        <v>81</v>
      </c>
      <c r="AY171" s="248" t="s">
        <v>130</v>
      </c>
    </row>
    <row r="172" s="2" customFormat="1" ht="24.15" customHeight="1">
      <c r="A172" s="37"/>
      <c r="B172" s="38"/>
      <c r="C172" s="219" t="s">
        <v>205</v>
      </c>
      <c r="D172" s="219" t="s">
        <v>132</v>
      </c>
      <c r="E172" s="220" t="s">
        <v>206</v>
      </c>
      <c r="F172" s="221" t="s">
        <v>207</v>
      </c>
      <c r="G172" s="222" t="s">
        <v>208</v>
      </c>
      <c r="H172" s="223">
        <v>24</v>
      </c>
      <c r="I172" s="224"/>
      <c r="J172" s="225">
        <f>ROUND(I172*H172,2)</f>
        <v>0</v>
      </c>
      <c r="K172" s="226"/>
      <c r="L172" s="43"/>
      <c r="M172" s="227" t="s">
        <v>1</v>
      </c>
      <c r="N172" s="228" t="s">
        <v>40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0.001</v>
      </c>
      <c r="T172" s="230">
        <f>S172*H172</f>
        <v>0.024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136</v>
      </c>
      <c r="AT172" s="231" t="s">
        <v>132</v>
      </c>
      <c r="AU172" s="231" t="s">
        <v>83</v>
      </c>
      <c r="AY172" s="16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136</v>
      </c>
      <c r="BK172" s="232">
        <f>ROUND(I172*H172,2)</f>
        <v>0</v>
      </c>
      <c r="BL172" s="16" t="s">
        <v>136</v>
      </c>
      <c r="BM172" s="231" t="s">
        <v>209</v>
      </c>
    </row>
    <row r="173" s="2" customFormat="1">
      <c r="A173" s="37"/>
      <c r="B173" s="38"/>
      <c r="C173" s="39"/>
      <c r="D173" s="233" t="s">
        <v>138</v>
      </c>
      <c r="E173" s="39"/>
      <c r="F173" s="234" t="s">
        <v>210</v>
      </c>
      <c r="G173" s="39"/>
      <c r="H173" s="39"/>
      <c r="I173" s="235"/>
      <c r="J173" s="39"/>
      <c r="K173" s="39"/>
      <c r="L173" s="43"/>
      <c r="M173" s="236"/>
      <c r="N173" s="237"/>
      <c r="O173" s="91"/>
      <c r="P173" s="91"/>
      <c r="Q173" s="91"/>
      <c r="R173" s="91"/>
      <c r="S173" s="91"/>
      <c r="T173" s="9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138</v>
      </c>
      <c r="AU173" s="16" t="s">
        <v>83</v>
      </c>
    </row>
    <row r="174" s="2" customFormat="1" ht="24.15" customHeight="1">
      <c r="A174" s="37"/>
      <c r="B174" s="38"/>
      <c r="C174" s="219" t="s">
        <v>8</v>
      </c>
      <c r="D174" s="219" t="s">
        <v>132</v>
      </c>
      <c r="E174" s="220" t="s">
        <v>211</v>
      </c>
      <c r="F174" s="221" t="s">
        <v>212</v>
      </c>
      <c r="G174" s="222" t="s">
        <v>208</v>
      </c>
      <c r="H174" s="223">
        <v>1</v>
      </c>
      <c r="I174" s="224"/>
      <c r="J174" s="225">
        <f>ROUND(I174*H174,2)</f>
        <v>0</v>
      </c>
      <c r="K174" s="226"/>
      <c r="L174" s="43"/>
      <c r="M174" s="227" t="s">
        <v>1</v>
      </c>
      <c r="N174" s="228" t="s">
        <v>40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0.012</v>
      </c>
      <c r="T174" s="230">
        <f>S174*H174</f>
        <v>0.012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136</v>
      </c>
      <c r="AT174" s="231" t="s">
        <v>132</v>
      </c>
      <c r="AU174" s="231" t="s">
        <v>83</v>
      </c>
      <c r="AY174" s="16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136</v>
      </c>
      <c r="BK174" s="232">
        <f>ROUND(I174*H174,2)</f>
        <v>0</v>
      </c>
      <c r="BL174" s="16" t="s">
        <v>136</v>
      </c>
      <c r="BM174" s="231" t="s">
        <v>213</v>
      </c>
    </row>
    <row r="175" s="2" customFormat="1">
      <c r="A175" s="37"/>
      <c r="B175" s="38"/>
      <c r="C175" s="39"/>
      <c r="D175" s="233" t="s">
        <v>138</v>
      </c>
      <c r="E175" s="39"/>
      <c r="F175" s="234" t="s">
        <v>214</v>
      </c>
      <c r="G175" s="39"/>
      <c r="H175" s="39"/>
      <c r="I175" s="235"/>
      <c r="J175" s="39"/>
      <c r="K175" s="39"/>
      <c r="L175" s="43"/>
      <c r="M175" s="236"/>
      <c r="N175" s="237"/>
      <c r="O175" s="91"/>
      <c r="P175" s="91"/>
      <c r="Q175" s="91"/>
      <c r="R175" s="91"/>
      <c r="S175" s="91"/>
      <c r="T175" s="9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138</v>
      </c>
      <c r="AU175" s="16" t="s">
        <v>83</v>
      </c>
    </row>
    <row r="176" s="2" customFormat="1" ht="24.15" customHeight="1">
      <c r="A176" s="37"/>
      <c r="B176" s="38"/>
      <c r="C176" s="219" t="s">
        <v>215</v>
      </c>
      <c r="D176" s="219" t="s">
        <v>132</v>
      </c>
      <c r="E176" s="220" t="s">
        <v>216</v>
      </c>
      <c r="F176" s="221" t="s">
        <v>217</v>
      </c>
      <c r="G176" s="222" t="s">
        <v>218</v>
      </c>
      <c r="H176" s="223">
        <v>44</v>
      </c>
      <c r="I176" s="224"/>
      <c r="J176" s="225">
        <f>ROUND(I176*H176,2)</f>
        <v>0</v>
      </c>
      <c r="K176" s="226"/>
      <c r="L176" s="43"/>
      <c r="M176" s="227" t="s">
        <v>1</v>
      </c>
      <c r="N176" s="228" t="s">
        <v>40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0.0060000000000000001</v>
      </c>
      <c r="T176" s="230">
        <f>S176*H176</f>
        <v>0.26400000000000001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136</v>
      </c>
      <c r="AT176" s="231" t="s">
        <v>132</v>
      </c>
      <c r="AU176" s="231" t="s">
        <v>83</v>
      </c>
      <c r="AY176" s="16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136</v>
      </c>
      <c r="BK176" s="232">
        <f>ROUND(I176*H176,2)</f>
        <v>0</v>
      </c>
      <c r="BL176" s="16" t="s">
        <v>136</v>
      </c>
      <c r="BM176" s="231" t="s">
        <v>219</v>
      </c>
    </row>
    <row r="177" s="2" customFormat="1">
      <c r="A177" s="37"/>
      <c r="B177" s="38"/>
      <c r="C177" s="39"/>
      <c r="D177" s="233" t="s">
        <v>138</v>
      </c>
      <c r="E177" s="39"/>
      <c r="F177" s="234" t="s">
        <v>220</v>
      </c>
      <c r="G177" s="39"/>
      <c r="H177" s="39"/>
      <c r="I177" s="235"/>
      <c r="J177" s="39"/>
      <c r="K177" s="39"/>
      <c r="L177" s="43"/>
      <c r="M177" s="236"/>
      <c r="N177" s="237"/>
      <c r="O177" s="91"/>
      <c r="P177" s="91"/>
      <c r="Q177" s="91"/>
      <c r="R177" s="91"/>
      <c r="S177" s="91"/>
      <c r="T177" s="9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138</v>
      </c>
      <c r="AU177" s="16" t="s">
        <v>83</v>
      </c>
    </row>
    <row r="178" s="12" customFormat="1" ht="22.8" customHeight="1">
      <c r="A178" s="12"/>
      <c r="B178" s="203"/>
      <c r="C178" s="204"/>
      <c r="D178" s="205" t="s">
        <v>72</v>
      </c>
      <c r="E178" s="217" t="s">
        <v>221</v>
      </c>
      <c r="F178" s="217" t="s">
        <v>222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SUM(P179:P189)</f>
        <v>0</v>
      </c>
      <c r="Q178" s="211"/>
      <c r="R178" s="212">
        <f>SUM(R179:R189)</f>
        <v>0</v>
      </c>
      <c r="S178" s="211"/>
      <c r="T178" s="213">
        <f>SUM(T179:T189)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81</v>
      </c>
      <c r="AT178" s="215" t="s">
        <v>72</v>
      </c>
      <c r="AU178" s="215" t="s">
        <v>81</v>
      </c>
      <c r="AY178" s="214" t="s">
        <v>130</v>
      </c>
      <c r="BK178" s="216">
        <f>SUM(BK179:BK189)</f>
        <v>0</v>
      </c>
    </row>
    <row r="179" s="2" customFormat="1" ht="16.5" customHeight="1">
      <c r="A179" s="37"/>
      <c r="B179" s="38"/>
      <c r="C179" s="219" t="s">
        <v>223</v>
      </c>
      <c r="D179" s="219" t="s">
        <v>132</v>
      </c>
      <c r="E179" s="220" t="s">
        <v>224</v>
      </c>
      <c r="F179" s="221" t="s">
        <v>225</v>
      </c>
      <c r="G179" s="222" t="s">
        <v>151</v>
      </c>
      <c r="H179" s="223">
        <v>0.29999999999999999</v>
      </c>
      <c r="I179" s="224"/>
      <c r="J179" s="225">
        <f>ROUND(I179*H179,2)</f>
        <v>0</v>
      </c>
      <c r="K179" s="226"/>
      <c r="L179" s="43"/>
      <c r="M179" s="227" t="s">
        <v>1</v>
      </c>
      <c r="N179" s="228" t="s">
        <v>40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136</v>
      </c>
      <c r="AT179" s="231" t="s">
        <v>132</v>
      </c>
      <c r="AU179" s="231" t="s">
        <v>83</v>
      </c>
      <c r="AY179" s="16" t="s">
        <v>130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136</v>
      </c>
      <c r="BK179" s="232">
        <f>ROUND(I179*H179,2)</f>
        <v>0</v>
      </c>
      <c r="BL179" s="16" t="s">
        <v>136</v>
      </c>
      <c r="BM179" s="231" t="s">
        <v>226</v>
      </c>
    </row>
    <row r="180" s="2" customFormat="1">
      <c r="A180" s="37"/>
      <c r="B180" s="38"/>
      <c r="C180" s="39"/>
      <c r="D180" s="233" t="s">
        <v>138</v>
      </c>
      <c r="E180" s="39"/>
      <c r="F180" s="234" t="s">
        <v>227</v>
      </c>
      <c r="G180" s="39"/>
      <c r="H180" s="39"/>
      <c r="I180" s="235"/>
      <c r="J180" s="39"/>
      <c r="K180" s="39"/>
      <c r="L180" s="43"/>
      <c r="M180" s="236"/>
      <c r="N180" s="237"/>
      <c r="O180" s="91"/>
      <c r="P180" s="91"/>
      <c r="Q180" s="91"/>
      <c r="R180" s="91"/>
      <c r="S180" s="91"/>
      <c r="T180" s="92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138</v>
      </c>
      <c r="AU180" s="16" t="s">
        <v>83</v>
      </c>
    </row>
    <row r="181" s="2" customFormat="1" ht="33" customHeight="1">
      <c r="A181" s="37"/>
      <c r="B181" s="38"/>
      <c r="C181" s="219" t="s">
        <v>228</v>
      </c>
      <c r="D181" s="219" t="s">
        <v>132</v>
      </c>
      <c r="E181" s="220" t="s">
        <v>229</v>
      </c>
      <c r="F181" s="221" t="s">
        <v>230</v>
      </c>
      <c r="G181" s="222" t="s">
        <v>151</v>
      </c>
      <c r="H181" s="223">
        <v>0.29999999999999999</v>
      </c>
      <c r="I181" s="224"/>
      <c r="J181" s="225">
        <f>ROUND(I181*H181,2)</f>
        <v>0</v>
      </c>
      <c r="K181" s="226"/>
      <c r="L181" s="43"/>
      <c r="M181" s="227" t="s">
        <v>1</v>
      </c>
      <c r="N181" s="228" t="s">
        <v>40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136</v>
      </c>
      <c r="AT181" s="231" t="s">
        <v>132</v>
      </c>
      <c r="AU181" s="231" t="s">
        <v>83</v>
      </c>
      <c r="AY181" s="16" t="s">
        <v>130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136</v>
      </c>
      <c r="BK181" s="232">
        <f>ROUND(I181*H181,2)</f>
        <v>0</v>
      </c>
      <c r="BL181" s="16" t="s">
        <v>136</v>
      </c>
      <c r="BM181" s="231" t="s">
        <v>231</v>
      </c>
    </row>
    <row r="182" s="2" customFormat="1">
      <c r="A182" s="37"/>
      <c r="B182" s="38"/>
      <c r="C182" s="39"/>
      <c r="D182" s="233" t="s">
        <v>138</v>
      </c>
      <c r="E182" s="39"/>
      <c r="F182" s="234" t="s">
        <v>232</v>
      </c>
      <c r="G182" s="39"/>
      <c r="H182" s="39"/>
      <c r="I182" s="235"/>
      <c r="J182" s="39"/>
      <c r="K182" s="39"/>
      <c r="L182" s="43"/>
      <c r="M182" s="236"/>
      <c r="N182" s="237"/>
      <c r="O182" s="91"/>
      <c r="P182" s="91"/>
      <c r="Q182" s="91"/>
      <c r="R182" s="91"/>
      <c r="S182" s="91"/>
      <c r="T182" s="9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138</v>
      </c>
      <c r="AU182" s="16" t="s">
        <v>83</v>
      </c>
    </row>
    <row r="183" s="2" customFormat="1" ht="24.15" customHeight="1">
      <c r="A183" s="37"/>
      <c r="B183" s="38"/>
      <c r="C183" s="219" t="s">
        <v>233</v>
      </c>
      <c r="D183" s="219" t="s">
        <v>132</v>
      </c>
      <c r="E183" s="220" t="s">
        <v>234</v>
      </c>
      <c r="F183" s="221" t="s">
        <v>235</v>
      </c>
      <c r="G183" s="222" t="s">
        <v>151</v>
      </c>
      <c r="H183" s="223">
        <v>0.29999999999999999</v>
      </c>
      <c r="I183" s="224"/>
      <c r="J183" s="225">
        <f>ROUND(I183*H183,2)</f>
        <v>0</v>
      </c>
      <c r="K183" s="226"/>
      <c r="L183" s="43"/>
      <c r="M183" s="227" t="s">
        <v>1</v>
      </c>
      <c r="N183" s="228" t="s">
        <v>40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136</v>
      </c>
      <c r="AT183" s="231" t="s">
        <v>132</v>
      </c>
      <c r="AU183" s="231" t="s">
        <v>83</v>
      </c>
      <c r="AY183" s="16" t="s">
        <v>130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136</v>
      </c>
      <c r="BK183" s="232">
        <f>ROUND(I183*H183,2)</f>
        <v>0</v>
      </c>
      <c r="BL183" s="16" t="s">
        <v>136</v>
      </c>
      <c r="BM183" s="231" t="s">
        <v>236</v>
      </c>
    </row>
    <row r="184" s="2" customFormat="1">
      <c r="A184" s="37"/>
      <c r="B184" s="38"/>
      <c r="C184" s="39"/>
      <c r="D184" s="233" t="s">
        <v>138</v>
      </c>
      <c r="E184" s="39"/>
      <c r="F184" s="234" t="s">
        <v>237</v>
      </c>
      <c r="G184" s="39"/>
      <c r="H184" s="39"/>
      <c r="I184" s="235"/>
      <c r="J184" s="39"/>
      <c r="K184" s="39"/>
      <c r="L184" s="43"/>
      <c r="M184" s="236"/>
      <c r="N184" s="237"/>
      <c r="O184" s="91"/>
      <c r="P184" s="91"/>
      <c r="Q184" s="91"/>
      <c r="R184" s="91"/>
      <c r="S184" s="91"/>
      <c r="T184" s="92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138</v>
      </c>
      <c r="AU184" s="16" t="s">
        <v>83</v>
      </c>
    </row>
    <row r="185" s="2" customFormat="1" ht="24.15" customHeight="1">
      <c r="A185" s="37"/>
      <c r="B185" s="38"/>
      <c r="C185" s="219" t="s">
        <v>238</v>
      </c>
      <c r="D185" s="219" t="s">
        <v>132</v>
      </c>
      <c r="E185" s="220" t="s">
        <v>239</v>
      </c>
      <c r="F185" s="221" t="s">
        <v>240</v>
      </c>
      <c r="G185" s="222" t="s">
        <v>151</v>
      </c>
      <c r="H185" s="223">
        <v>6</v>
      </c>
      <c r="I185" s="224"/>
      <c r="J185" s="225">
        <f>ROUND(I185*H185,2)</f>
        <v>0</v>
      </c>
      <c r="K185" s="226"/>
      <c r="L185" s="43"/>
      <c r="M185" s="227" t="s">
        <v>1</v>
      </c>
      <c r="N185" s="228" t="s">
        <v>40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136</v>
      </c>
      <c r="AT185" s="231" t="s">
        <v>132</v>
      </c>
      <c r="AU185" s="231" t="s">
        <v>83</v>
      </c>
      <c r="AY185" s="16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136</v>
      </c>
      <c r="BK185" s="232">
        <f>ROUND(I185*H185,2)</f>
        <v>0</v>
      </c>
      <c r="BL185" s="16" t="s">
        <v>136</v>
      </c>
      <c r="BM185" s="231" t="s">
        <v>241</v>
      </c>
    </row>
    <row r="186" s="2" customFormat="1">
      <c r="A186" s="37"/>
      <c r="B186" s="38"/>
      <c r="C186" s="39"/>
      <c r="D186" s="233" t="s">
        <v>138</v>
      </c>
      <c r="E186" s="39"/>
      <c r="F186" s="234" t="s">
        <v>242</v>
      </c>
      <c r="G186" s="39"/>
      <c r="H186" s="39"/>
      <c r="I186" s="235"/>
      <c r="J186" s="39"/>
      <c r="K186" s="39"/>
      <c r="L186" s="43"/>
      <c r="M186" s="236"/>
      <c r="N186" s="237"/>
      <c r="O186" s="91"/>
      <c r="P186" s="91"/>
      <c r="Q186" s="91"/>
      <c r="R186" s="91"/>
      <c r="S186" s="91"/>
      <c r="T186" s="92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138</v>
      </c>
      <c r="AU186" s="16" t="s">
        <v>83</v>
      </c>
    </row>
    <row r="187" s="13" customFormat="1">
      <c r="A187" s="13"/>
      <c r="B187" s="238"/>
      <c r="C187" s="239"/>
      <c r="D187" s="233" t="s">
        <v>139</v>
      </c>
      <c r="E187" s="239"/>
      <c r="F187" s="241" t="s">
        <v>243</v>
      </c>
      <c r="G187" s="239"/>
      <c r="H187" s="242">
        <v>6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139</v>
      </c>
      <c r="AU187" s="248" t="s">
        <v>83</v>
      </c>
      <c r="AV187" s="13" t="s">
        <v>83</v>
      </c>
      <c r="AW187" s="13" t="s">
        <v>4</v>
      </c>
      <c r="AX187" s="13" t="s">
        <v>81</v>
      </c>
      <c r="AY187" s="248" t="s">
        <v>130</v>
      </c>
    </row>
    <row r="188" s="2" customFormat="1" ht="33" customHeight="1">
      <c r="A188" s="37"/>
      <c r="B188" s="38"/>
      <c r="C188" s="219" t="s">
        <v>7</v>
      </c>
      <c r="D188" s="219" t="s">
        <v>132</v>
      </c>
      <c r="E188" s="220" t="s">
        <v>244</v>
      </c>
      <c r="F188" s="221" t="s">
        <v>245</v>
      </c>
      <c r="G188" s="222" t="s">
        <v>151</v>
      </c>
      <c r="H188" s="223">
        <v>0.26400000000000001</v>
      </c>
      <c r="I188" s="224"/>
      <c r="J188" s="225">
        <f>ROUND(I188*H188,2)</f>
        <v>0</v>
      </c>
      <c r="K188" s="226"/>
      <c r="L188" s="43"/>
      <c r="M188" s="227" t="s">
        <v>1</v>
      </c>
      <c r="N188" s="228" t="s">
        <v>40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136</v>
      </c>
      <c r="AT188" s="231" t="s">
        <v>132</v>
      </c>
      <c r="AU188" s="231" t="s">
        <v>83</v>
      </c>
      <c r="AY188" s="16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136</v>
      </c>
      <c r="BK188" s="232">
        <f>ROUND(I188*H188,2)</f>
        <v>0</v>
      </c>
      <c r="BL188" s="16" t="s">
        <v>136</v>
      </c>
      <c r="BM188" s="231" t="s">
        <v>246</v>
      </c>
    </row>
    <row r="189" s="2" customFormat="1">
      <c r="A189" s="37"/>
      <c r="B189" s="38"/>
      <c r="C189" s="39"/>
      <c r="D189" s="233" t="s">
        <v>138</v>
      </c>
      <c r="E189" s="39"/>
      <c r="F189" s="234" t="s">
        <v>247</v>
      </c>
      <c r="G189" s="39"/>
      <c r="H189" s="39"/>
      <c r="I189" s="235"/>
      <c r="J189" s="39"/>
      <c r="K189" s="39"/>
      <c r="L189" s="43"/>
      <c r="M189" s="236"/>
      <c r="N189" s="237"/>
      <c r="O189" s="91"/>
      <c r="P189" s="91"/>
      <c r="Q189" s="91"/>
      <c r="R189" s="91"/>
      <c r="S189" s="91"/>
      <c r="T189" s="9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138</v>
      </c>
      <c r="AU189" s="16" t="s">
        <v>83</v>
      </c>
    </row>
    <row r="190" s="12" customFormat="1" ht="22.8" customHeight="1">
      <c r="A190" s="12"/>
      <c r="B190" s="203"/>
      <c r="C190" s="204"/>
      <c r="D190" s="205" t="s">
        <v>72</v>
      </c>
      <c r="E190" s="217" t="s">
        <v>248</v>
      </c>
      <c r="F190" s="217" t="s">
        <v>249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SUM(P191:P192)</f>
        <v>0</v>
      </c>
      <c r="Q190" s="211"/>
      <c r="R190" s="212">
        <f>SUM(R191:R192)</f>
        <v>0</v>
      </c>
      <c r="S190" s="211"/>
      <c r="T190" s="21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81</v>
      </c>
      <c r="AT190" s="215" t="s">
        <v>72</v>
      </c>
      <c r="AU190" s="215" t="s">
        <v>81</v>
      </c>
      <c r="AY190" s="214" t="s">
        <v>130</v>
      </c>
      <c r="BK190" s="216">
        <f>SUM(BK191:BK192)</f>
        <v>0</v>
      </c>
    </row>
    <row r="191" s="2" customFormat="1" ht="21.75" customHeight="1">
      <c r="A191" s="37"/>
      <c r="B191" s="38"/>
      <c r="C191" s="219" t="s">
        <v>250</v>
      </c>
      <c r="D191" s="219" t="s">
        <v>132</v>
      </c>
      <c r="E191" s="220" t="s">
        <v>251</v>
      </c>
      <c r="F191" s="221" t="s">
        <v>252</v>
      </c>
      <c r="G191" s="222" t="s">
        <v>151</v>
      </c>
      <c r="H191" s="223">
        <v>1.4870000000000001</v>
      </c>
      <c r="I191" s="224"/>
      <c r="J191" s="225">
        <f>ROUND(I191*H191,2)</f>
        <v>0</v>
      </c>
      <c r="K191" s="226"/>
      <c r="L191" s="43"/>
      <c r="M191" s="227" t="s">
        <v>1</v>
      </c>
      <c r="N191" s="228" t="s">
        <v>40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215</v>
      </c>
      <c r="AT191" s="231" t="s">
        <v>132</v>
      </c>
      <c r="AU191" s="231" t="s">
        <v>83</v>
      </c>
      <c r="AY191" s="16" t="s">
        <v>130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136</v>
      </c>
      <c r="BK191" s="232">
        <f>ROUND(I191*H191,2)</f>
        <v>0</v>
      </c>
      <c r="BL191" s="16" t="s">
        <v>215</v>
      </c>
      <c r="BM191" s="231" t="s">
        <v>253</v>
      </c>
    </row>
    <row r="192" s="2" customFormat="1">
      <c r="A192" s="37"/>
      <c r="B192" s="38"/>
      <c r="C192" s="39"/>
      <c r="D192" s="233" t="s">
        <v>138</v>
      </c>
      <c r="E192" s="39"/>
      <c r="F192" s="234" t="s">
        <v>252</v>
      </c>
      <c r="G192" s="39"/>
      <c r="H192" s="39"/>
      <c r="I192" s="235"/>
      <c r="J192" s="39"/>
      <c r="K192" s="39"/>
      <c r="L192" s="43"/>
      <c r="M192" s="236"/>
      <c r="N192" s="237"/>
      <c r="O192" s="91"/>
      <c r="P192" s="91"/>
      <c r="Q192" s="91"/>
      <c r="R192" s="91"/>
      <c r="S192" s="91"/>
      <c r="T192" s="92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138</v>
      </c>
      <c r="AU192" s="16" t="s">
        <v>83</v>
      </c>
    </row>
    <row r="193" s="12" customFormat="1" ht="25.92" customHeight="1">
      <c r="A193" s="12"/>
      <c r="B193" s="203"/>
      <c r="C193" s="204"/>
      <c r="D193" s="205" t="s">
        <v>72</v>
      </c>
      <c r="E193" s="206" t="s">
        <v>254</v>
      </c>
      <c r="F193" s="206" t="s">
        <v>255</v>
      </c>
      <c r="G193" s="204"/>
      <c r="H193" s="204"/>
      <c r="I193" s="207"/>
      <c r="J193" s="208">
        <f>BK193</f>
        <v>0</v>
      </c>
      <c r="K193" s="204"/>
      <c r="L193" s="209"/>
      <c r="M193" s="210"/>
      <c r="N193" s="211"/>
      <c r="O193" s="211"/>
      <c r="P193" s="212">
        <f>P194+P209+P226+P232+P240</f>
        <v>0</v>
      </c>
      <c r="Q193" s="211"/>
      <c r="R193" s="212">
        <f>R194+R209+R226+R232+R240</f>
        <v>2.3408319</v>
      </c>
      <c r="S193" s="211"/>
      <c r="T193" s="213">
        <f>T194+T209+T226+T232+T240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83</v>
      </c>
      <c r="AT193" s="215" t="s">
        <v>72</v>
      </c>
      <c r="AU193" s="215" t="s">
        <v>73</v>
      </c>
      <c r="AY193" s="214" t="s">
        <v>130</v>
      </c>
      <c r="BK193" s="216">
        <f>BK194+BK209+BK226+BK232+BK240</f>
        <v>0</v>
      </c>
    </row>
    <row r="194" s="12" customFormat="1" ht="22.8" customHeight="1">
      <c r="A194" s="12"/>
      <c r="B194" s="203"/>
      <c r="C194" s="204"/>
      <c r="D194" s="205" t="s">
        <v>72</v>
      </c>
      <c r="E194" s="217" t="s">
        <v>256</v>
      </c>
      <c r="F194" s="217" t="s">
        <v>257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SUM(P195:P208)</f>
        <v>0</v>
      </c>
      <c r="Q194" s="211"/>
      <c r="R194" s="212">
        <f>SUM(R195:R208)</f>
        <v>0.91790550000000004</v>
      </c>
      <c r="S194" s="211"/>
      <c r="T194" s="213">
        <f>SUM(T195:T208)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83</v>
      </c>
      <c r="AT194" s="215" t="s">
        <v>72</v>
      </c>
      <c r="AU194" s="215" t="s">
        <v>81</v>
      </c>
      <c r="AY194" s="214" t="s">
        <v>130</v>
      </c>
      <c r="BK194" s="216">
        <f>SUM(BK195:BK208)</f>
        <v>0</v>
      </c>
    </row>
    <row r="195" s="2" customFormat="1" ht="24.15" customHeight="1">
      <c r="A195" s="37"/>
      <c r="B195" s="38"/>
      <c r="C195" s="219" t="s">
        <v>258</v>
      </c>
      <c r="D195" s="219" t="s">
        <v>132</v>
      </c>
      <c r="E195" s="220" t="s">
        <v>259</v>
      </c>
      <c r="F195" s="221" t="s">
        <v>260</v>
      </c>
      <c r="G195" s="222" t="s">
        <v>168</v>
      </c>
      <c r="H195" s="223">
        <v>95</v>
      </c>
      <c r="I195" s="224"/>
      <c r="J195" s="225">
        <f>ROUND(I195*H195,2)</f>
        <v>0</v>
      </c>
      <c r="K195" s="226"/>
      <c r="L195" s="43"/>
      <c r="M195" s="227" t="s">
        <v>1</v>
      </c>
      <c r="N195" s="228" t="s">
        <v>40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1" t="s">
        <v>215</v>
      </c>
      <c r="AT195" s="231" t="s">
        <v>132</v>
      </c>
      <c r="AU195" s="231" t="s">
        <v>83</v>
      </c>
      <c r="AY195" s="16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6" t="s">
        <v>136</v>
      </c>
      <c r="BK195" s="232">
        <f>ROUND(I195*H195,2)</f>
        <v>0</v>
      </c>
      <c r="BL195" s="16" t="s">
        <v>215</v>
      </c>
      <c r="BM195" s="231" t="s">
        <v>261</v>
      </c>
    </row>
    <row r="196" s="2" customFormat="1">
      <c r="A196" s="37"/>
      <c r="B196" s="38"/>
      <c r="C196" s="39"/>
      <c r="D196" s="233" t="s">
        <v>138</v>
      </c>
      <c r="E196" s="39"/>
      <c r="F196" s="234" t="s">
        <v>260</v>
      </c>
      <c r="G196" s="39"/>
      <c r="H196" s="39"/>
      <c r="I196" s="235"/>
      <c r="J196" s="39"/>
      <c r="K196" s="39"/>
      <c r="L196" s="43"/>
      <c r="M196" s="236"/>
      <c r="N196" s="237"/>
      <c r="O196" s="91"/>
      <c r="P196" s="91"/>
      <c r="Q196" s="91"/>
      <c r="R196" s="91"/>
      <c r="S196" s="91"/>
      <c r="T196" s="92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138</v>
      </c>
      <c r="AU196" s="16" t="s">
        <v>83</v>
      </c>
    </row>
    <row r="197" s="13" customFormat="1">
      <c r="A197" s="13"/>
      <c r="B197" s="238"/>
      <c r="C197" s="239"/>
      <c r="D197" s="233" t="s">
        <v>139</v>
      </c>
      <c r="E197" s="240" t="s">
        <v>1</v>
      </c>
      <c r="F197" s="241" t="s">
        <v>262</v>
      </c>
      <c r="G197" s="239"/>
      <c r="H197" s="242">
        <v>95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139</v>
      </c>
      <c r="AU197" s="248" t="s">
        <v>83</v>
      </c>
      <c r="AV197" s="13" t="s">
        <v>83</v>
      </c>
      <c r="AW197" s="13" t="s">
        <v>30</v>
      </c>
      <c r="AX197" s="13" t="s">
        <v>81</v>
      </c>
      <c r="AY197" s="248" t="s">
        <v>130</v>
      </c>
    </row>
    <row r="198" s="2" customFormat="1" ht="24.15" customHeight="1">
      <c r="A198" s="37"/>
      <c r="B198" s="38"/>
      <c r="C198" s="249" t="s">
        <v>263</v>
      </c>
      <c r="D198" s="249" t="s">
        <v>264</v>
      </c>
      <c r="E198" s="250" t="s">
        <v>265</v>
      </c>
      <c r="F198" s="251" t="s">
        <v>266</v>
      </c>
      <c r="G198" s="252" t="s">
        <v>168</v>
      </c>
      <c r="H198" s="253">
        <v>193.80000000000001</v>
      </c>
      <c r="I198" s="254"/>
      <c r="J198" s="255">
        <f>ROUND(I198*H198,2)</f>
        <v>0</v>
      </c>
      <c r="K198" s="256"/>
      <c r="L198" s="257"/>
      <c r="M198" s="258" t="s">
        <v>1</v>
      </c>
      <c r="N198" s="259" t="s">
        <v>40</v>
      </c>
      <c r="O198" s="91"/>
      <c r="P198" s="229">
        <f>O198*H198</f>
        <v>0</v>
      </c>
      <c r="Q198" s="229">
        <v>0.0044999999999999997</v>
      </c>
      <c r="R198" s="229">
        <f>Q198*H198</f>
        <v>0.87209999999999999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267</v>
      </c>
      <c r="AT198" s="231" t="s">
        <v>264</v>
      </c>
      <c r="AU198" s="231" t="s">
        <v>83</v>
      </c>
      <c r="AY198" s="16" t="s">
        <v>130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136</v>
      </c>
      <c r="BK198" s="232">
        <f>ROUND(I198*H198,2)</f>
        <v>0</v>
      </c>
      <c r="BL198" s="16" t="s">
        <v>215</v>
      </c>
      <c r="BM198" s="231" t="s">
        <v>268</v>
      </c>
    </row>
    <row r="199" s="2" customFormat="1">
      <c r="A199" s="37"/>
      <c r="B199" s="38"/>
      <c r="C199" s="39"/>
      <c r="D199" s="233" t="s">
        <v>138</v>
      </c>
      <c r="E199" s="39"/>
      <c r="F199" s="234" t="s">
        <v>266</v>
      </c>
      <c r="G199" s="39"/>
      <c r="H199" s="39"/>
      <c r="I199" s="235"/>
      <c r="J199" s="39"/>
      <c r="K199" s="39"/>
      <c r="L199" s="43"/>
      <c r="M199" s="236"/>
      <c r="N199" s="237"/>
      <c r="O199" s="91"/>
      <c r="P199" s="91"/>
      <c r="Q199" s="91"/>
      <c r="R199" s="91"/>
      <c r="S199" s="91"/>
      <c r="T199" s="92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138</v>
      </c>
      <c r="AU199" s="16" t="s">
        <v>83</v>
      </c>
    </row>
    <row r="200" s="13" customFormat="1">
      <c r="A200" s="13"/>
      <c r="B200" s="238"/>
      <c r="C200" s="239"/>
      <c r="D200" s="233" t="s">
        <v>139</v>
      </c>
      <c r="E200" s="240" t="s">
        <v>1</v>
      </c>
      <c r="F200" s="241" t="s">
        <v>269</v>
      </c>
      <c r="G200" s="239"/>
      <c r="H200" s="242">
        <v>193.80000000000001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139</v>
      </c>
      <c r="AU200" s="248" t="s">
        <v>83</v>
      </c>
      <c r="AV200" s="13" t="s">
        <v>83</v>
      </c>
      <c r="AW200" s="13" t="s">
        <v>30</v>
      </c>
      <c r="AX200" s="13" t="s">
        <v>81</v>
      </c>
      <c r="AY200" s="248" t="s">
        <v>130</v>
      </c>
    </row>
    <row r="201" s="2" customFormat="1" ht="24.15" customHeight="1">
      <c r="A201" s="37"/>
      <c r="B201" s="38"/>
      <c r="C201" s="219" t="s">
        <v>270</v>
      </c>
      <c r="D201" s="219" t="s">
        <v>132</v>
      </c>
      <c r="E201" s="220" t="s">
        <v>271</v>
      </c>
      <c r="F201" s="221" t="s">
        <v>272</v>
      </c>
      <c r="G201" s="222" t="s">
        <v>168</v>
      </c>
      <c r="H201" s="223">
        <v>11.699999999999999</v>
      </c>
      <c r="I201" s="224"/>
      <c r="J201" s="225">
        <f>ROUND(I201*H201,2)</f>
        <v>0</v>
      </c>
      <c r="K201" s="226"/>
      <c r="L201" s="43"/>
      <c r="M201" s="227" t="s">
        <v>1</v>
      </c>
      <c r="N201" s="228" t="s">
        <v>40</v>
      </c>
      <c r="O201" s="91"/>
      <c r="P201" s="229">
        <f>O201*H201</f>
        <v>0</v>
      </c>
      <c r="Q201" s="229">
        <v>0.00024000000000000001</v>
      </c>
      <c r="R201" s="229">
        <f>Q201*H201</f>
        <v>0.0028079999999999997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215</v>
      </c>
      <c r="AT201" s="231" t="s">
        <v>132</v>
      </c>
      <c r="AU201" s="231" t="s">
        <v>83</v>
      </c>
      <c r="AY201" s="16" t="s">
        <v>130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136</v>
      </c>
      <c r="BK201" s="232">
        <f>ROUND(I201*H201,2)</f>
        <v>0</v>
      </c>
      <c r="BL201" s="16" t="s">
        <v>215</v>
      </c>
      <c r="BM201" s="231" t="s">
        <v>273</v>
      </c>
    </row>
    <row r="202" s="2" customFormat="1">
      <c r="A202" s="37"/>
      <c r="B202" s="38"/>
      <c r="C202" s="39"/>
      <c r="D202" s="233" t="s">
        <v>138</v>
      </c>
      <c r="E202" s="39"/>
      <c r="F202" s="234" t="s">
        <v>272</v>
      </c>
      <c r="G202" s="39"/>
      <c r="H202" s="39"/>
      <c r="I202" s="235"/>
      <c r="J202" s="39"/>
      <c r="K202" s="39"/>
      <c r="L202" s="43"/>
      <c r="M202" s="236"/>
      <c r="N202" s="237"/>
      <c r="O202" s="91"/>
      <c r="P202" s="91"/>
      <c r="Q202" s="91"/>
      <c r="R202" s="91"/>
      <c r="S202" s="91"/>
      <c r="T202" s="9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138</v>
      </c>
      <c r="AU202" s="16" t="s">
        <v>83</v>
      </c>
    </row>
    <row r="203" s="13" customFormat="1">
      <c r="A203" s="13"/>
      <c r="B203" s="238"/>
      <c r="C203" s="239"/>
      <c r="D203" s="233" t="s">
        <v>139</v>
      </c>
      <c r="E203" s="240" t="s">
        <v>1</v>
      </c>
      <c r="F203" s="241" t="s">
        <v>274</v>
      </c>
      <c r="G203" s="239"/>
      <c r="H203" s="242">
        <v>11.699999999999999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139</v>
      </c>
      <c r="AU203" s="248" t="s">
        <v>83</v>
      </c>
      <c r="AV203" s="13" t="s">
        <v>83</v>
      </c>
      <c r="AW203" s="13" t="s">
        <v>30</v>
      </c>
      <c r="AX203" s="13" t="s">
        <v>81</v>
      </c>
      <c r="AY203" s="248" t="s">
        <v>130</v>
      </c>
    </row>
    <row r="204" s="2" customFormat="1" ht="24.15" customHeight="1">
      <c r="A204" s="37"/>
      <c r="B204" s="38"/>
      <c r="C204" s="249" t="s">
        <v>275</v>
      </c>
      <c r="D204" s="249" t="s">
        <v>264</v>
      </c>
      <c r="E204" s="250" t="s">
        <v>276</v>
      </c>
      <c r="F204" s="251" t="s">
        <v>277</v>
      </c>
      <c r="G204" s="252" t="s">
        <v>168</v>
      </c>
      <c r="H204" s="253">
        <v>12.285</v>
      </c>
      <c r="I204" s="254"/>
      <c r="J204" s="255">
        <f>ROUND(I204*H204,2)</f>
        <v>0</v>
      </c>
      <c r="K204" s="256"/>
      <c r="L204" s="257"/>
      <c r="M204" s="258" t="s">
        <v>1</v>
      </c>
      <c r="N204" s="259" t="s">
        <v>40</v>
      </c>
      <c r="O204" s="91"/>
      <c r="P204" s="229">
        <f>O204*H204</f>
        <v>0</v>
      </c>
      <c r="Q204" s="229">
        <v>0.0035000000000000001</v>
      </c>
      <c r="R204" s="229">
        <f>Q204*H204</f>
        <v>0.042997500000000001</v>
      </c>
      <c r="S204" s="229">
        <v>0</v>
      </c>
      <c r="T204" s="23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1" t="s">
        <v>267</v>
      </c>
      <c r="AT204" s="231" t="s">
        <v>264</v>
      </c>
      <c r="AU204" s="231" t="s">
        <v>83</v>
      </c>
      <c r="AY204" s="16" t="s">
        <v>130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6" t="s">
        <v>136</v>
      </c>
      <c r="BK204" s="232">
        <f>ROUND(I204*H204,2)</f>
        <v>0</v>
      </c>
      <c r="BL204" s="16" t="s">
        <v>215</v>
      </c>
      <c r="BM204" s="231" t="s">
        <v>278</v>
      </c>
    </row>
    <row r="205" s="2" customFormat="1">
      <c r="A205" s="37"/>
      <c r="B205" s="38"/>
      <c r="C205" s="39"/>
      <c r="D205" s="233" t="s">
        <v>138</v>
      </c>
      <c r="E205" s="39"/>
      <c r="F205" s="234" t="s">
        <v>277</v>
      </c>
      <c r="G205" s="39"/>
      <c r="H205" s="39"/>
      <c r="I205" s="235"/>
      <c r="J205" s="39"/>
      <c r="K205" s="39"/>
      <c r="L205" s="43"/>
      <c r="M205" s="236"/>
      <c r="N205" s="237"/>
      <c r="O205" s="91"/>
      <c r="P205" s="91"/>
      <c r="Q205" s="91"/>
      <c r="R205" s="91"/>
      <c r="S205" s="91"/>
      <c r="T205" s="92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138</v>
      </c>
      <c r="AU205" s="16" t="s">
        <v>83</v>
      </c>
    </row>
    <row r="206" s="13" customFormat="1">
      <c r="A206" s="13"/>
      <c r="B206" s="238"/>
      <c r="C206" s="239"/>
      <c r="D206" s="233" t="s">
        <v>139</v>
      </c>
      <c r="E206" s="240" t="s">
        <v>1</v>
      </c>
      <c r="F206" s="241" t="s">
        <v>279</v>
      </c>
      <c r="G206" s="239"/>
      <c r="H206" s="242">
        <v>12.285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139</v>
      </c>
      <c r="AU206" s="248" t="s">
        <v>83</v>
      </c>
      <c r="AV206" s="13" t="s">
        <v>83</v>
      </c>
      <c r="AW206" s="13" t="s">
        <v>30</v>
      </c>
      <c r="AX206" s="13" t="s">
        <v>81</v>
      </c>
      <c r="AY206" s="248" t="s">
        <v>130</v>
      </c>
    </row>
    <row r="207" s="2" customFormat="1" ht="24.15" customHeight="1">
      <c r="A207" s="37"/>
      <c r="B207" s="38"/>
      <c r="C207" s="219" t="s">
        <v>280</v>
      </c>
      <c r="D207" s="219" t="s">
        <v>132</v>
      </c>
      <c r="E207" s="220" t="s">
        <v>281</v>
      </c>
      <c r="F207" s="221" t="s">
        <v>282</v>
      </c>
      <c r="G207" s="222" t="s">
        <v>151</v>
      </c>
      <c r="H207" s="223">
        <v>0.91800000000000004</v>
      </c>
      <c r="I207" s="224"/>
      <c r="J207" s="225">
        <f>ROUND(I207*H207,2)</f>
        <v>0</v>
      </c>
      <c r="K207" s="226"/>
      <c r="L207" s="43"/>
      <c r="M207" s="227" t="s">
        <v>1</v>
      </c>
      <c r="N207" s="228" t="s">
        <v>40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215</v>
      </c>
      <c r="AT207" s="231" t="s">
        <v>132</v>
      </c>
      <c r="AU207" s="231" t="s">
        <v>83</v>
      </c>
      <c r="AY207" s="16" t="s">
        <v>130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136</v>
      </c>
      <c r="BK207" s="232">
        <f>ROUND(I207*H207,2)</f>
        <v>0</v>
      </c>
      <c r="BL207" s="16" t="s">
        <v>215</v>
      </c>
      <c r="BM207" s="231" t="s">
        <v>283</v>
      </c>
    </row>
    <row r="208" s="2" customFormat="1">
      <c r="A208" s="37"/>
      <c r="B208" s="38"/>
      <c r="C208" s="39"/>
      <c r="D208" s="233" t="s">
        <v>138</v>
      </c>
      <c r="E208" s="39"/>
      <c r="F208" s="234" t="s">
        <v>284</v>
      </c>
      <c r="G208" s="39"/>
      <c r="H208" s="39"/>
      <c r="I208" s="235"/>
      <c r="J208" s="39"/>
      <c r="K208" s="39"/>
      <c r="L208" s="43"/>
      <c r="M208" s="236"/>
      <c r="N208" s="237"/>
      <c r="O208" s="91"/>
      <c r="P208" s="91"/>
      <c r="Q208" s="91"/>
      <c r="R208" s="91"/>
      <c r="S208" s="91"/>
      <c r="T208" s="92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138</v>
      </c>
      <c r="AU208" s="16" t="s">
        <v>83</v>
      </c>
    </row>
    <row r="209" s="12" customFormat="1" ht="22.8" customHeight="1">
      <c r="A209" s="12"/>
      <c r="B209" s="203"/>
      <c r="C209" s="204"/>
      <c r="D209" s="205" t="s">
        <v>72</v>
      </c>
      <c r="E209" s="217" t="s">
        <v>285</v>
      </c>
      <c r="F209" s="217" t="s">
        <v>286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SUM(P210:P225)</f>
        <v>0</v>
      </c>
      <c r="Q209" s="211"/>
      <c r="R209" s="212">
        <f>SUM(R210:R225)</f>
        <v>1.2569184000000002</v>
      </c>
      <c r="S209" s="211"/>
      <c r="T209" s="213">
        <f>SUM(T210:T225)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83</v>
      </c>
      <c r="AT209" s="215" t="s">
        <v>72</v>
      </c>
      <c r="AU209" s="215" t="s">
        <v>81</v>
      </c>
      <c r="AY209" s="214" t="s">
        <v>130</v>
      </c>
      <c r="BK209" s="216">
        <f>SUM(BK210:BK225)</f>
        <v>0</v>
      </c>
    </row>
    <row r="210" s="2" customFormat="1" ht="16.5" customHeight="1">
      <c r="A210" s="37"/>
      <c r="B210" s="38"/>
      <c r="C210" s="219" t="s">
        <v>287</v>
      </c>
      <c r="D210" s="219" t="s">
        <v>132</v>
      </c>
      <c r="E210" s="220" t="s">
        <v>288</v>
      </c>
      <c r="F210" s="221" t="s">
        <v>289</v>
      </c>
      <c r="G210" s="222" t="s">
        <v>218</v>
      </c>
      <c r="H210" s="223">
        <v>45.600000000000001</v>
      </c>
      <c r="I210" s="224"/>
      <c r="J210" s="225">
        <f>ROUND(I210*H210,2)</f>
        <v>0</v>
      </c>
      <c r="K210" s="226"/>
      <c r="L210" s="43"/>
      <c r="M210" s="227" t="s">
        <v>1</v>
      </c>
      <c r="N210" s="228" t="s">
        <v>40</v>
      </c>
      <c r="O210" s="91"/>
      <c r="P210" s="229">
        <f>O210*H210</f>
        <v>0</v>
      </c>
      <c r="Q210" s="229">
        <v>1.0000000000000001E-05</v>
      </c>
      <c r="R210" s="229">
        <f>Q210*H210</f>
        <v>0.00045600000000000003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215</v>
      </c>
      <c r="AT210" s="231" t="s">
        <v>132</v>
      </c>
      <c r="AU210" s="231" t="s">
        <v>83</v>
      </c>
      <c r="AY210" s="16" t="s">
        <v>130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136</v>
      </c>
      <c r="BK210" s="232">
        <f>ROUND(I210*H210,2)</f>
        <v>0</v>
      </c>
      <c r="BL210" s="16" t="s">
        <v>215</v>
      </c>
      <c r="BM210" s="231" t="s">
        <v>290</v>
      </c>
    </row>
    <row r="211" s="2" customFormat="1">
      <c r="A211" s="37"/>
      <c r="B211" s="38"/>
      <c r="C211" s="39"/>
      <c r="D211" s="233" t="s">
        <v>138</v>
      </c>
      <c r="E211" s="39"/>
      <c r="F211" s="234" t="s">
        <v>289</v>
      </c>
      <c r="G211" s="39"/>
      <c r="H211" s="39"/>
      <c r="I211" s="235"/>
      <c r="J211" s="39"/>
      <c r="K211" s="39"/>
      <c r="L211" s="43"/>
      <c r="M211" s="236"/>
      <c r="N211" s="237"/>
      <c r="O211" s="91"/>
      <c r="P211" s="91"/>
      <c r="Q211" s="91"/>
      <c r="R211" s="91"/>
      <c r="S211" s="91"/>
      <c r="T211" s="92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138</v>
      </c>
      <c r="AU211" s="16" t="s">
        <v>83</v>
      </c>
    </row>
    <row r="212" s="13" customFormat="1">
      <c r="A212" s="13"/>
      <c r="B212" s="238"/>
      <c r="C212" s="239"/>
      <c r="D212" s="233" t="s">
        <v>139</v>
      </c>
      <c r="E212" s="240" t="s">
        <v>1</v>
      </c>
      <c r="F212" s="241" t="s">
        <v>291</v>
      </c>
      <c r="G212" s="239"/>
      <c r="H212" s="242">
        <v>45.600000000000001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139</v>
      </c>
      <c r="AU212" s="248" t="s">
        <v>83</v>
      </c>
      <c r="AV212" s="13" t="s">
        <v>83</v>
      </c>
      <c r="AW212" s="13" t="s">
        <v>30</v>
      </c>
      <c r="AX212" s="13" t="s">
        <v>81</v>
      </c>
      <c r="AY212" s="248" t="s">
        <v>130</v>
      </c>
    </row>
    <row r="213" s="2" customFormat="1" ht="21.75" customHeight="1">
      <c r="A213" s="37"/>
      <c r="B213" s="38"/>
      <c r="C213" s="249" t="s">
        <v>292</v>
      </c>
      <c r="D213" s="249" t="s">
        <v>264</v>
      </c>
      <c r="E213" s="250" t="s">
        <v>293</v>
      </c>
      <c r="F213" s="251" t="s">
        <v>294</v>
      </c>
      <c r="G213" s="252" t="s">
        <v>135</v>
      </c>
      <c r="H213" s="253">
        <v>1.5960000000000001</v>
      </c>
      <c r="I213" s="254"/>
      <c r="J213" s="255">
        <f>ROUND(I213*H213,2)</f>
        <v>0</v>
      </c>
      <c r="K213" s="256"/>
      <c r="L213" s="257"/>
      <c r="M213" s="258" t="s">
        <v>1</v>
      </c>
      <c r="N213" s="259" t="s">
        <v>40</v>
      </c>
      <c r="O213" s="91"/>
      <c r="P213" s="229">
        <f>O213*H213</f>
        <v>0</v>
      </c>
      <c r="Q213" s="229">
        <v>0.55000000000000004</v>
      </c>
      <c r="R213" s="229">
        <f>Q213*H213</f>
        <v>0.87780000000000014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267</v>
      </c>
      <c r="AT213" s="231" t="s">
        <v>264</v>
      </c>
      <c r="AU213" s="231" t="s">
        <v>83</v>
      </c>
      <c r="AY213" s="16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136</v>
      </c>
      <c r="BK213" s="232">
        <f>ROUND(I213*H213,2)</f>
        <v>0</v>
      </c>
      <c r="BL213" s="16" t="s">
        <v>215</v>
      </c>
      <c r="BM213" s="231" t="s">
        <v>295</v>
      </c>
    </row>
    <row r="214" s="2" customFormat="1">
      <c r="A214" s="37"/>
      <c r="B214" s="38"/>
      <c r="C214" s="39"/>
      <c r="D214" s="233" t="s">
        <v>138</v>
      </c>
      <c r="E214" s="39"/>
      <c r="F214" s="234" t="s">
        <v>294</v>
      </c>
      <c r="G214" s="39"/>
      <c r="H214" s="39"/>
      <c r="I214" s="235"/>
      <c r="J214" s="39"/>
      <c r="K214" s="39"/>
      <c r="L214" s="43"/>
      <c r="M214" s="236"/>
      <c r="N214" s="237"/>
      <c r="O214" s="91"/>
      <c r="P214" s="91"/>
      <c r="Q214" s="91"/>
      <c r="R214" s="91"/>
      <c r="S214" s="91"/>
      <c r="T214" s="9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138</v>
      </c>
      <c r="AU214" s="16" t="s">
        <v>83</v>
      </c>
    </row>
    <row r="215" s="13" customFormat="1">
      <c r="A215" s="13"/>
      <c r="B215" s="238"/>
      <c r="C215" s="239"/>
      <c r="D215" s="233" t="s">
        <v>139</v>
      </c>
      <c r="E215" s="240" t="s">
        <v>1</v>
      </c>
      <c r="F215" s="241" t="s">
        <v>296</v>
      </c>
      <c r="G215" s="239"/>
      <c r="H215" s="242">
        <v>1.5960000000000001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139</v>
      </c>
      <c r="AU215" s="248" t="s">
        <v>83</v>
      </c>
      <c r="AV215" s="13" t="s">
        <v>83</v>
      </c>
      <c r="AW215" s="13" t="s">
        <v>30</v>
      </c>
      <c r="AX215" s="13" t="s">
        <v>81</v>
      </c>
      <c r="AY215" s="248" t="s">
        <v>130</v>
      </c>
    </row>
    <row r="216" s="2" customFormat="1" ht="16.5" customHeight="1">
      <c r="A216" s="37"/>
      <c r="B216" s="38"/>
      <c r="C216" s="219" t="s">
        <v>297</v>
      </c>
      <c r="D216" s="219" t="s">
        <v>132</v>
      </c>
      <c r="E216" s="220" t="s">
        <v>298</v>
      </c>
      <c r="F216" s="221" t="s">
        <v>299</v>
      </c>
      <c r="G216" s="222" t="s">
        <v>168</v>
      </c>
      <c r="H216" s="223">
        <v>13.68</v>
      </c>
      <c r="I216" s="224"/>
      <c r="J216" s="225">
        <f>ROUND(I216*H216,2)</f>
        <v>0</v>
      </c>
      <c r="K216" s="226"/>
      <c r="L216" s="43"/>
      <c r="M216" s="227" t="s">
        <v>1</v>
      </c>
      <c r="N216" s="228" t="s">
        <v>40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1" t="s">
        <v>215</v>
      </c>
      <c r="AT216" s="231" t="s">
        <v>132</v>
      </c>
      <c r="AU216" s="231" t="s">
        <v>83</v>
      </c>
      <c r="AY216" s="16" t="s">
        <v>130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136</v>
      </c>
      <c r="BK216" s="232">
        <f>ROUND(I216*H216,2)</f>
        <v>0</v>
      </c>
      <c r="BL216" s="16" t="s">
        <v>215</v>
      </c>
      <c r="BM216" s="231" t="s">
        <v>300</v>
      </c>
    </row>
    <row r="217" s="2" customFormat="1">
      <c r="A217" s="37"/>
      <c r="B217" s="38"/>
      <c r="C217" s="39"/>
      <c r="D217" s="233" t="s">
        <v>138</v>
      </c>
      <c r="E217" s="39"/>
      <c r="F217" s="234" t="s">
        <v>299</v>
      </c>
      <c r="G217" s="39"/>
      <c r="H217" s="39"/>
      <c r="I217" s="235"/>
      <c r="J217" s="39"/>
      <c r="K217" s="39"/>
      <c r="L217" s="43"/>
      <c r="M217" s="236"/>
      <c r="N217" s="237"/>
      <c r="O217" s="91"/>
      <c r="P217" s="91"/>
      <c r="Q217" s="91"/>
      <c r="R217" s="91"/>
      <c r="S217" s="91"/>
      <c r="T217" s="92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138</v>
      </c>
      <c r="AU217" s="16" t="s">
        <v>83</v>
      </c>
    </row>
    <row r="218" s="13" customFormat="1">
      <c r="A218" s="13"/>
      <c r="B218" s="238"/>
      <c r="C218" s="239"/>
      <c r="D218" s="233" t="s">
        <v>139</v>
      </c>
      <c r="E218" s="240" t="s">
        <v>1</v>
      </c>
      <c r="F218" s="241" t="s">
        <v>301</v>
      </c>
      <c r="G218" s="239"/>
      <c r="H218" s="242">
        <v>13.68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139</v>
      </c>
      <c r="AU218" s="248" t="s">
        <v>83</v>
      </c>
      <c r="AV218" s="13" t="s">
        <v>83</v>
      </c>
      <c r="AW218" s="13" t="s">
        <v>30</v>
      </c>
      <c r="AX218" s="13" t="s">
        <v>81</v>
      </c>
      <c r="AY218" s="248" t="s">
        <v>130</v>
      </c>
    </row>
    <row r="219" s="2" customFormat="1" ht="24.15" customHeight="1">
      <c r="A219" s="37"/>
      <c r="B219" s="38"/>
      <c r="C219" s="249" t="s">
        <v>302</v>
      </c>
      <c r="D219" s="249" t="s">
        <v>264</v>
      </c>
      <c r="E219" s="250" t="s">
        <v>303</v>
      </c>
      <c r="F219" s="251" t="s">
        <v>304</v>
      </c>
      <c r="G219" s="252" t="s">
        <v>135</v>
      </c>
      <c r="H219" s="253">
        <v>0.68400000000000005</v>
      </c>
      <c r="I219" s="254"/>
      <c r="J219" s="255">
        <f>ROUND(I219*H219,2)</f>
        <v>0</v>
      </c>
      <c r="K219" s="256"/>
      <c r="L219" s="257"/>
      <c r="M219" s="258" t="s">
        <v>1</v>
      </c>
      <c r="N219" s="259" t="s">
        <v>40</v>
      </c>
      <c r="O219" s="91"/>
      <c r="P219" s="229">
        <f>O219*H219</f>
        <v>0</v>
      </c>
      <c r="Q219" s="229">
        <v>0.55000000000000004</v>
      </c>
      <c r="R219" s="229">
        <f>Q219*H219</f>
        <v>0.37620000000000003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267</v>
      </c>
      <c r="AT219" s="231" t="s">
        <v>264</v>
      </c>
      <c r="AU219" s="231" t="s">
        <v>83</v>
      </c>
      <c r="AY219" s="16" t="s">
        <v>130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136</v>
      </c>
      <c r="BK219" s="232">
        <f>ROUND(I219*H219,2)</f>
        <v>0</v>
      </c>
      <c r="BL219" s="16" t="s">
        <v>215</v>
      </c>
      <c r="BM219" s="231" t="s">
        <v>305</v>
      </c>
    </row>
    <row r="220" s="2" customFormat="1">
      <c r="A220" s="37"/>
      <c r="B220" s="38"/>
      <c r="C220" s="39"/>
      <c r="D220" s="233" t="s">
        <v>138</v>
      </c>
      <c r="E220" s="39"/>
      <c r="F220" s="234" t="s">
        <v>304</v>
      </c>
      <c r="G220" s="39"/>
      <c r="H220" s="39"/>
      <c r="I220" s="235"/>
      <c r="J220" s="39"/>
      <c r="K220" s="39"/>
      <c r="L220" s="43"/>
      <c r="M220" s="236"/>
      <c r="N220" s="237"/>
      <c r="O220" s="91"/>
      <c r="P220" s="91"/>
      <c r="Q220" s="91"/>
      <c r="R220" s="91"/>
      <c r="S220" s="91"/>
      <c r="T220" s="9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138</v>
      </c>
      <c r="AU220" s="16" t="s">
        <v>83</v>
      </c>
    </row>
    <row r="221" s="13" customFormat="1">
      <c r="A221" s="13"/>
      <c r="B221" s="238"/>
      <c r="C221" s="239"/>
      <c r="D221" s="233" t="s">
        <v>139</v>
      </c>
      <c r="E221" s="240" t="s">
        <v>1</v>
      </c>
      <c r="F221" s="241" t="s">
        <v>306</v>
      </c>
      <c r="G221" s="239"/>
      <c r="H221" s="242">
        <v>0.68400000000000005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139</v>
      </c>
      <c r="AU221" s="248" t="s">
        <v>83</v>
      </c>
      <c r="AV221" s="13" t="s">
        <v>83</v>
      </c>
      <c r="AW221" s="13" t="s">
        <v>30</v>
      </c>
      <c r="AX221" s="13" t="s">
        <v>81</v>
      </c>
      <c r="AY221" s="248" t="s">
        <v>130</v>
      </c>
    </row>
    <row r="222" s="2" customFormat="1" ht="24.15" customHeight="1">
      <c r="A222" s="37"/>
      <c r="B222" s="38"/>
      <c r="C222" s="219" t="s">
        <v>267</v>
      </c>
      <c r="D222" s="219" t="s">
        <v>132</v>
      </c>
      <c r="E222" s="220" t="s">
        <v>307</v>
      </c>
      <c r="F222" s="221" t="s">
        <v>308</v>
      </c>
      <c r="G222" s="222" t="s">
        <v>168</v>
      </c>
      <c r="H222" s="223">
        <v>13.68</v>
      </c>
      <c r="I222" s="224"/>
      <c r="J222" s="225">
        <f>ROUND(I222*H222,2)</f>
        <v>0</v>
      </c>
      <c r="K222" s="226"/>
      <c r="L222" s="43"/>
      <c r="M222" s="227" t="s">
        <v>1</v>
      </c>
      <c r="N222" s="228" t="s">
        <v>40</v>
      </c>
      <c r="O222" s="91"/>
      <c r="P222" s="229">
        <f>O222*H222</f>
        <v>0</v>
      </c>
      <c r="Q222" s="229">
        <v>0.00018000000000000001</v>
      </c>
      <c r="R222" s="229">
        <f>Q222*H222</f>
        <v>0.0024624</v>
      </c>
      <c r="S222" s="229">
        <v>0</v>
      </c>
      <c r="T222" s="23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1" t="s">
        <v>215</v>
      </c>
      <c r="AT222" s="231" t="s">
        <v>132</v>
      </c>
      <c r="AU222" s="231" t="s">
        <v>83</v>
      </c>
      <c r="AY222" s="16" t="s">
        <v>130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6" t="s">
        <v>136</v>
      </c>
      <c r="BK222" s="232">
        <f>ROUND(I222*H222,2)</f>
        <v>0</v>
      </c>
      <c r="BL222" s="16" t="s">
        <v>215</v>
      </c>
      <c r="BM222" s="231" t="s">
        <v>309</v>
      </c>
    </row>
    <row r="223" s="2" customFormat="1">
      <c r="A223" s="37"/>
      <c r="B223" s="38"/>
      <c r="C223" s="39"/>
      <c r="D223" s="233" t="s">
        <v>138</v>
      </c>
      <c r="E223" s="39"/>
      <c r="F223" s="234" t="s">
        <v>308</v>
      </c>
      <c r="G223" s="39"/>
      <c r="H223" s="39"/>
      <c r="I223" s="235"/>
      <c r="J223" s="39"/>
      <c r="K223" s="39"/>
      <c r="L223" s="43"/>
      <c r="M223" s="236"/>
      <c r="N223" s="237"/>
      <c r="O223" s="91"/>
      <c r="P223" s="91"/>
      <c r="Q223" s="91"/>
      <c r="R223" s="91"/>
      <c r="S223" s="91"/>
      <c r="T223" s="92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138</v>
      </c>
      <c r="AU223" s="16" t="s">
        <v>83</v>
      </c>
    </row>
    <row r="224" s="2" customFormat="1" ht="24.15" customHeight="1">
      <c r="A224" s="37"/>
      <c r="B224" s="38"/>
      <c r="C224" s="219" t="s">
        <v>310</v>
      </c>
      <c r="D224" s="219" t="s">
        <v>132</v>
      </c>
      <c r="E224" s="220" t="s">
        <v>311</v>
      </c>
      <c r="F224" s="221" t="s">
        <v>312</v>
      </c>
      <c r="G224" s="222" t="s">
        <v>151</v>
      </c>
      <c r="H224" s="223">
        <v>1.2569999999999999</v>
      </c>
      <c r="I224" s="224"/>
      <c r="J224" s="225">
        <f>ROUND(I224*H224,2)</f>
        <v>0</v>
      </c>
      <c r="K224" s="226"/>
      <c r="L224" s="43"/>
      <c r="M224" s="227" t="s">
        <v>1</v>
      </c>
      <c r="N224" s="228" t="s">
        <v>40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215</v>
      </c>
      <c r="AT224" s="231" t="s">
        <v>132</v>
      </c>
      <c r="AU224" s="231" t="s">
        <v>83</v>
      </c>
      <c r="AY224" s="16" t="s">
        <v>130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136</v>
      </c>
      <c r="BK224" s="232">
        <f>ROUND(I224*H224,2)</f>
        <v>0</v>
      </c>
      <c r="BL224" s="16" t="s">
        <v>215</v>
      </c>
      <c r="BM224" s="231" t="s">
        <v>313</v>
      </c>
    </row>
    <row r="225" s="2" customFormat="1">
      <c r="A225" s="37"/>
      <c r="B225" s="38"/>
      <c r="C225" s="39"/>
      <c r="D225" s="233" t="s">
        <v>138</v>
      </c>
      <c r="E225" s="39"/>
      <c r="F225" s="234" t="s">
        <v>312</v>
      </c>
      <c r="G225" s="39"/>
      <c r="H225" s="39"/>
      <c r="I225" s="235"/>
      <c r="J225" s="39"/>
      <c r="K225" s="39"/>
      <c r="L225" s="43"/>
      <c r="M225" s="236"/>
      <c r="N225" s="237"/>
      <c r="O225" s="91"/>
      <c r="P225" s="91"/>
      <c r="Q225" s="91"/>
      <c r="R225" s="91"/>
      <c r="S225" s="91"/>
      <c r="T225" s="92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138</v>
      </c>
      <c r="AU225" s="16" t="s">
        <v>83</v>
      </c>
    </row>
    <row r="226" s="12" customFormat="1" ht="22.8" customHeight="1">
      <c r="A226" s="12"/>
      <c r="B226" s="203"/>
      <c r="C226" s="204"/>
      <c r="D226" s="205" t="s">
        <v>72</v>
      </c>
      <c r="E226" s="217" t="s">
        <v>314</v>
      </c>
      <c r="F226" s="217" t="s">
        <v>315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SUM(P227:P231)</f>
        <v>0</v>
      </c>
      <c r="Q226" s="211"/>
      <c r="R226" s="212">
        <f>SUM(R227:R231)</f>
        <v>0.15490799999999999</v>
      </c>
      <c r="S226" s="211"/>
      <c r="T226" s="213">
        <f>SUM(T227:T231)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83</v>
      </c>
      <c r="AT226" s="215" t="s">
        <v>72</v>
      </c>
      <c r="AU226" s="215" t="s">
        <v>81</v>
      </c>
      <c r="AY226" s="214" t="s">
        <v>130</v>
      </c>
      <c r="BK226" s="216">
        <f>SUM(BK227:BK231)</f>
        <v>0</v>
      </c>
    </row>
    <row r="227" s="2" customFormat="1" ht="24.15" customHeight="1">
      <c r="A227" s="37"/>
      <c r="B227" s="38"/>
      <c r="C227" s="219" t="s">
        <v>316</v>
      </c>
      <c r="D227" s="219" t="s">
        <v>132</v>
      </c>
      <c r="E227" s="220" t="s">
        <v>317</v>
      </c>
      <c r="F227" s="221" t="s">
        <v>318</v>
      </c>
      <c r="G227" s="222" t="s">
        <v>168</v>
      </c>
      <c r="H227" s="223">
        <v>11.699999999999999</v>
      </c>
      <c r="I227" s="224"/>
      <c r="J227" s="225">
        <f>ROUND(I227*H227,2)</f>
        <v>0</v>
      </c>
      <c r="K227" s="226"/>
      <c r="L227" s="43"/>
      <c r="M227" s="227" t="s">
        <v>1</v>
      </c>
      <c r="N227" s="228" t="s">
        <v>40</v>
      </c>
      <c r="O227" s="91"/>
      <c r="P227" s="229">
        <f>O227*H227</f>
        <v>0</v>
      </c>
      <c r="Q227" s="229">
        <v>0.01324</v>
      </c>
      <c r="R227" s="229">
        <f>Q227*H227</f>
        <v>0.15490799999999999</v>
      </c>
      <c r="S227" s="229">
        <v>0</v>
      </c>
      <c r="T227" s="230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1" t="s">
        <v>215</v>
      </c>
      <c r="AT227" s="231" t="s">
        <v>132</v>
      </c>
      <c r="AU227" s="231" t="s">
        <v>83</v>
      </c>
      <c r="AY227" s="16" t="s">
        <v>130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6" t="s">
        <v>136</v>
      </c>
      <c r="BK227" s="232">
        <f>ROUND(I227*H227,2)</f>
        <v>0</v>
      </c>
      <c r="BL227" s="16" t="s">
        <v>215</v>
      </c>
      <c r="BM227" s="231" t="s">
        <v>319</v>
      </c>
    </row>
    <row r="228" s="2" customFormat="1">
      <c r="A228" s="37"/>
      <c r="B228" s="38"/>
      <c r="C228" s="39"/>
      <c r="D228" s="233" t="s">
        <v>138</v>
      </c>
      <c r="E228" s="39"/>
      <c r="F228" s="234" t="s">
        <v>318</v>
      </c>
      <c r="G228" s="39"/>
      <c r="H228" s="39"/>
      <c r="I228" s="235"/>
      <c r="J228" s="39"/>
      <c r="K228" s="39"/>
      <c r="L228" s="43"/>
      <c r="M228" s="236"/>
      <c r="N228" s="237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138</v>
      </c>
      <c r="AU228" s="16" t="s">
        <v>83</v>
      </c>
    </row>
    <row r="229" s="13" customFormat="1">
      <c r="A229" s="13"/>
      <c r="B229" s="238"/>
      <c r="C229" s="239"/>
      <c r="D229" s="233" t="s">
        <v>139</v>
      </c>
      <c r="E229" s="240" t="s">
        <v>1</v>
      </c>
      <c r="F229" s="241" t="s">
        <v>320</v>
      </c>
      <c r="G229" s="239"/>
      <c r="H229" s="242">
        <v>11.699999999999999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139</v>
      </c>
      <c r="AU229" s="248" t="s">
        <v>83</v>
      </c>
      <c r="AV229" s="13" t="s">
        <v>83</v>
      </c>
      <c r="AW229" s="13" t="s">
        <v>30</v>
      </c>
      <c r="AX229" s="13" t="s">
        <v>81</v>
      </c>
      <c r="AY229" s="248" t="s">
        <v>130</v>
      </c>
    </row>
    <row r="230" s="2" customFormat="1" ht="24.15" customHeight="1">
      <c r="A230" s="37"/>
      <c r="B230" s="38"/>
      <c r="C230" s="219" t="s">
        <v>321</v>
      </c>
      <c r="D230" s="219" t="s">
        <v>132</v>
      </c>
      <c r="E230" s="220" t="s">
        <v>322</v>
      </c>
      <c r="F230" s="221" t="s">
        <v>323</v>
      </c>
      <c r="G230" s="222" t="s">
        <v>151</v>
      </c>
      <c r="H230" s="223">
        <v>0.155</v>
      </c>
      <c r="I230" s="224"/>
      <c r="J230" s="225">
        <f>ROUND(I230*H230,2)</f>
        <v>0</v>
      </c>
      <c r="K230" s="226"/>
      <c r="L230" s="43"/>
      <c r="M230" s="227" t="s">
        <v>1</v>
      </c>
      <c r="N230" s="228" t="s">
        <v>40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215</v>
      </c>
      <c r="AT230" s="231" t="s">
        <v>132</v>
      </c>
      <c r="AU230" s="231" t="s">
        <v>83</v>
      </c>
      <c r="AY230" s="16" t="s">
        <v>130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136</v>
      </c>
      <c r="BK230" s="232">
        <f>ROUND(I230*H230,2)</f>
        <v>0</v>
      </c>
      <c r="BL230" s="16" t="s">
        <v>215</v>
      </c>
      <c r="BM230" s="231" t="s">
        <v>324</v>
      </c>
    </row>
    <row r="231" s="2" customFormat="1">
      <c r="A231" s="37"/>
      <c r="B231" s="38"/>
      <c r="C231" s="39"/>
      <c r="D231" s="233" t="s">
        <v>138</v>
      </c>
      <c r="E231" s="39"/>
      <c r="F231" s="234" t="s">
        <v>325</v>
      </c>
      <c r="G231" s="39"/>
      <c r="H231" s="39"/>
      <c r="I231" s="235"/>
      <c r="J231" s="39"/>
      <c r="K231" s="39"/>
      <c r="L231" s="43"/>
      <c r="M231" s="236"/>
      <c r="N231" s="237"/>
      <c r="O231" s="91"/>
      <c r="P231" s="91"/>
      <c r="Q231" s="91"/>
      <c r="R231" s="91"/>
      <c r="S231" s="91"/>
      <c r="T231" s="92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138</v>
      </c>
      <c r="AU231" s="16" t="s">
        <v>83</v>
      </c>
    </row>
    <row r="232" s="12" customFormat="1" ht="22.8" customHeight="1">
      <c r="A232" s="12"/>
      <c r="B232" s="203"/>
      <c r="C232" s="204"/>
      <c r="D232" s="205" t="s">
        <v>72</v>
      </c>
      <c r="E232" s="217" t="s">
        <v>326</v>
      </c>
      <c r="F232" s="217" t="s">
        <v>327</v>
      </c>
      <c r="G232" s="204"/>
      <c r="H232" s="204"/>
      <c r="I232" s="207"/>
      <c r="J232" s="218">
        <f>BK232</f>
        <v>0</v>
      </c>
      <c r="K232" s="204"/>
      <c r="L232" s="209"/>
      <c r="M232" s="210"/>
      <c r="N232" s="211"/>
      <c r="O232" s="211"/>
      <c r="P232" s="212">
        <f>SUM(P233:P239)</f>
        <v>0</v>
      </c>
      <c r="Q232" s="211"/>
      <c r="R232" s="212">
        <f>SUM(R233:R239)</f>
        <v>0.0033</v>
      </c>
      <c r="S232" s="211"/>
      <c r="T232" s="213">
        <f>SUM(T233:T239)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4" t="s">
        <v>83</v>
      </c>
      <c r="AT232" s="215" t="s">
        <v>72</v>
      </c>
      <c r="AU232" s="215" t="s">
        <v>81</v>
      </c>
      <c r="AY232" s="214" t="s">
        <v>130</v>
      </c>
      <c r="BK232" s="216">
        <f>SUM(BK233:BK239)</f>
        <v>0</v>
      </c>
    </row>
    <row r="233" s="2" customFormat="1" ht="24.15" customHeight="1">
      <c r="A233" s="37"/>
      <c r="B233" s="38"/>
      <c r="C233" s="219" t="s">
        <v>328</v>
      </c>
      <c r="D233" s="219" t="s">
        <v>132</v>
      </c>
      <c r="E233" s="220" t="s">
        <v>329</v>
      </c>
      <c r="F233" s="221" t="s">
        <v>330</v>
      </c>
      <c r="G233" s="222" t="s">
        <v>331</v>
      </c>
      <c r="H233" s="223">
        <v>30</v>
      </c>
      <c r="I233" s="224"/>
      <c r="J233" s="225">
        <f>ROUND(I233*H233,2)</f>
        <v>0</v>
      </c>
      <c r="K233" s="226"/>
      <c r="L233" s="43"/>
      <c r="M233" s="227" t="s">
        <v>1</v>
      </c>
      <c r="N233" s="228" t="s">
        <v>40</v>
      </c>
      <c r="O233" s="91"/>
      <c r="P233" s="229">
        <f>O233*H233</f>
        <v>0</v>
      </c>
      <c r="Q233" s="229">
        <v>0.00011</v>
      </c>
      <c r="R233" s="229">
        <f>Q233*H233</f>
        <v>0.0033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215</v>
      </c>
      <c r="AT233" s="231" t="s">
        <v>132</v>
      </c>
      <c r="AU233" s="231" t="s">
        <v>83</v>
      </c>
      <c r="AY233" s="16" t="s">
        <v>130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136</v>
      </c>
      <c r="BK233" s="232">
        <f>ROUND(I233*H233,2)</f>
        <v>0</v>
      </c>
      <c r="BL233" s="16" t="s">
        <v>215</v>
      </c>
      <c r="BM233" s="231" t="s">
        <v>332</v>
      </c>
    </row>
    <row r="234" s="2" customFormat="1">
      <c r="A234" s="37"/>
      <c r="B234" s="38"/>
      <c r="C234" s="39"/>
      <c r="D234" s="233" t="s">
        <v>138</v>
      </c>
      <c r="E234" s="39"/>
      <c r="F234" s="234" t="s">
        <v>330</v>
      </c>
      <c r="G234" s="39"/>
      <c r="H234" s="39"/>
      <c r="I234" s="235"/>
      <c r="J234" s="39"/>
      <c r="K234" s="39"/>
      <c r="L234" s="43"/>
      <c r="M234" s="236"/>
      <c r="N234" s="237"/>
      <c r="O234" s="91"/>
      <c r="P234" s="91"/>
      <c r="Q234" s="91"/>
      <c r="R234" s="91"/>
      <c r="S234" s="91"/>
      <c r="T234" s="9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138</v>
      </c>
      <c r="AU234" s="16" t="s">
        <v>83</v>
      </c>
    </row>
    <row r="235" s="2" customFormat="1">
      <c r="A235" s="37"/>
      <c r="B235" s="38"/>
      <c r="C235" s="39"/>
      <c r="D235" s="233" t="s">
        <v>333</v>
      </c>
      <c r="E235" s="39"/>
      <c r="F235" s="260" t="s">
        <v>334</v>
      </c>
      <c r="G235" s="39"/>
      <c r="H235" s="39"/>
      <c r="I235" s="235"/>
      <c r="J235" s="39"/>
      <c r="K235" s="39"/>
      <c r="L235" s="43"/>
      <c r="M235" s="236"/>
      <c r="N235" s="237"/>
      <c r="O235" s="91"/>
      <c r="P235" s="91"/>
      <c r="Q235" s="91"/>
      <c r="R235" s="91"/>
      <c r="S235" s="91"/>
      <c r="T235" s="92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333</v>
      </c>
      <c r="AU235" s="16" t="s">
        <v>83</v>
      </c>
    </row>
    <row r="236" s="2" customFormat="1" ht="24.15" customHeight="1">
      <c r="A236" s="37"/>
      <c r="B236" s="38"/>
      <c r="C236" s="249" t="s">
        <v>335</v>
      </c>
      <c r="D236" s="249" t="s">
        <v>264</v>
      </c>
      <c r="E236" s="250" t="s">
        <v>336</v>
      </c>
      <c r="F236" s="251" t="s">
        <v>337</v>
      </c>
      <c r="G236" s="252" t="s">
        <v>338</v>
      </c>
      <c r="H236" s="253">
        <v>1</v>
      </c>
      <c r="I236" s="254"/>
      <c r="J236" s="255">
        <f>ROUND(I236*H236,2)</f>
        <v>0</v>
      </c>
      <c r="K236" s="256"/>
      <c r="L236" s="257"/>
      <c r="M236" s="258" t="s">
        <v>1</v>
      </c>
      <c r="N236" s="259" t="s">
        <v>40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267</v>
      </c>
      <c r="AT236" s="231" t="s">
        <v>264</v>
      </c>
      <c r="AU236" s="231" t="s">
        <v>83</v>
      </c>
      <c r="AY236" s="16" t="s">
        <v>130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136</v>
      </c>
      <c r="BK236" s="232">
        <f>ROUND(I236*H236,2)</f>
        <v>0</v>
      </c>
      <c r="BL236" s="16" t="s">
        <v>215</v>
      </c>
      <c r="BM236" s="231" t="s">
        <v>339</v>
      </c>
    </row>
    <row r="237" s="2" customFormat="1">
      <c r="A237" s="37"/>
      <c r="B237" s="38"/>
      <c r="C237" s="39"/>
      <c r="D237" s="233" t="s">
        <v>138</v>
      </c>
      <c r="E237" s="39"/>
      <c r="F237" s="234" t="s">
        <v>337</v>
      </c>
      <c r="G237" s="39"/>
      <c r="H237" s="39"/>
      <c r="I237" s="235"/>
      <c r="J237" s="39"/>
      <c r="K237" s="39"/>
      <c r="L237" s="43"/>
      <c r="M237" s="236"/>
      <c r="N237" s="237"/>
      <c r="O237" s="91"/>
      <c r="P237" s="91"/>
      <c r="Q237" s="91"/>
      <c r="R237" s="91"/>
      <c r="S237" s="91"/>
      <c r="T237" s="9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138</v>
      </c>
      <c r="AU237" s="16" t="s">
        <v>83</v>
      </c>
    </row>
    <row r="238" s="2" customFormat="1" ht="24.15" customHeight="1">
      <c r="A238" s="37"/>
      <c r="B238" s="38"/>
      <c r="C238" s="219" t="s">
        <v>340</v>
      </c>
      <c r="D238" s="219" t="s">
        <v>132</v>
      </c>
      <c r="E238" s="220" t="s">
        <v>341</v>
      </c>
      <c r="F238" s="221" t="s">
        <v>342</v>
      </c>
      <c r="G238" s="222" t="s">
        <v>151</v>
      </c>
      <c r="H238" s="223">
        <v>0.0030000000000000001</v>
      </c>
      <c r="I238" s="224"/>
      <c r="J238" s="225">
        <f>ROUND(I238*H238,2)</f>
        <v>0</v>
      </c>
      <c r="K238" s="226"/>
      <c r="L238" s="43"/>
      <c r="M238" s="227" t="s">
        <v>1</v>
      </c>
      <c r="N238" s="228" t="s">
        <v>40</v>
      </c>
      <c r="O238" s="91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1" t="s">
        <v>215</v>
      </c>
      <c r="AT238" s="231" t="s">
        <v>132</v>
      </c>
      <c r="AU238" s="231" t="s">
        <v>83</v>
      </c>
      <c r="AY238" s="16" t="s">
        <v>130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6" t="s">
        <v>136</v>
      </c>
      <c r="BK238" s="232">
        <f>ROUND(I238*H238,2)</f>
        <v>0</v>
      </c>
      <c r="BL238" s="16" t="s">
        <v>215</v>
      </c>
      <c r="BM238" s="231" t="s">
        <v>343</v>
      </c>
    </row>
    <row r="239" s="2" customFormat="1">
      <c r="A239" s="37"/>
      <c r="B239" s="38"/>
      <c r="C239" s="39"/>
      <c r="D239" s="233" t="s">
        <v>138</v>
      </c>
      <c r="E239" s="39"/>
      <c r="F239" s="234" t="s">
        <v>344</v>
      </c>
      <c r="G239" s="39"/>
      <c r="H239" s="39"/>
      <c r="I239" s="235"/>
      <c r="J239" s="39"/>
      <c r="K239" s="39"/>
      <c r="L239" s="43"/>
      <c r="M239" s="236"/>
      <c r="N239" s="237"/>
      <c r="O239" s="91"/>
      <c r="P239" s="91"/>
      <c r="Q239" s="91"/>
      <c r="R239" s="91"/>
      <c r="S239" s="91"/>
      <c r="T239" s="92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138</v>
      </c>
      <c r="AU239" s="16" t="s">
        <v>83</v>
      </c>
    </row>
    <row r="240" s="12" customFormat="1" ht="22.8" customHeight="1">
      <c r="A240" s="12"/>
      <c r="B240" s="203"/>
      <c r="C240" s="204"/>
      <c r="D240" s="205" t="s">
        <v>72</v>
      </c>
      <c r="E240" s="217" t="s">
        <v>345</v>
      </c>
      <c r="F240" s="217" t="s">
        <v>346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SUM(P241:P242)</f>
        <v>0</v>
      </c>
      <c r="Q240" s="211"/>
      <c r="R240" s="212">
        <f>SUM(R241:R242)</f>
        <v>0.0077999999999999996</v>
      </c>
      <c r="S240" s="211"/>
      <c r="T240" s="213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83</v>
      </c>
      <c r="AT240" s="215" t="s">
        <v>72</v>
      </c>
      <c r="AU240" s="215" t="s">
        <v>81</v>
      </c>
      <c r="AY240" s="214" t="s">
        <v>130</v>
      </c>
      <c r="BK240" s="216">
        <f>SUM(BK241:BK242)</f>
        <v>0</v>
      </c>
    </row>
    <row r="241" s="2" customFormat="1" ht="33" customHeight="1">
      <c r="A241" s="37"/>
      <c r="B241" s="38"/>
      <c r="C241" s="219" t="s">
        <v>347</v>
      </c>
      <c r="D241" s="219" t="s">
        <v>132</v>
      </c>
      <c r="E241" s="220" t="s">
        <v>348</v>
      </c>
      <c r="F241" s="221" t="s">
        <v>349</v>
      </c>
      <c r="G241" s="222" t="s">
        <v>168</v>
      </c>
      <c r="H241" s="223">
        <v>30</v>
      </c>
      <c r="I241" s="224"/>
      <c r="J241" s="225">
        <f>ROUND(I241*H241,2)</f>
        <v>0</v>
      </c>
      <c r="K241" s="226"/>
      <c r="L241" s="43"/>
      <c r="M241" s="227" t="s">
        <v>1</v>
      </c>
      <c r="N241" s="228" t="s">
        <v>40</v>
      </c>
      <c r="O241" s="91"/>
      <c r="P241" s="229">
        <f>O241*H241</f>
        <v>0</v>
      </c>
      <c r="Q241" s="229">
        <v>0.00025999999999999998</v>
      </c>
      <c r="R241" s="229">
        <f>Q241*H241</f>
        <v>0.0077999999999999996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215</v>
      </c>
      <c r="AT241" s="231" t="s">
        <v>132</v>
      </c>
      <c r="AU241" s="231" t="s">
        <v>83</v>
      </c>
      <c r="AY241" s="16" t="s">
        <v>130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136</v>
      </c>
      <c r="BK241" s="232">
        <f>ROUND(I241*H241,2)</f>
        <v>0</v>
      </c>
      <c r="BL241" s="16" t="s">
        <v>215</v>
      </c>
      <c r="BM241" s="231" t="s">
        <v>350</v>
      </c>
    </row>
    <row r="242" s="2" customFormat="1">
      <c r="A242" s="37"/>
      <c r="B242" s="38"/>
      <c r="C242" s="39"/>
      <c r="D242" s="233" t="s">
        <v>138</v>
      </c>
      <c r="E242" s="39"/>
      <c r="F242" s="234" t="s">
        <v>351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138</v>
      </c>
      <c r="AU242" s="16" t="s">
        <v>83</v>
      </c>
    </row>
    <row r="243" s="12" customFormat="1" ht="25.92" customHeight="1">
      <c r="A243" s="12"/>
      <c r="B243" s="203"/>
      <c r="C243" s="204"/>
      <c r="D243" s="205" t="s">
        <v>72</v>
      </c>
      <c r="E243" s="206" t="s">
        <v>352</v>
      </c>
      <c r="F243" s="206" t="s">
        <v>353</v>
      </c>
      <c r="G243" s="204"/>
      <c r="H243" s="204"/>
      <c r="I243" s="207"/>
      <c r="J243" s="208">
        <f>BK243</f>
        <v>0</v>
      </c>
      <c r="K243" s="204"/>
      <c r="L243" s="209"/>
      <c r="M243" s="210"/>
      <c r="N243" s="211"/>
      <c r="O243" s="211"/>
      <c r="P243" s="212">
        <f>SUM(P244:P247)</f>
        <v>0</v>
      </c>
      <c r="Q243" s="211"/>
      <c r="R243" s="212">
        <f>SUM(R244:R247)</f>
        <v>0</v>
      </c>
      <c r="S243" s="211"/>
      <c r="T243" s="213">
        <f>SUM(T244:T247)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136</v>
      </c>
      <c r="AT243" s="215" t="s">
        <v>72</v>
      </c>
      <c r="AU243" s="215" t="s">
        <v>73</v>
      </c>
      <c r="AY243" s="214" t="s">
        <v>130</v>
      </c>
      <c r="BK243" s="216">
        <f>SUM(BK244:BK247)</f>
        <v>0</v>
      </c>
    </row>
    <row r="244" s="2" customFormat="1" ht="16.5" customHeight="1">
      <c r="A244" s="37"/>
      <c r="B244" s="38"/>
      <c r="C244" s="219" t="s">
        <v>354</v>
      </c>
      <c r="D244" s="219" t="s">
        <v>132</v>
      </c>
      <c r="E244" s="220" t="s">
        <v>355</v>
      </c>
      <c r="F244" s="221" t="s">
        <v>356</v>
      </c>
      <c r="G244" s="222" t="s">
        <v>357</v>
      </c>
      <c r="H244" s="223">
        <v>12</v>
      </c>
      <c r="I244" s="224"/>
      <c r="J244" s="225">
        <f>ROUND(I244*H244,2)</f>
        <v>0</v>
      </c>
      <c r="K244" s="226"/>
      <c r="L244" s="43"/>
      <c r="M244" s="227" t="s">
        <v>1</v>
      </c>
      <c r="N244" s="228" t="s">
        <v>40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358</v>
      </c>
      <c r="AT244" s="231" t="s">
        <v>132</v>
      </c>
      <c r="AU244" s="231" t="s">
        <v>81</v>
      </c>
      <c r="AY244" s="16" t="s">
        <v>130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136</v>
      </c>
      <c r="BK244" s="232">
        <f>ROUND(I244*H244,2)</f>
        <v>0</v>
      </c>
      <c r="BL244" s="16" t="s">
        <v>358</v>
      </c>
      <c r="BM244" s="231" t="s">
        <v>359</v>
      </c>
    </row>
    <row r="245" s="2" customFormat="1">
      <c r="A245" s="37"/>
      <c r="B245" s="38"/>
      <c r="C245" s="39"/>
      <c r="D245" s="233" t="s">
        <v>138</v>
      </c>
      <c r="E245" s="39"/>
      <c r="F245" s="234" t="s">
        <v>360</v>
      </c>
      <c r="G245" s="39"/>
      <c r="H245" s="39"/>
      <c r="I245" s="235"/>
      <c r="J245" s="39"/>
      <c r="K245" s="39"/>
      <c r="L245" s="43"/>
      <c r="M245" s="236"/>
      <c r="N245" s="237"/>
      <c r="O245" s="91"/>
      <c r="P245" s="91"/>
      <c r="Q245" s="91"/>
      <c r="R245" s="91"/>
      <c r="S245" s="91"/>
      <c r="T245" s="9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138</v>
      </c>
      <c r="AU245" s="16" t="s">
        <v>81</v>
      </c>
    </row>
    <row r="246" s="2" customFormat="1" ht="16.5" customHeight="1">
      <c r="A246" s="37"/>
      <c r="B246" s="38"/>
      <c r="C246" s="219" t="s">
        <v>361</v>
      </c>
      <c r="D246" s="219" t="s">
        <v>132</v>
      </c>
      <c r="E246" s="220" t="s">
        <v>362</v>
      </c>
      <c r="F246" s="221" t="s">
        <v>363</v>
      </c>
      <c r="G246" s="222" t="s">
        <v>357</v>
      </c>
      <c r="H246" s="223">
        <v>14</v>
      </c>
      <c r="I246" s="224"/>
      <c r="J246" s="225">
        <f>ROUND(I246*H246,2)</f>
        <v>0</v>
      </c>
      <c r="K246" s="226"/>
      <c r="L246" s="43"/>
      <c r="M246" s="227" t="s">
        <v>1</v>
      </c>
      <c r="N246" s="228" t="s">
        <v>40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358</v>
      </c>
      <c r="AT246" s="231" t="s">
        <v>132</v>
      </c>
      <c r="AU246" s="231" t="s">
        <v>81</v>
      </c>
      <c r="AY246" s="16" t="s">
        <v>130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136</v>
      </c>
      <c r="BK246" s="232">
        <f>ROUND(I246*H246,2)</f>
        <v>0</v>
      </c>
      <c r="BL246" s="16" t="s">
        <v>358</v>
      </c>
      <c r="BM246" s="231" t="s">
        <v>364</v>
      </c>
    </row>
    <row r="247" s="2" customFormat="1">
      <c r="A247" s="37"/>
      <c r="B247" s="38"/>
      <c r="C247" s="39"/>
      <c r="D247" s="233" t="s">
        <v>138</v>
      </c>
      <c r="E247" s="39"/>
      <c r="F247" s="234" t="s">
        <v>363</v>
      </c>
      <c r="G247" s="39"/>
      <c r="H247" s="39"/>
      <c r="I247" s="235"/>
      <c r="J247" s="39"/>
      <c r="K247" s="39"/>
      <c r="L247" s="43"/>
      <c r="M247" s="261"/>
      <c r="N247" s="262"/>
      <c r="O247" s="263"/>
      <c r="P247" s="263"/>
      <c r="Q247" s="263"/>
      <c r="R247" s="263"/>
      <c r="S247" s="263"/>
      <c r="T247" s="26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138</v>
      </c>
      <c r="AU247" s="16" t="s">
        <v>81</v>
      </c>
    </row>
    <row r="248" s="2" customFormat="1" ht="6.96" customHeight="1">
      <c r="A248" s="37"/>
      <c r="B248" s="66"/>
      <c r="C248" s="67"/>
      <c r="D248" s="67"/>
      <c r="E248" s="67"/>
      <c r="F248" s="67"/>
      <c r="G248" s="67"/>
      <c r="H248" s="67"/>
      <c r="I248" s="67"/>
      <c r="J248" s="67"/>
      <c r="K248" s="67"/>
      <c r="L248" s="43"/>
      <c r="M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</row>
  </sheetData>
  <sheetProtection sheet="1" autoFilter="0" formatColumns="0" formatRows="0" objects="1" scenarios="1" spinCount="100000" saltValue="7G3aZ+Dy7NCAPEzKZNUIkT9EPVYrwGRvt2P9h7aJIrcMWjBOcAeISwG67VpV9s5el+AaImO82KwVyZ5/Ms5veQ==" hashValue="dC8IGW86jujOeYNva/9hz/SoYTBipFw0pQ8381feE9FdbtaIlAHJup4+Jv5XUeQMCaaCICKPK8grhFmBf+fB7w==" algorithmName="SHA-512" password="CC35"/>
  <autoFilter ref="C129:K24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Ekologizace vytápění v žst. Bělá nad Radbůzou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94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365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7. 6. 2022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21</v>
      </c>
      <c r="F15" s="37"/>
      <c r="G15" s="37"/>
      <c r="H15" s="37"/>
      <c r="I15" s="140" t="s">
        <v>26</v>
      </c>
      <c r="J15" s="143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21</v>
      </c>
      <c r="F21" s="37"/>
      <c r="G21" s="37"/>
      <c r="H21" s="37"/>
      <c r="I21" s="140" t="s">
        <v>26</v>
      </c>
      <c r="J21" s="143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21</v>
      </c>
      <c r="F24" s="37"/>
      <c r="G24" s="37"/>
      <c r="H24" s="37"/>
      <c r="I24" s="140" t="s">
        <v>26</v>
      </c>
      <c r="J24" s="143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ROUND(J122,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ROUND((SUM(BE122:BE198)),  2)</f>
        <v>0</v>
      </c>
      <c r="G33" s="37"/>
      <c r="H33" s="37"/>
      <c r="I33" s="155">
        <v>0.20999999999999999</v>
      </c>
      <c r="J33" s="154">
        <f>ROUND(((SUM(BE122:BE198))*I33),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ROUND((SUM(BF122:BF198)),  2)</f>
        <v>0</v>
      </c>
      <c r="G34" s="37"/>
      <c r="H34" s="37"/>
      <c r="I34" s="155">
        <v>0.14999999999999999</v>
      </c>
      <c r="J34" s="154">
        <f>ROUND(((SUM(BF122:BF198))*I34),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ROUND((SUM(BG122:BG198)),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ROUND((SUM(BH122:BH198)),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ROUND((SUM(BI122:BI198)),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Ekologizace vytápění v žst. Bělá nad Radbůzou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02 - Elektroinstalace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7. 6. 2022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99</v>
      </c>
      <c r="D96" s="39"/>
      <c r="E96" s="39"/>
      <c r="F96" s="39"/>
      <c r="G96" s="39"/>
      <c r="H96" s="39"/>
      <c r="I96" s="39"/>
      <c r="J96" s="110">
        <f>J122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366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367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368</v>
      </c>
      <c r="E100" s="182"/>
      <c r="F100" s="182"/>
      <c r="G100" s="182"/>
      <c r="H100" s="182"/>
      <c r="I100" s="182"/>
      <c r="J100" s="183">
        <f>J184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369</v>
      </c>
      <c r="E101" s="188"/>
      <c r="F101" s="188"/>
      <c r="G101" s="188"/>
      <c r="H101" s="188"/>
      <c r="I101" s="188"/>
      <c r="J101" s="189">
        <f>J185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114</v>
      </c>
      <c r="E102" s="182"/>
      <c r="F102" s="182"/>
      <c r="G102" s="182"/>
      <c r="H102" s="182"/>
      <c r="I102" s="182"/>
      <c r="J102" s="183">
        <f>J194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3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115</v>
      </c>
      <c r="D109" s="39"/>
      <c r="E109" s="39"/>
      <c r="F109" s="39"/>
      <c r="G109" s="39"/>
      <c r="H109" s="39"/>
      <c r="I109" s="39"/>
      <c r="J109" s="39"/>
      <c r="K109" s="3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4" t="str">
        <f>E7</f>
        <v>Ekologizace vytápění v žst. Bělá nad Radbůzou</v>
      </c>
      <c r="F112" s="31"/>
      <c r="G112" s="31"/>
      <c r="H112" s="31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6" t="str">
        <f>E9</f>
        <v>SO 02 - Elektroinstalace</v>
      </c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9" t="str">
        <f>IF(J12="","",J12)</f>
        <v>7. 6. 2022</v>
      </c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1"/>
      <c r="B121" s="192"/>
      <c r="C121" s="193" t="s">
        <v>116</v>
      </c>
      <c r="D121" s="194" t="s">
        <v>58</v>
      </c>
      <c r="E121" s="194" t="s">
        <v>54</v>
      </c>
      <c r="F121" s="194" t="s">
        <v>55</v>
      </c>
      <c r="G121" s="194" t="s">
        <v>117</v>
      </c>
      <c r="H121" s="194" t="s">
        <v>118</v>
      </c>
      <c r="I121" s="194" t="s">
        <v>119</v>
      </c>
      <c r="J121" s="195" t="s">
        <v>98</v>
      </c>
      <c r="K121" s="196" t="s">
        <v>120</v>
      </c>
      <c r="L121" s="197"/>
      <c r="M121" s="100" t="s">
        <v>1</v>
      </c>
      <c r="N121" s="101" t="s">
        <v>37</v>
      </c>
      <c r="O121" s="101" t="s">
        <v>121</v>
      </c>
      <c r="P121" s="101" t="s">
        <v>122</v>
      </c>
      <c r="Q121" s="101" t="s">
        <v>123</v>
      </c>
      <c r="R121" s="101" t="s">
        <v>124</v>
      </c>
      <c r="S121" s="101" t="s">
        <v>125</v>
      </c>
      <c r="T121" s="102" t="s">
        <v>126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7"/>
      <c r="B122" s="38"/>
      <c r="C122" s="107" t="s">
        <v>127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3"/>
      <c r="N122" s="199"/>
      <c r="O122" s="104"/>
      <c r="P122" s="200">
        <f>P123+P184+P194</f>
        <v>0</v>
      </c>
      <c r="Q122" s="104"/>
      <c r="R122" s="200">
        <f>R123+R184+R194</f>
        <v>0.056839999999999995</v>
      </c>
      <c r="S122" s="104"/>
      <c r="T122" s="201">
        <f>T123+T184+T194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100</v>
      </c>
      <c r="BK122" s="202">
        <f>BK123+BK184+BK194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254</v>
      </c>
      <c r="F123" s="206" t="s">
        <v>255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P124+P133</f>
        <v>0</v>
      </c>
      <c r="Q123" s="211"/>
      <c r="R123" s="212">
        <f>R124+R133</f>
        <v>0.056839999999999995</v>
      </c>
      <c r="S123" s="211"/>
      <c r="T123" s="213">
        <f>T124+T133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72</v>
      </c>
      <c r="AU123" s="215" t="s">
        <v>73</v>
      </c>
      <c r="AY123" s="214" t="s">
        <v>130</v>
      </c>
      <c r="BK123" s="216">
        <f>BK124+BK133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17" t="s">
        <v>370</v>
      </c>
      <c r="F124" s="217" t="s">
        <v>371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SUM(P125:P132)</f>
        <v>0</v>
      </c>
      <c r="Q124" s="211"/>
      <c r="R124" s="212">
        <f>SUM(R125:R132)</f>
        <v>0.039599999999999996</v>
      </c>
      <c r="S124" s="211"/>
      <c r="T124" s="213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83</v>
      </c>
      <c r="AT124" s="215" t="s">
        <v>72</v>
      </c>
      <c r="AU124" s="215" t="s">
        <v>81</v>
      </c>
      <c r="AY124" s="214" t="s">
        <v>130</v>
      </c>
      <c r="BK124" s="216">
        <f>SUM(BK125:BK132)</f>
        <v>0</v>
      </c>
    </row>
    <row r="125" s="2" customFormat="1" ht="24.15" customHeight="1">
      <c r="A125" s="37"/>
      <c r="B125" s="38"/>
      <c r="C125" s="219" t="s">
        <v>81</v>
      </c>
      <c r="D125" s="219" t="s">
        <v>132</v>
      </c>
      <c r="E125" s="220" t="s">
        <v>372</v>
      </c>
      <c r="F125" s="221" t="s">
        <v>373</v>
      </c>
      <c r="G125" s="222" t="s">
        <v>374</v>
      </c>
      <c r="H125" s="223">
        <v>1</v>
      </c>
      <c r="I125" s="224"/>
      <c r="J125" s="225">
        <f>ROUND(I125*H125,2)</f>
        <v>0</v>
      </c>
      <c r="K125" s="226"/>
      <c r="L125" s="43"/>
      <c r="M125" s="227" t="s">
        <v>1</v>
      </c>
      <c r="N125" s="228" t="s">
        <v>40</v>
      </c>
      <c r="O125" s="91"/>
      <c r="P125" s="229">
        <f>O125*H125</f>
        <v>0</v>
      </c>
      <c r="Q125" s="229">
        <v>0.010200000000000001</v>
      </c>
      <c r="R125" s="229">
        <f>Q125*H125</f>
        <v>0.010200000000000001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215</v>
      </c>
      <c r="AT125" s="231" t="s">
        <v>132</v>
      </c>
      <c r="AU125" s="231" t="s">
        <v>83</v>
      </c>
      <c r="AY125" s="16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136</v>
      </c>
      <c r="BK125" s="232">
        <f>ROUND(I125*H125,2)</f>
        <v>0</v>
      </c>
      <c r="BL125" s="16" t="s">
        <v>215</v>
      </c>
      <c r="BM125" s="231" t="s">
        <v>375</v>
      </c>
    </row>
    <row r="126" s="2" customFormat="1">
      <c r="A126" s="37"/>
      <c r="B126" s="38"/>
      <c r="C126" s="39"/>
      <c r="D126" s="233" t="s">
        <v>138</v>
      </c>
      <c r="E126" s="39"/>
      <c r="F126" s="234" t="s">
        <v>373</v>
      </c>
      <c r="G126" s="39"/>
      <c r="H126" s="39"/>
      <c r="I126" s="235"/>
      <c r="J126" s="39"/>
      <c r="K126" s="39"/>
      <c r="L126" s="43"/>
      <c r="M126" s="236"/>
      <c r="N126" s="237"/>
      <c r="O126" s="91"/>
      <c r="P126" s="91"/>
      <c r="Q126" s="91"/>
      <c r="R126" s="91"/>
      <c r="S126" s="91"/>
      <c r="T126" s="92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138</v>
      </c>
      <c r="AU126" s="16" t="s">
        <v>83</v>
      </c>
    </row>
    <row r="127" s="2" customFormat="1">
      <c r="A127" s="37"/>
      <c r="B127" s="38"/>
      <c r="C127" s="39"/>
      <c r="D127" s="233" t="s">
        <v>333</v>
      </c>
      <c r="E127" s="39"/>
      <c r="F127" s="260" t="s">
        <v>376</v>
      </c>
      <c r="G127" s="39"/>
      <c r="H127" s="39"/>
      <c r="I127" s="235"/>
      <c r="J127" s="39"/>
      <c r="K127" s="39"/>
      <c r="L127" s="43"/>
      <c r="M127" s="236"/>
      <c r="N127" s="237"/>
      <c r="O127" s="91"/>
      <c r="P127" s="91"/>
      <c r="Q127" s="91"/>
      <c r="R127" s="91"/>
      <c r="S127" s="91"/>
      <c r="T127" s="92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333</v>
      </c>
      <c r="AU127" s="16" t="s">
        <v>83</v>
      </c>
    </row>
    <row r="128" s="2" customFormat="1" ht="24.15" customHeight="1">
      <c r="A128" s="37"/>
      <c r="B128" s="38"/>
      <c r="C128" s="219" t="s">
        <v>83</v>
      </c>
      <c r="D128" s="219" t="s">
        <v>132</v>
      </c>
      <c r="E128" s="220" t="s">
        <v>377</v>
      </c>
      <c r="F128" s="221" t="s">
        <v>378</v>
      </c>
      <c r="G128" s="222" t="s">
        <v>374</v>
      </c>
      <c r="H128" s="223">
        <v>3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40</v>
      </c>
      <c r="O128" s="91"/>
      <c r="P128" s="229">
        <f>O128*H128</f>
        <v>0</v>
      </c>
      <c r="Q128" s="229">
        <v>0.0097999999999999997</v>
      </c>
      <c r="R128" s="229">
        <f>Q128*H128</f>
        <v>0.029399999999999999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215</v>
      </c>
      <c r="AT128" s="231" t="s">
        <v>132</v>
      </c>
      <c r="AU128" s="231" t="s">
        <v>83</v>
      </c>
      <c r="AY128" s="16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136</v>
      </c>
      <c r="BK128" s="232">
        <f>ROUND(I128*H128,2)</f>
        <v>0</v>
      </c>
      <c r="BL128" s="16" t="s">
        <v>215</v>
      </c>
      <c r="BM128" s="231" t="s">
        <v>379</v>
      </c>
    </row>
    <row r="129" s="2" customFormat="1">
      <c r="A129" s="37"/>
      <c r="B129" s="38"/>
      <c r="C129" s="39"/>
      <c r="D129" s="233" t="s">
        <v>138</v>
      </c>
      <c r="E129" s="39"/>
      <c r="F129" s="234" t="s">
        <v>378</v>
      </c>
      <c r="G129" s="39"/>
      <c r="H129" s="39"/>
      <c r="I129" s="235"/>
      <c r="J129" s="39"/>
      <c r="K129" s="39"/>
      <c r="L129" s="43"/>
      <c r="M129" s="236"/>
      <c r="N129" s="237"/>
      <c r="O129" s="91"/>
      <c r="P129" s="91"/>
      <c r="Q129" s="91"/>
      <c r="R129" s="91"/>
      <c r="S129" s="91"/>
      <c r="T129" s="92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138</v>
      </c>
      <c r="AU129" s="16" t="s">
        <v>83</v>
      </c>
    </row>
    <row r="130" s="2" customFormat="1">
      <c r="A130" s="37"/>
      <c r="B130" s="38"/>
      <c r="C130" s="39"/>
      <c r="D130" s="233" t="s">
        <v>333</v>
      </c>
      <c r="E130" s="39"/>
      <c r="F130" s="260" t="s">
        <v>376</v>
      </c>
      <c r="G130" s="39"/>
      <c r="H130" s="39"/>
      <c r="I130" s="235"/>
      <c r="J130" s="39"/>
      <c r="K130" s="39"/>
      <c r="L130" s="43"/>
      <c r="M130" s="236"/>
      <c r="N130" s="237"/>
      <c r="O130" s="91"/>
      <c r="P130" s="91"/>
      <c r="Q130" s="91"/>
      <c r="R130" s="91"/>
      <c r="S130" s="91"/>
      <c r="T130" s="9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333</v>
      </c>
      <c r="AU130" s="16" t="s">
        <v>83</v>
      </c>
    </row>
    <row r="131" s="2" customFormat="1" ht="24.15" customHeight="1">
      <c r="A131" s="37"/>
      <c r="B131" s="38"/>
      <c r="C131" s="219" t="s">
        <v>144</v>
      </c>
      <c r="D131" s="219" t="s">
        <v>132</v>
      </c>
      <c r="E131" s="220" t="s">
        <v>380</v>
      </c>
      <c r="F131" s="221" t="s">
        <v>381</v>
      </c>
      <c r="G131" s="222" t="s">
        <v>151</v>
      </c>
      <c r="H131" s="223">
        <v>0.040000000000000001</v>
      </c>
      <c r="I131" s="224"/>
      <c r="J131" s="225">
        <f>ROUND(I131*H131,2)</f>
        <v>0</v>
      </c>
      <c r="K131" s="226"/>
      <c r="L131" s="43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215</v>
      </c>
      <c r="AT131" s="231" t="s">
        <v>132</v>
      </c>
      <c r="AU131" s="231" t="s">
        <v>83</v>
      </c>
      <c r="AY131" s="16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136</v>
      </c>
      <c r="BK131" s="232">
        <f>ROUND(I131*H131,2)</f>
        <v>0</v>
      </c>
      <c r="BL131" s="16" t="s">
        <v>215</v>
      </c>
      <c r="BM131" s="231" t="s">
        <v>382</v>
      </c>
    </row>
    <row r="132" s="2" customFormat="1">
      <c r="A132" s="37"/>
      <c r="B132" s="38"/>
      <c r="C132" s="39"/>
      <c r="D132" s="233" t="s">
        <v>138</v>
      </c>
      <c r="E132" s="39"/>
      <c r="F132" s="234" t="s">
        <v>381</v>
      </c>
      <c r="G132" s="39"/>
      <c r="H132" s="39"/>
      <c r="I132" s="235"/>
      <c r="J132" s="39"/>
      <c r="K132" s="39"/>
      <c r="L132" s="43"/>
      <c r="M132" s="236"/>
      <c r="N132" s="237"/>
      <c r="O132" s="91"/>
      <c r="P132" s="91"/>
      <c r="Q132" s="91"/>
      <c r="R132" s="91"/>
      <c r="S132" s="91"/>
      <c r="T132" s="9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138</v>
      </c>
      <c r="AU132" s="16" t="s">
        <v>83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383</v>
      </c>
      <c r="F133" s="217" t="s">
        <v>384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SUM(P134:P183)</f>
        <v>0</v>
      </c>
      <c r="Q133" s="211"/>
      <c r="R133" s="212">
        <f>SUM(R134:R183)</f>
        <v>0.017239999999999998</v>
      </c>
      <c r="S133" s="211"/>
      <c r="T133" s="213">
        <f>SUM(T134:T183)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83</v>
      </c>
      <c r="AT133" s="215" t="s">
        <v>72</v>
      </c>
      <c r="AU133" s="215" t="s">
        <v>81</v>
      </c>
      <c r="AY133" s="214" t="s">
        <v>130</v>
      </c>
      <c r="BK133" s="216">
        <f>SUM(BK134:BK183)</f>
        <v>0</v>
      </c>
    </row>
    <row r="134" s="2" customFormat="1" ht="16.5" customHeight="1">
      <c r="A134" s="37"/>
      <c r="B134" s="38"/>
      <c r="C134" s="219" t="s">
        <v>136</v>
      </c>
      <c r="D134" s="219" t="s">
        <v>132</v>
      </c>
      <c r="E134" s="220" t="s">
        <v>385</v>
      </c>
      <c r="F134" s="221" t="s">
        <v>386</v>
      </c>
      <c r="G134" s="222" t="s">
        <v>208</v>
      </c>
      <c r="H134" s="223">
        <v>4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40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215</v>
      </c>
      <c r="AT134" s="231" t="s">
        <v>132</v>
      </c>
      <c r="AU134" s="231" t="s">
        <v>83</v>
      </c>
      <c r="AY134" s="16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136</v>
      </c>
      <c r="BK134" s="232">
        <f>ROUND(I134*H134,2)</f>
        <v>0</v>
      </c>
      <c r="BL134" s="16" t="s">
        <v>215</v>
      </c>
      <c r="BM134" s="231" t="s">
        <v>387</v>
      </c>
    </row>
    <row r="135" s="2" customFormat="1">
      <c r="A135" s="37"/>
      <c r="B135" s="38"/>
      <c r="C135" s="39"/>
      <c r="D135" s="233" t="s">
        <v>138</v>
      </c>
      <c r="E135" s="39"/>
      <c r="F135" s="234" t="s">
        <v>386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138</v>
      </c>
      <c r="AU135" s="16" t="s">
        <v>83</v>
      </c>
    </row>
    <row r="136" s="2" customFormat="1" ht="21.75" customHeight="1">
      <c r="A136" s="37"/>
      <c r="B136" s="38"/>
      <c r="C136" s="249" t="s">
        <v>155</v>
      </c>
      <c r="D136" s="249" t="s">
        <v>264</v>
      </c>
      <c r="E136" s="250" t="s">
        <v>388</v>
      </c>
      <c r="F136" s="251" t="s">
        <v>389</v>
      </c>
      <c r="G136" s="252" t="s">
        <v>208</v>
      </c>
      <c r="H136" s="253">
        <v>1</v>
      </c>
      <c r="I136" s="254"/>
      <c r="J136" s="255">
        <f>ROUND(I136*H136,2)</f>
        <v>0</v>
      </c>
      <c r="K136" s="256"/>
      <c r="L136" s="257"/>
      <c r="M136" s="258" t="s">
        <v>1</v>
      </c>
      <c r="N136" s="259" t="s">
        <v>40</v>
      </c>
      <c r="O136" s="91"/>
      <c r="P136" s="229">
        <f>O136*H136</f>
        <v>0</v>
      </c>
      <c r="Q136" s="229">
        <v>4.0000000000000003E-05</v>
      </c>
      <c r="R136" s="229">
        <f>Q136*H136</f>
        <v>4.0000000000000003E-05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171</v>
      </c>
      <c r="AT136" s="231" t="s">
        <v>264</v>
      </c>
      <c r="AU136" s="231" t="s">
        <v>83</v>
      </c>
      <c r="AY136" s="16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136</v>
      </c>
      <c r="BK136" s="232">
        <f>ROUND(I136*H136,2)</f>
        <v>0</v>
      </c>
      <c r="BL136" s="16" t="s">
        <v>136</v>
      </c>
      <c r="BM136" s="231" t="s">
        <v>390</v>
      </c>
    </row>
    <row r="137" s="2" customFormat="1">
      <c r="A137" s="37"/>
      <c r="B137" s="38"/>
      <c r="C137" s="39"/>
      <c r="D137" s="233" t="s">
        <v>138</v>
      </c>
      <c r="E137" s="39"/>
      <c r="F137" s="234" t="s">
        <v>389</v>
      </c>
      <c r="G137" s="39"/>
      <c r="H137" s="39"/>
      <c r="I137" s="235"/>
      <c r="J137" s="39"/>
      <c r="K137" s="39"/>
      <c r="L137" s="43"/>
      <c r="M137" s="236"/>
      <c r="N137" s="237"/>
      <c r="O137" s="91"/>
      <c r="P137" s="91"/>
      <c r="Q137" s="91"/>
      <c r="R137" s="91"/>
      <c r="S137" s="91"/>
      <c r="T137" s="9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138</v>
      </c>
      <c r="AU137" s="16" t="s">
        <v>83</v>
      </c>
    </row>
    <row r="138" s="2" customFormat="1" ht="24.15" customHeight="1">
      <c r="A138" s="37"/>
      <c r="B138" s="38"/>
      <c r="C138" s="219" t="s">
        <v>160</v>
      </c>
      <c r="D138" s="219" t="s">
        <v>132</v>
      </c>
      <c r="E138" s="220" t="s">
        <v>391</v>
      </c>
      <c r="F138" s="221" t="s">
        <v>392</v>
      </c>
      <c r="G138" s="222" t="s">
        <v>218</v>
      </c>
      <c r="H138" s="223">
        <v>71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40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215</v>
      </c>
      <c r="AT138" s="231" t="s">
        <v>132</v>
      </c>
      <c r="AU138" s="231" t="s">
        <v>83</v>
      </c>
      <c r="AY138" s="16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136</v>
      </c>
      <c r="BK138" s="232">
        <f>ROUND(I138*H138,2)</f>
        <v>0</v>
      </c>
      <c r="BL138" s="16" t="s">
        <v>215</v>
      </c>
      <c r="BM138" s="231" t="s">
        <v>393</v>
      </c>
    </row>
    <row r="139" s="2" customFormat="1">
      <c r="A139" s="37"/>
      <c r="B139" s="38"/>
      <c r="C139" s="39"/>
      <c r="D139" s="233" t="s">
        <v>138</v>
      </c>
      <c r="E139" s="39"/>
      <c r="F139" s="234" t="s">
        <v>392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138</v>
      </c>
      <c r="AU139" s="16" t="s">
        <v>83</v>
      </c>
    </row>
    <row r="140" s="2" customFormat="1" ht="24.15" customHeight="1">
      <c r="A140" s="37"/>
      <c r="B140" s="38"/>
      <c r="C140" s="249" t="s">
        <v>165</v>
      </c>
      <c r="D140" s="249" t="s">
        <v>264</v>
      </c>
      <c r="E140" s="250" t="s">
        <v>394</v>
      </c>
      <c r="F140" s="251" t="s">
        <v>395</v>
      </c>
      <c r="G140" s="252" t="s">
        <v>218</v>
      </c>
      <c r="H140" s="253">
        <v>71</v>
      </c>
      <c r="I140" s="254"/>
      <c r="J140" s="255">
        <f>ROUND(I140*H140,2)</f>
        <v>0</v>
      </c>
      <c r="K140" s="256"/>
      <c r="L140" s="257"/>
      <c r="M140" s="258" t="s">
        <v>1</v>
      </c>
      <c r="N140" s="259" t="s">
        <v>40</v>
      </c>
      <c r="O140" s="91"/>
      <c r="P140" s="229">
        <f>O140*H140</f>
        <v>0</v>
      </c>
      <c r="Q140" s="229">
        <v>0.00012</v>
      </c>
      <c r="R140" s="229">
        <f>Q140*H140</f>
        <v>0.0085199999999999998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267</v>
      </c>
      <c r="AT140" s="231" t="s">
        <v>264</v>
      </c>
      <c r="AU140" s="231" t="s">
        <v>83</v>
      </c>
      <c r="AY140" s="16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136</v>
      </c>
      <c r="BK140" s="232">
        <f>ROUND(I140*H140,2)</f>
        <v>0</v>
      </c>
      <c r="BL140" s="16" t="s">
        <v>215</v>
      </c>
      <c r="BM140" s="231" t="s">
        <v>396</v>
      </c>
    </row>
    <row r="141" s="2" customFormat="1">
      <c r="A141" s="37"/>
      <c r="B141" s="38"/>
      <c r="C141" s="39"/>
      <c r="D141" s="233" t="s">
        <v>138</v>
      </c>
      <c r="E141" s="39"/>
      <c r="F141" s="234" t="s">
        <v>395</v>
      </c>
      <c r="G141" s="39"/>
      <c r="H141" s="39"/>
      <c r="I141" s="235"/>
      <c r="J141" s="39"/>
      <c r="K141" s="39"/>
      <c r="L141" s="43"/>
      <c r="M141" s="236"/>
      <c r="N141" s="237"/>
      <c r="O141" s="91"/>
      <c r="P141" s="91"/>
      <c r="Q141" s="91"/>
      <c r="R141" s="91"/>
      <c r="S141" s="91"/>
      <c r="T141" s="9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138</v>
      </c>
      <c r="AU141" s="16" t="s">
        <v>83</v>
      </c>
    </row>
    <row r="142" s="2" customFormat="1">
      <c r="A142" s="37"/>
      <c r="B142" s="38"/>
      <c r="C142" s="39"/>
      <c r="D142" s="233" t="s">
        <v>333</v>
      </c>
      <c r="E142" s="39"/>
      <c r="F142" s="260" t="s">
        <v>397</v>
      </c>
      <c r="G142" s="39"/>
      <c r="H142" s="39"/>
      <c r="I142" s="235"/>
      <c r="J142" s="39"/>
      <c r="K142" s="39"/>
      <c r="L142" s="43"/>
      <c r="M142" s="236"/>
      <c r="N142" s="237"/>
      <c r="O142" s="91"/>
      <c r="P142" s="91"/>
      <c r="Q142" s="91"/>
      <c r="R142" s="91"/>
      <c r="S142" s="91"/>
      <c r="T142" s="9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333</v>
      </c>
      <c r="AU142" s="16" t="s">
        <v>83</v>
      </c>
    </row>
    <row r="143" s="13" customFormat="1">
      <c r="A143" s="13"/>
      <c r="B143" s="238"/>
      <c r="C143" s="239"/>
      <c r="D143" s="233" t="s">
        <v>139</v>
      </c>
      <c r="E143" s="240" t="s">
        <v>1</v>
      </c>
      <c r="F143" s="241" t="s">
        <v>398</v>
      </c>
      <c r="G143" s="239"/>
      <c r="H143" s="242">
        <v>71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139</v>
      </c>
      <c r="AU143" s="248" t="s">
        <v>83</v>
      </c>
      <c r="AV143" s="13" t="s">
        <v>83</v>
      </c>
      <c r="AW143" s="13" t="s">
        <v>30</v>
      </c>
      <c r="AX143" s="13" t="s">
        <v>81</v>
      </c>
      <c r="AY143" s="248" t="s">
        <v>130</v>
      </c>
    </row>
    <row r="144" s="2" customFormat="1" ht="33" customHeight="1">
      <c r="A144" s="37"/>
      <c r="B144" s="38"/>
      <c r="C144" s="219" t="s">
        <v>171</v>
      </c>
      <c r="D144" s="219" t="s">
        <v>132</v>
      </c>
      <c r="E144" s="220" t="s">
        <v>399</v>
      </c>
      <c r="F144" s="221" t="s">
        <v>400</v>
      </c>
      <c r="G144" s="222" t="s">
        <v>218</v>
      </c>
      <c r="H144" s="223">
        <v>21</v>
      </c>
      <c r="I144" s="224"/>
      <c r="J144" s="225">
        <f>ROUND(I144*H144,2)</f>
        <v>0</v>
      </c>
      <c r="K144" s="226"/>
      <c r="L144" s="43"/>
      <c r="M144" s="227" t="s">
        <v>1</v>
      </c>
      <c r="N144" s="228" t="s">
        <v>40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215</v>
      </c>
      <c r="AT144" s="231" t="s">
        <v>132</v>
      </c>
      <c r="AU144" s="231" t="s">
        <v>83</v>
      </c>
      <c r="AY144" s="16" t="s">
        <v>130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136</v>
      </c>
      <c r="BK144" s="232">
        <f>ROUND(I144*H144,2)</f>
        <v>0</v>
      </c>
      <c r="BL144" s="16" t="s">
        <v>215</v>
      </c>
      <c r="BM144" s="231" t="s">
        <v>401</v>
      </c>
    </row>
    <row r="145" s="2" customFormat="1">
      <c r="A145" s="37"/>
      <c r="B145" s="38"/>
      <c r="C145" s="39"/>
      <c r="D145" s="233" t="s">
        <v>138</v>
      </c>
      <c r="E145" s="39"/>
      <c r="F145" s="234" t="s">
        <v>400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138</v>
      </c>
      <c r="AU145" s="16" t="s">
        <v>83</v>
      </c>
    </row>
    <row r="146" s="2" customFormat="1" ht="24.15" customHeight="1">
      <c r="A146" s="37"/>
      <c r="B146" s="38"/>
      <c r="C146" s="249" t="s">
        <v>175</v>
      </c>
      <c r="D146" s="249" t="s">
        <v>264</v>
      </c>
      <c r="E146" s="250" t="s">
        <v>402</v>
      </c>
      <c r="F146" s="251" t="s">
        <v>403</v>
      </c>
      <c r="G146" s="252" t="s">
        <v>218</v>
      </c>
      <c r="H146" s="253">
        <v>21</v>
      </c>
      <c r="I146" s="254"/>
      <c r="J146" s="255">
        <f>ROUND(I146*H146,2)</f>
        <v>0</v>
      </c>
      <c r="K146" s="256"/>
      <c r="L146" s="257"/>
      <c r="M146" s="258" t="s">
        <v>1</v>
      </c>
      <c r="N146" s="259" t="s">
        <v>40</v>
      </c>
      <c r="O146" s="91"/>
      <c r="P146" s="229">
        <f>O146*H146</f>
        <v>0</v>
      </c>
      <c r="Q146" s="229">
        <v>0.00025000000000000001</v>
      </c>
      <c r="R146" s="229">
        <f>Q146*H146</f>
        <v>0.0052500000000000003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267</v>
      </c>
      <c r="AT146" s="231" t="s">
        <v>264</v>
      </c>
      <c r="AU146" s="231" t="s">
        <v>83</v>
      </c>
      <c r="AY146" s="16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136</v>
      </c>
      <c r="BK146" s="232">
        <f>ROUND(I146*H146,2)</f>
        <v>0</v>
      </c>
      <c r="BL146" s="16" t="s">
        <v>215</v>
      </c>
      <c r="BM146" s="231" t="s">
        <v>404</v>
      </c>
    </row>
    <row r="147" s="2" customFormat="1">
      <c r="A147" s="37"/>
      <c r="B147" s="38"/>
      <c r="C147" s="39"/>
      <c r="D147" s="233" t="s">
        <v>138</v>
      </c>
      <c r="E147" s="39"/>
      <c r="F147" s="234" t="s">
        <v>403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138</v>
      </c>
      <c r="AU147" s="16" t="s">
        <v>83</v>
      </c>
    </row>
    <row r="148" s="2" customFormat="1">
      <c r="A148" s="37"/>
      <c r="B148" s="38"/>
      <c r="C148" s="39"/>
      <c r="D148" s="233" t="s">
        <v>333</v>
      </c>
      <c r="E148" s="39"/>
      <c r="F148" s="260" t="s">
        <v>405</v>
      </c>
      <c r="G148" s="39"/>
      <c r="H148" s="39"/>
      <c r="I148" s="235"/>
      <c r="J148" s="39"/>
      <c r="K148" s="39"/>
      <c r="L148" s="43"/>
      <c r="M148" s="236"/>
      <c r="N148" s="237"/>
      <c r="O148" s="91"/>
      <c r="P148" s="91"/>
      <c r="Q148" s="91"/>
      <c r="R148" s="91"/>
      <c r="S148" s="91"/>
      <c r="T148" s="9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333</v>
      </c>
      <c r="AU148" s="16" t="s">
        <v>83</v>
      </c>
    </row>
    <row r="149" s="13" customFormat="1">
      <c r="A149" s="13"/>
      <c r="B149" s="238"/>
      <c r="C149" s="239"/>
      <c r="D149" s="233" t="s">
        <v>139</v>
      </c>
      <c r="E149" s="240" t="s">
        <v>1</v>
      </c>
      <c r="F149" s="241" t="s">
        <v>406</v>
      </c>
      <c r="G149" s="239"/>
      <c r="H149" s="242">
        <v>21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139</v>
      </c>
      <c r="AU149" s="248" t="s">
        <v>83</v>
      </c>
      <c r="AV149" s="13" t="s">
        <v>83</v>
      </c>
      <c r="AW149" s="13" t="s">
        <v>30</v>
      </c>
      <c r="AX149" s="13" t="s">
        <v>81</v>
      </c>
      <c r="AY149" s="248" t="s">
        <v>130</v>
      </c>
    </row>
    <row r="150" s="2" customFormat="1" ht="24.15" customHeight="1">
      <c r="A150" s="37"/>
      <c r="B150" s="38"/>
      <c r="C150" s="219" t="s">
        <v>181</v>
      </c>
      <c r="D150" s="219" t="s">
        <v>132</v>
      </c>
      <c r="E150" s="220" t="s">
        <v>407</v>
      </c>
      <c r="F150" s="221" t="s">
        <v>408</v>
      </c>
      <c r="G150" s="222" t="s">
        <v>218</v>
      </c>
      <c r="H150" s="223">
        <v>10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40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215</v>
      </c>
      <c r="AT150" s="231" t="s">
        <v>132</v>
      </c>
      <c r="AU150" s="231" t="s">
        <v>83</v>
      </c>
      <c r="AY150" s="16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136</v>
      </c>
      <c r="BK150" s="232">
        <f>ROUND(I150*H150,2)</f>
        <v>0</v>
      </c>
      <c r="BL150" s="16" t="s">
        <v>215</v>
      </c>
      <c r="BM150" s="231" t="s">
        <v>409</v>
      </c>
    </row>
    <row r="151" s="2" customFormat="1">
      <c r="A151" s="37"/>
      <c r="B151" s="38"/>
      <c r="C151" s="39"/>
      <c r="D151" s="233" t="s">
        <v>138</v>
      </c>
      <c r="E151" s="39"/>
      <c r="F151" s="234" t="s">
        <v>408</v>
      </c>
      <c r="G151" s="39"/>
      <c r="H151" s="39"/>
      <c r="I151" s="235"/>
      <c r="J151" s="39"/>
      <c r="K151" s="39"/>
      <c r="L151" s="43"/>
      <c r="M151" s="236"/>
      <c r="N151" s="237"/>
      <c r="O151" s="91"/>
      <c r="P151" s="91"/>
      <c r="Q151" s="91"/>
      <c r="R151" s="91"/>
      <c r="S151" s="91"/>
      <c r="T151" s="9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138</v>
      </c>
      <c r="AU151" s="16" t="s">
        <v>83</v>
      </c>
    </row>
    <row r="152" s="2" customFormat="1" ht="24.15" customHeight="1">
      <c r="A152" s="37"/>
      <c r="B152" s="38"/>
      <c r="C152" s="249" t="s">
        <v>187</v>
      </c>
      <c r="D152" s="249" t="s">
        <v>264</v>
      </c>
      <c r="E152" s="250" t="s">
        <v>410</v>
      </c>
      <c r="F152" s="251" t="s">
        <v>411</v>
      </c>
      <c r="G152" s="252" t="s">
        <v>218</v>
      </c>
      <c r="H152" s="253">
        <v>10</v>
      </c>
      <c r="I152" s="254"/>
      <c r="J152" s="255">
        <f>ROUND(I152*H152,2)</f>
        <v>0</v>
      </c>
      <c r="K152" s="256"/>
      <c r="L152" s="257"/>
      <c r="M152" s="258" t="s">
        <v>1</v>
      </c>
      <c r="N152" s="259" t="s">
        <v>40</v>
      </c>
      <c r="O152" s="91"/>
      <c r="P152" s="229">
        <f>O152*H152</f>
        <v>0</v>
      </c>
      <c r="Q152" s="229">
        <v>0.00034000000000000002</v>
      </c>
      <c r="R152" s="229">
        <f>Q152*H152</f>
        <v>0.0034000000000000002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267</v>
      </c>
      <c r="AT152" s="231" t="s">
        <v>264</v>
      </c>
      <c r="AU152" s="231" t="s">
        <v>83</v>
      </c>
      <c r="AY152" s="16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136</v>
      </c>
      <c r="BK152" s="232">
        <f>ROUND(I152*H152,2)</f>
        <v>0</v>
      </c>
      <c r="BL152" s="16" t="s">
        <v>215</v>
      </c>
      <c r="BM152" s="231" t="s">
        <v>412</v>
      </c>
    </row>
    <row r="153" s="2" customFormat="1">
      <c r="A153" s="37"/>
      <c r="B153" s="38"/>
      <c r="C153" s="39"/>
      <c r="D153" s="233" t="s">
        <v>138</v>
      </c>
      <c r="E153" s="39"/>
      <c r="F153" s="234" t="s">
        <v>411</v>
      </c>
      <c r="G153" s="39"/>
      <c r="H153" s="39"/>
      <c r="I153" s="235"/>
      <c r="J153" s="39"/>
      <c r="K153" s="39"/>
      <c r="L153" s="43"/>
      <c r="M153" s="236"/>
      <c r="N153" s="237"/>
      <c r="O153" s="91"/>
      <c r="P153" s="91"/>
      <c r="Q153" s="91"/>
      <c r="R153" s="91"/>
      <c r="S153" s="91"/>
      <c r="T153" s="9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138</v>
      </c>
      <c r="AU153" s="16" t="s">
        <v>83</v>
      </c>
    </row>
    <row r="154" s="2" customFormat="1">
      <c r="A154" s="37"/>
      <c r="B154" s="38"/>
      <c r="C154" s="39"/>
      <c r="D154" s="233" t="s">
        <v>333</v>
      </c>
      <c r="E154" s="39"/>
      <c r="F154" s="260" t="s">
        <v>413</v>
      </c>
      <c r="G154" s="39"/>
      <c r="H154" s="39"/>
      <c r="I154" s="235"/>
      <c r="J154" s="39"/>
      <c r="K154" s="39"/>
      <c r="L154" s="43"/>
      <c r="M154" s="236"/>
      <c r="N154" s="237"/>
      <c r="O154" s="91"/>
      <c r="P154" s="91"/>
      <c r="Q154" s="91"/>
      <c r="R154" s="91"/>
      <c r="S154" s="91"/>
      <c r="T154" s="9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333</v>
      </c>
      <c r="AU154" s="16" t="s">
        <v>83</v>
      </c>
    </row>
    <row r="155" s="13" customFormat="1">
      <c r="A155" s="13"/>
      <c r="B155" s="238"/>
      <c r="C155" s="239"/>
      <c r="D155" s="233" t="s">
        <v>139</v>
      </c>
      <c r="E155" s="240" t="s">
        <v>1</v>
      </c>
      <c r="F155" s="241" t="s">
        <v>414</v>
      </c>
      <c r="G155" s="239"/>
      <c r="H155" s="242">
        <v>10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139</v>
      </c>
      <c r="AU155" s="248" t="s">
        <v>83</v>
      </c>
      <c r="AV155" s="13" t="s">
        <v>83</v>
      </c>
      <c r="AW155" s="13" t="s">
        <v>30</v>
      </c>
      <c r="AX155" s="13" t="s">
        <v>81</v>
      </c>
      <c r="AY155" s="248" t="s">
        <v>130</v>
      </c>
    </row>
    <row r="156" s="2" customFormat="1" ht="24.15" customHeight="1">
      <c r="A156" s="37"/>
      <c r="B156" s="38"/>
      <c r="C156" s="219" t="s">
        <v>193</v>
      </c>
      <c r="D156" s="219" t="s">
        <v>132</v>
      </c>
      <c r="E156" s="220" t="s">
        <v>415</v>
      </c>
      <c r="F156" s="221" t="s">
        <v>416</v>
      </c>
      <c r="G156" s="222" t="s">
        <v>208</v>
      </c>
      <c r="H156" s="223">
        <v>12</v>
      </c>
      <c r="I156" s="224"/>
      <c r="J156" s="225">
        <f>ROUND(I156*H156,2)</f>
        <v>0</v>
      </c>
      <c r="K156" s="226"/>
      <c r="L156" s="43"/>
      <c r="M156" s="227" t="s">
        <v>1</v>
      </c>
      <c r="N156" s="228" t="s">
        <v>40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215</v>
      </c>
      <c r="AT156" s="231" t="s">
        <v>132</v>
      </c>
      <c r="AU156" s="231" t="s">
        <v>83</v>
      </c>
      <c r="AY156" s="16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136</v>
      </c>
      <c r="BK156" s="232">
        <f>ROUND(I156*H156,2)</f>
        <v>0</v>
      </c>
      <c r="BL156" s="16" t="s">
        <v>215</v>
      </c>
      <c r="BM156" s="231" t="s">
        <v>417</v>
      </c>
    </row>
    <row r="157" s="2" customFormat="1">
      <c r="A157" s="37"/>
      <c r="B157" s="38"/>
      <c r="C157" s="39"/>
      <c r="D157" s="233" t="s">
        <v>138</v>
      </c>
      <c r="E157" s="39"/>
      <c r="F157" s="234" t="s">
        <v>416</v>
      </c>
      <c r="G157" s="39"/>
      <c r="H157" s="39"/>
      <c r="I157" s="235"/>
      <c r="J157" s="39"/>
      <c r="K157" s="39"/>
      <c r="L157" s="43"/>
      <c r="M157" s="236"/>
      <c r="N157" s="237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138</v>
      </c>
      <c r="AU157" s="16" t="s">
        <v>83</v>
      </c>
    </row>
    <row r="158" s="2" customFormat="1" ht="24.15" customHeight="1">
      <c r="A158" s="37"/>
      <c r="B158" s="38"/>
      <c r="C158" s="219" t="s">
        <v>199</v>
      </c>
      <c r="D158" s="219" t="s">
        <v>132</v>
      </c>
      <c r="E158" s="220" t="s">
        <v>418</v>
      </c>
      <c r="F158" s="221" t="s">
        <v>419</v>
      </c>
      <c r="G158" s="222" t="s">
        <v>208</v>
      </c>
      <c r="H158" s="223">
        <v>4</v>
      </c>
      <c r="I158" s="224"/>
      <c r="J158" s="225">
        <f>ROUND(I158*H158,2)</f>
        <v>0</v>
      </c>
      <c r="K158" s="226"/>
      <c r="L158" s="43"/>
      <c r="M158" s="227" t="s">
        <v>1</v>
      </c>
      <c r="N158" s="228" t="s">
        <v>40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215</v>
      </c>
      <c r="AT158" s="231" t="s">
        <v>132</v>
      </c>
      <c r="AU158" s="231" t="s">
        <v>83</v>
      </c>
      <c r="AY158" s="16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136</v>
      </c>
      <c r="BK158" s="232">
        <f>ROUND(I158*H158,2)</f>
        <v>0</v>
      </c>
      <c r="BL158" s="16" t="s">
        <v>215</v>
      </c>
      <c r="BM158" s="231" t="s">
        <v>420</v>
      </c>
    </row>
    <row r="159" s="2" customFormat="1">
      <c r="A159" s="37"/>
      <c r="B159" s="38"/>
      <c r="C159" s="39"/>
      <c r="D159" s="233" t="s">
        <v>138</v>
      </c>
      <c r="E159" s="39"/>
      <c r="F159" s="234" t="s">
        <v>419</v>
      </c>
      <c r="G159" s="39"/>
      <c r="H159" s="39"/>
      <c r="I159" s="235"/>
      <c r="J159" s="39"/>
      <c r="K159" s="39"/>
      <c r="L159" s="43"/>
      <c r="M159" s="236"/>
      <c r="N159" s="237"/>
      <c r="O159" s="91"/>
      <c r="P159" s="91"/>
      <c r="Q159" s="91"/>
      <c r="R159" s="91"/>
      <c r="S159" s="91"/>
      <c r="T159" s="9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138</v>
      </c>
      <c r="AU159" s="16" t="s">
        <v>83</v>
      </c>
    </row>
    <row r="160" s="2" customFormat="1" ht="24.15" customHeight="1">
      <c r="A160" s="37"/>
      <c r="B160" s="38"/>
      <c r="C160" s="219" t="s">
        <v>205</v>
      </c>
      <c r="D160" s="219" t="s">
        <v>132</v>
      </c>
      <c r="E160" s="220" t="s">
        <v>421</v>
      </c>
      <c r="F160" s="221" t="s">
        <v>422</v>
      </c>
      <c r="G160" s="222" t="s">
        <v>208</v>
      </c>
      <c r="H160" s="223">
        <v>4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40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215</v>
      </c>
      <c r="AT160" s="231" t="s">
        <v>132</v>
      </c>
      <c r="AU160" s="231" t="s">
        <v>83</v>
      </c>
      <c r="AY160" s="16" t="s">
        <v>130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136</v>
      </c>
      <c r="BK160" s="232">
        <f>ROUND(I160*H160,2)</f>
        <v>0</v>
      </c>
      <c r="BL160" s="16" t="s">
        <v>215</v>
      </c>
      <c r="BM160" s="231" t="s">
        <v>423</v>
      </c>
    </row>
    <row r="161" s="2" customFormat="1">
      <c r="A161" s="37"/>
      <c r="B161" s="38"/>
      <c r="C161" s="39"/>
      <c r="D161" s="233" t="s">
        <v>138</v>
      </c>
      <c r="E161" s="39"/>
      <c r="F161" s="234" t="s">
        <v>422</v>
      </c>
      <c r="G161" s="39"/>
      <c r="H161" s="39"/>
      <c r="I161" s="235"/>
      <c r="J161" s="39"/>
      <c r="K161" s="39"/>
      <c r="L161" s="43"/>
      <c r="M161" s="236"/>
      <c r="N161" s="237"/>
      <c r="O161" s="91"/>
      <c r="P161" s="91"/>
      <c r="Q161" s="91"/>
      <c r="R161" s="91"/>
      <c r="S161" s="91"/>
      <c r="T161" s="9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138</v>
      </c>
      <c r="AU161" s="16" t="s">
        <v>83</v>
      </c>
    </row>
    <row r="162" s="2" customFormat="1" ht="24.15" customHeight="1">
      <c r="A162" s="37"/>
      <c r="B162" s="38"/>
      <c r="C162" s="219" t="s">
        <v>8</v>
      </c>
      <c r="D162" s="219" t="s">
        <v>132</v>
      </c>
      <c r="E162" s="220" t="s">
        <v>424</v>
      </c>
      <c r="F162" s="221" t="s">
        <v>425</v>
      </c>
      <c r="G162" s="222" t="s">
        <v>208</v>
      </c>
      <c r="H162" s="223">
        <v>2</v>
      </c>
      <c r="I162" s="224"/>
      <c r="J162" s="225">
        <f>ROUND(I162*H162,2)</f>
        <v>0</v>
      </c>
      <c r="K162" s="226"/>
      <c r="L162" s="43"/>
      <c r="M162" s="227" t="s">
        <v>1</v>
      </c>
      <c r="N162" s="228" t="s">
        <v>40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1" t="s">
        <v>215</v>
      </c>
      <c r="AT162" s="231" t="s">
        <v>132</v>
      </c>
      <c r="AU162" s="231" t="s">
        <v>83</v>
      </c>
      <c r="AY162" s="16" t="s">
        <v>130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6" t="s">
        <v>136</v>
      </c>
      <c r="BK162" s="232">
        <f>ROUND(I162*H162,2)</f>
        <v>0</v>
      </c>
      <c r="BL162" s="16" t="s">
        <v>215</v>
      </c>
      <c r="BM162" s="231" t="s">
        <v>426</v>
      </c>
    </row>
    <row r="163" s="2" customFormat="1">
      <c r="A163" s="37"/>
      <c r="B163" s="38"/>
      <c r="C163" s="39"/>
      <c r="D163" s="233" t="s">
        <v>138</v>
      </c>
      <c r="E163" s="39"/>
      <c r="F163" s="234" t="s">
        <v>425</v>
      </c>
      <c r="G163" s="39"/>
      <c r="H163" s="39"/>
      <c r="I163" s="235"/>
      <c r="J163" s="39"/>
      <c r="K163" s="39"/>
      <c r="L163" s="43"/>
      <c r="M163" s="236"/>
      <c r="N163" s="237"/>
      <c r="O163" s="91"/>
      <c r="P163" s="91"/>
      <c r="Q163" s="91"/>
      <c r="R163" s="91"/>
      <c r="S163" s="91"/>
      <c r="T163" s="92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138</v>
      </c>
      <c r="AU163" s="16" t="s">
        <v>83</v>
      </c>
    </row>
    <row r="164" s="2" customFormat="1" ht="16.5" customHeight="1">
      <c r="A164" s="37"/>
      <c r="B164" s="38"/>
      <c r="C164" s="249" t="s">
        <v>215</v>
      </c>
      <c r="D164" s="249" t="s">
        <v>264</v>
      </c>
      <c r="E164" s="250" t="s">
        <v>427</v>
      </c>
      <c r="F164" s="251" t="s">
        <v>428</v>
      </c>
      <c r="G164" s="252" t="s">
        <v>338</v>
      </c>
      <c r="H164" s="253">
        <v>1</v>
      </c>
      <c r="I164" s="254"/>
      <c r="J164" s="255">
        <f>ROUND(I164*H164,2)</f>
        <v>0</v>
      </c>
      <c r="K164" s="256"/>
      <c r="L164" s="257"/>
      <c r="M164" s="258" t="s">
        <v>1</v>
      </c>
      <c r="N164" s="259" t="s">
        <v>40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1" t="s">
        <v>267</v>
      </c>
      <c r="AT164" s="231" t="s">
        <v>264</v>
      </c>
      <c r="AU164" s="231" t="s">
        <v>83</v>
      </c>
      <c r="AY164" s="16" t="s">
        <v>130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6" t="s">
        <v>136</v>
      </c>
      <c r="BK164" s="232">
        <f>ROUND(I164*H164,2)</f>
        <v>0</v>
      </c>
      <c r="BL164" s="16" t="s">
        <v>215</v>
      </c>
      <c r="BM164" s="231" t="s">
        <v>429</v>
      </c>
    </row>
    <row r="165" s="2" customFormat="1">
      <c r="A165" s="37"/>
      <c r="B165" s="38"/>
      <c r="C165" s="39"/>
      <c r="D165" s="233" t="s">
        <v>138</v>
      </c>
      <c r="E165" s="39"/>
      <c r="F165" s="234" t="s">
        <v>428</v>
      </c>
      <c r="G165" s="39"/>
      <c r="H165" s="39"/>
      <c r="I165" s="235"/>
      <c r="J165" s="39"/>
      <c r="K165" s="39"/>
      <c r="L165" s="43"/>
      <c r="M165" s="236"/>
      <c r="N165" s="237"/>
      <c r="O165" s="91"/>
      <c r="P165" s="91"/>
      <c r="Q165" s="91"/>
      <c r="R165" s="91"/>
      <c r="S165" s="91"/>
      <c r="T165" s="9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138</v>
      </c>
      <c r="AU165" s="16" t="s">
        <v>83</v>
      </c>
    </row>
    <row r="166" s="2" customFormat="1" ht="16.5" customHeight="1">
      <c r="A166" s="37"/>
      <c r="B166" s="38"/>
      <c r="C166" s="249" t="s">
        <v>223</v>
      </c>
      <c r="D166" s="249" t="s">
        <v>264</v>
      </c>
      <c r="E166" s="250" t="s">
        <v>430</v>
      </c>
      <c r="F166" s="251" t="s">
        <v>431</v>
      </c>
      <c r="G166" s="252" t="s">
        <v>338</v>
      </c>
      <c r="H166" s="253">
        <v>1</v>
      </c>
      <c r="I166" s="254"/>
      <c r="J166" s="255">
        <f>ROUND(I166*H166,2)</f>
        <v>0</v>
      </c>
      <c r="K166" s="256"/>
      <c r="L166" s="257"/>
      <c r="M166" s="258" t="s">
        <v>1</v>
      </c>
      <c r="N166" s="259" t="s">
        <v>40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267</v>
      </c>
      <c r="AT166" s="231" t="s">
        <v>264</v>
      </c>
      <c r="AU166" s="231" t="s">
        <v>83</v>
      </c>
      <c r="AY166" s="16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136</v>
      </c>
      <c r="BK166" s="232">
        <f>ROUND(I166*H166,2)</f>
        <v>0</v>
      </c>
      <c r="BL166" s="16" t="s">
        <v>215</v>
      </c>
      <c r="BM166" s="231" t="s">
        <v>432</v>
      </c>
    </row>
    <row r="167" s="2" customFormat="1">
      <c r="A167" s="37"/>
      <c r="B167" s="38"/>
      <c r="C167" s="39"/>
      <c r="D167" s="233" t="s">
        <v>138</v>
      </c>
      <c r="E167" s="39"/>
      <c r="F167" s="234" t="s">
        <v>431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138</v>
      </c>
      <c r="AU167" s="16" t="s">
        <v>83</v>
      </c>
    </row>
    <row r="168" s="2" customFormat="1" ht="16.5" customHeight="1">
      <c r="A168" s="37"/>
      <c r="B168" s="38"/>
      <c r="C168" s="249" t="s">
        <v>228</v>
      </c>
      <c r="D168" s="249" t="s">
        <v>264</v>
      </c>
      <c r="E168" s="250" t="s">
        <v>433</v>
      </c>
      <c r="F168" s="251" t="s">
        <v>434</v>
      </c>
      <c r="G168" s="252" t="s">
        <v>435</v>
      </c>
      <c r="H168" s="253">
        <v>1</v>
      </c>
      <c r="I168" s="254"/>
      <c r="J168" s="255">
        <f>ROUND(I168*H168,2)</f>
        <v>0</v>
      </c>
      <c r="K168" s="256"/>
      <c r="L168" s="257"/>
      <c r="M168" s="258" t="s">
        <v>1</v>
      </c>
      <c r="N168" s="259" t="s">
        <v>40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1" t="s">
        <v>267</v>
      </c>
      <c r="AT168" s="231" t="s">
        <v>264</v>
      </c>
      <c r="AU168" s="231" t="s">
        <v>83</v>
      </c>
      <c r="AY168" s="16" t="s">
        <v>130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6" t="s">
        <v>136</v>
      </c>
      <c r="BK168" s="232">
        <f>ROUND(I168*H168,2)</f>
        <v>0</v>
      </c>
      <c r="BL168" s="16" t="s">
        <v>215</v>
      </c>
      <c r="BM168" s="231" t="s">
        <v>436</v>
      </c>
    </row>
    <row r="169" s="2" customFormat="1">
      <c r="A169" s="37"/>
      <c r="B169" s="38"/>
      <c r="C169" s="39"/>
      <c r="D169" s="233" t="s">
        <v>138</v>
      </c>
      <c r="E169" s="39"/>
      <c r="F169" s="234" t="s">
        <v>434</v>
      </c>
      <c r="G169" s="39"/>
      <c r="H169" s="39"/>
      <c r="I169" s="235"/>
      <c r="J169" s="39"/>
      <c r="K169" s="39"/>
      <c r="L169" s="43"/>
      <c r="M169" s="236"/>
      <c r="N169" s="237"/>
      <c r="O169" s="91"/>
      <c r="P169" s="91"/>
      <c r="Q169" s="91"/>
      <c r="R169" s="91"/>
      <c r="S169" s="91"/>
      <c r="T169" s="9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138</v>
      </c>
      <c r="AU169" s="16" t="s">
        <v>83</v>
      </c>
    </row>
    <row r="170" s="2" customFormat="1" ht="24.15" customHeight="1">
      <c r="A170" s="37"/>
      <c r="B170" s="38"/>
      <c r="C170" s="219" t="s">
        <v>233</v>
      </c>
      <c r="D170" s="219" t="s">
        <v>132</v>
      </c>
      <c r="E170" s="220" t="s">
        <v>437</v>
      </c>
      <c r="F170" s="221" t="s">
        <v>438</v>
      </c>
      <c r="G170" s="222" t="s">
        <v>208</v>
      </c>
      <c r="H170" s="223">
        <v>1</v>
      </c>
      <c r="I170" s="224"/>
      <c r="J170" s="225">
        <f>ROUND(I170*H170,2)</f>
        <v>0</v>
      </c>
      <c r="K170" s="226"/>
      <c r="L170" s="43"/>
      <c r="M170" s="227" t="s">
        <v>1</v>
      </c>
      <c r="N170" s="228" t="s">
        <v>40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1" t="s">
        <v>215</v>
      </c>
      <c r="AT170" s="231" t="s">
        <v>132</v>
      </c>
      <c r="AU170" s="231" t="s">
        <v>83</v>
      </c>
      <c r="AY170" s="16" t="s">
        <v>130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6" t="s">
        <v>136</v>
      </c>
      <c r="BK170" s="232">
        <f>ROUND(I170*H170,2)</f>
        <v>0</v>
      </c>
      <c r="BL170" s="16" t="s">
        <v>215</v>
      </c>
      <c r="BM170" s="231" t="s">
        <v>439</v>
      </c>
    </row>
    <row r="171" s="2" customFormat="1">
      <c r="A171" s="37"/>
      <c r="B171" s="38"/>
      <c r="C171" s="39"/>
      <c r="D171" s="233" t="s">
        <v>138</v>
      </c>
      <c r="E171" s="39"/>
      <c r="F171" s="234" t="s">
        <v>438</v>
      </c>
      <c r="G171" s="39"/>
      <c r="H171" s="39"/>
      <c r="I171" s="235"/>
      <c r="J171" s="39"/>
      <c r="K171" s="39"/>
      <c r="L171" s="43"/>
      <c r="M171" s="236"/>
      <c r="N171" s="237"/>
      <c r="O171" s="91"/>
      <c r="P171" s="91"/>
      <c r="Q171" s="91"/>
      <c r="R171" s="91"/>
      <c r="S171" s="91"/>
      <c r="T171" s="92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138</v>
      </c>
      <c r="AU171" s="16" t="s">
        <v>83</v>
      </c>
    </row>
    <row r="172" s="2" customFormat="1" ht="16.5" customHeight="1">
      <c r="A172" s="37"/>
      <c r="B172" s="38"/>
      <c r="C172" s="249" t="s">
        <v>238</v>
      </c>
      <c r="D172" s="249" t="s">
        <v>264</v>
      </c>
      <c r="E172" s="250" t="s">
        <v>440</v>
      </c>
      <c r="F172" s="251" t="s">
        <v>441</v>
      </c>
      <c r="G172" s="252" t="s">
        <v>208</v>
      </c>
      <c r="H172" s="253">
        <v>1</v>
      </c>
      <c r="I172" s="254"/>
      <c r="J172" s="255">
        <f>ROUND(I172*H172,2)</f>
        <v>0</v>
      </c>
      <c r="K172" s="256"/>
      <c r="L172" s="257"/>
      <c r="M172" s="258" t="s">
        <v>1</v>
      </c>
      <c r="N172" s="259" t="s">
        <v>40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267</v>
      </c>
      <c r="AT172" s="231" t="s">
        <v>264</v>
      </c>
      <c r="AU172" s="231" t="s">
        <v>83</v>
      </c>
      <c r="AY172" s="16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136</v>
      </c>
      <c r="BK172" s="232">
        <f>ROUND(I172*H172,2)</f>
        <v>0</v>
      </c>
      <c r="BL172" s="16" t="s">
        <v>215</v>
      </c>
      <c r="BM172" s="231" t="s">
        <v>442</v>
      </c>
    </row>
    <row r="173" s="2" customFormat="1">
      <c r="A173" s="37"/>
      <c r="B173" s="38"/>
      <c r="C173" s="39"/>
      <c r="D173" s="233" t="s">
        <v>138</v>
      </c>
      <c r="E173" s="39"/>
      <c r="F173" s="234" t="s">
        <v>441</v>
      </c>
      <c r="G173" s="39"/>
      <c r="H173" s="39"/>
      <c r="I173" s="235"/>
      <c r="J173" s="39"/>
      <c r="K173" s="39"/>
      <c r="L173" s="43"/>
      <c r="M173" s="236"/>
      <c r="N173" s="237"/>
      <c r="O173" s="91"/>
      <c r="P173" s="91"/>
      <c r="Q173" s="91"/>
      <c r="R173" s="91"/>
      <c r="S173" s="91"/>
      <c r="T173" s="9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138</v>
      </c>
      <c r="AU173" s="16" t="s">
        <v>83</v>
      </c>
    </row>
    <row r="174" s="2" customFormat="1" ht="24.15" customHeight="1">
      <c r="A174" s="37"/>
      <c r="B174" s="38"/>
      <c r="C174" s="219" t="s">
        <v>7</v>
      </c>
      <c r="D174" s="219" t="s">
        <v>132</v>
      </c>
      <c r="E174" s="220" t="s">
        <v>443</v>
      </c>
      <c r="F174" s="221" t="s">
        <v>444</v>
      </c>
      <c r="G174" s="222" t="s">
        <v>208</v>
      </c>
      <c r="H174" s="223">
        <v>1</v>
      </c>
      <c r="I174" s="224"/>
      <c r="J174" s="225">
        <f>ROUND(I174*H174,2)</f>
        <v>0</v>
      </c>
      <c r="K174" s="226"/>
      <c r="L174" s="43"/>
      <c r="M174" s="227" t="s">
        <v>1</v>
      </c>
      <c r="N174" s="228" t="s">
        <v>40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215</v>
      </c>
      <c r="AT174" s="231" t="s">
        <v>132</v>
      </c>
      <c r="AU174" s="231" t="s">
        <v>83</v>
      </c>
      <c r="AY174" s="16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136</v>
      </c>
      <c r="BK174" s="232">
        <f>ROUND(I174*H174,2)</f>
        <v>0</v>
      </c>
      <c r="BL174" s="16" t="s">
        <v>215</v>
      </c>
      <c r="BM174" s="231" t="s">
        <v>445</v>
      </c>
    </row>
    <row r="175" s="2" customFormat="1">
      <c r="A175" s="37"/>
      <c r="B175" s="38"/>
      <c r="C175" s="39"/>
      <c r="D175" s="233" t="s">
        <v>138</v>
      </c>
      <c r="E175" s="39"/>
      <c r="F175" s="234" t="s">
        <v>446</v>
      </c>
      <c r="G175" s="39"/>
      <c r="H175" s="39"/>
      <c r="I175" s="235"/>
      <c r="J175" s="39"/>
      <c r="K175" s="39"/>
      <c r="L175" s="43"/>
      <c r="M175" s="236"/>
      <c r="N175" s="237"/>
      <c r="O175" s="91"/>
      <c r="P175" s="91"/>
      <c r="Q175" s="91"/>
      <c r="R175" s="91"/>
      <c r="S175" s="91"/>
      <c r="T175" s="9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138</v>
      </c>
      <c r="AU175" s="16" t="s">
        <v>83</v>
      </c>
    </row>
    <row r="176" s="2" customFormat="1" ht="24.15" customHeight="1">
      <c r="A176" s="37"/>
      <c r="B176" s="38"/>
      <c r="C176" s="219" t="s">
        <v>250</v>
      </c>
      <c r="D176" s="219" t="s">
        <v>132</v>
      </c>
      <c r="E176" s="220" t="s">
        <v>447</v>
      </c>
      <c r="F176" s="221" t="s">
        <v>448</v>
      </c>
      <c r="G176" s="222" t="s">
        <v>208</v>
      </c>
      <c r="H176" s="223">
        <v>2</v>
      </c>
      <c r="I176" s="224"/>
      <c r="J176" s="225">
        <f>ROUND(I176*H176,2)</f>
        <v>0</v>
      </c>
      <c r="K176" s="226"/>
      <c r="L176" s="43"/>
      <c r="M176" s="227" t="s">
        <v>1</v>
      </c>
      <c r="N176" s="228" t="s">
        <v>40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215</v>
      </c>
      <c r="AT176" s="231" t="s">
        <v>132</v>
      </c>
      <c r="AU176" s="231" t="s">
        <v>83</v>
      </c>
      <c r="AY176" s="16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136</v>
      </c>
      <c r="BK176" s="232">
        <f>ROUND(I176*H176,2)</f>
        <v>0</v>
      </c>
      <c r="BL176" s="16" t="s">
        <v>215</v>
      </c>
      <c r="BM176" s="231" t="s">
        <v>449</v>
      </c>
    </row>
    <row r="177" s="2" customFormat="1">
      <c r="A177" s="37"/>
      <c r="B177" s="38"/>
      <c r="C177" s="39"/>
      <c r="D177" s="233" t="s">
        <v>138</v>
      </c>
      <c r="E177" s="39"/>
      <c r="F177" s="234" t="s">
        <v>448</v>
      </c>
      <c r="G177" s="39"/>
      <c r="H177" s="39"/>
      <c r="I177" s="235"/>
      <c r="J177" s="39"/>
      <c r="K177" s="39"/>
      <c r="L177" s="43"/>
      <c r="M177" s="236"/>
      <c r="N177" s="237"/>
      <c r="O177" s="91"/>
      <c r="P177" s="91"/>
      <c r="Q177" s="91"/>
      <c r="R177" s="91"/>
      <c r="S177" s="91"/>
      <c r="T177" s="9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138</v>
      </c>
      <c r="AU177" s="16" t="s">
        <v>83</v>
      </c>
    </row>
    <row r="178" s="2" customFormat="1" ht="33" customHeight="1">
      <c r="A178" s="37"/>
      <c r="B178" s="38"/>
      <c r="C178" s="219" t="s">
        <v>258</v>
      </c>
      <c r="D178" s="219" t="s">
        <v>132</v>
      </c>
      <c r="E178" s="220" t="s">
        <v>450</v>
      </c>
      <c r="F178" s="221" t="s">
        <v>451</v>
      </c>
      <c r="G178" s="222" t="s">
        <v>208</v>
      </c>
      <c r="H178" s="223">
        <v>1</v>
      </c>
      <c r="I178" s="224"/>
      <c r="J178" s="225">
        <f>ROUND(I178*H178,2)</f>
        <v>0</v>
      </c>
      <c r="K178" s="226"/>
      <c r="L178" s="43"/>
      <c r="M178" s="227" t="s">
        <v>1</v>
      </c>
      <c r="N178" s="228" t="s">
        <v>40</v>
      </c>
      <c r="O178" s="91"/>
      <c r="P178" s="229">
        <f>O178*H178</f>
        <v>0</v>
      </c>
      <c r="Q178" s="229">
        <v>2.0000000000000002E-05</v>
      </c>
      <c r="R178" s="229">
        <f>Q178*H178</f>
        <v>2.0000000000000002E-05</v>
      </c>
      <c r="S178" s="229">
        <v>0</v>
      </c>
      <c r="T178" s="23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215</v>
      </c>
      <c r="AT178" s="231" t="s">
        <v>132</v>
      </c>
      <c r="AU178" s="231" t="s">
        <v>83</v>
      </c>
      <c r="AY178" s="16" t="s">
        <v>130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136</v>
      </c>
      <c r="BK178" s="232">
        <f>ROUND(I178*H178,2)</f>
        <v>0</v>
      </c>
      <c r="BL178" s="16" t="s">
        <v>215</v>
      </c>
      <c r="BM178" s="231" t="s">
        <v>452</v>
      </c>
    </row>
    <row r="179" s="2" customFormat="1">
      <c r="A179" s="37"/>
      <c r="B179" s="38"/>
      <c r="C179" s="39"/>
      <c r="D179" s="233" t="s">
        <v>138</v>
      </c>
      <c r="E179" s="39"/>
      <c r="F179" s="234" t="s">
        <v>451</v>
      </c>
      <c r="G179" s="39"/>
      <c r="H179" s="39"/>
      <c r="I179" s="235"/>
      <c r="J179" s="39"/>
      <c r="K179" s="39"/>
      <c r="L179" s="43"/>
      <c r="M179" s="236"/>
      <c r="N179" s="237"/>
      <c r="O179" s="91"/>
      <c r="P179" s="91"/>
      <c r="Q179" s="91"/>
      <c r="R179" s="91"/>
      <c r="S179" s="91"/>
      <c r="T179" s="92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138</v>
      </c>
      <c r="AU179" s="16" t="s">
        <v>83</v>
      </c>
    </row>
    <row r="180" s="2" customFormat="1" ht="33" customHeight="1">
      <c r="A180" s="37"/>
      <c r="B180" s="38"/>
      <c r="C180" s="219" t="s">
        <v>263</v>
      </c>
      <c r="D180" s="219" t="s">
        <v>132</v>
      </c>
      <c r="E180" s="220" t="s">
        <v>453</v>
      </c>
      <c r="F180" s="221" t="s">
        <v>454</v>
      </c>
      <c r="G180" s="222" t="s">
        <v>208</v>
      </c>
      <c r="H180" s="223">
        <v>1</v>
      </c>
      <c r="I180" s="224"/>
      <c r="J180" s="225">
        <f>ROUND(I180*H180,2)</f>
        <v>0</v>
      </c>
      <c r="K180" s="226"/>
      <c r="L180" s="43"/>
      <c r="M180" s="227" t="s">
        <v>1</v>
      </c>
      <c r="N180" s="228" t="s">
        <v>40</v>
      </c>
      <c r="O180" s="91"/>
      <c r="P180" s="229">
        <f>O180*H180</f>
        <v>0</v>
      </c>
      <c r="Q180" s="229">
        <v>1.0000000000000001E-05</v>
      </c>
      <c r="R180" s="229">
        <f>Q180*H180</f>
        <v>1.0000000000000001E-05</v>
      </c>
      <c r="S180" s="229">
        <v>0</v>
      </c>
      <c r="T180" s="23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215</v>
      </c>
      <c r="AT180" s="231" t="s">
        <v>132</v>
      </c>
      <c r="AU180" s="231" t="s">
        <v>83</v>
      </c>
      <c r="AY180" s="16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136</v>
      </c>
      <c r="BK180" s="232">
        <f>ROUND(I180*H180,2)</f>
        <v>0</v>
      </c>
      <c r="BL180" s="16" t="s">
        <v>215</v>
      </c>
      <c r="BM180" s="231" t="s">
        <v>455</v>
      </c>
    </row>
    <row r="181" s="2" customFormat="1">
      <c r="A181" s="37"/>
      <c r="B181" s="38"/>
      <c r="C181" s="39"/>
      <c r="D181" s="233" t="s">
        <v>138</v>
      </c>
      <c r="E181" s="39"/>
      <c r="F181" s="234" t="s">
        <v>454</v>
      </c>
      <c r="G181" s="39"/>
      <c r="H181" s="39"/>
      <c r="I181" s="235"/>
      <c r="J181" s="39"/>
      <c r="K181" s="39"/>
      <c r="L181" s="43"/>
      <c r="M181" s="236"/>
      <c r="N181" s="237"/>
      <c r="O181" s="91"/>
      <c r="P181" s="91"/>
      <c r="Q181" s="91"/>
      <c r="R181" s="91"/>
      <c r="S181" s="91"/>
      <c r="T181" s="92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138</v>
      </c>
      <c r="AU181" s="16" t="s">
        <v>83</v>
      </c>
    </row>
    <row r="182" s="2" customFormat="1" ht="24.15" customHeight="1">
      <c r="A182" s="37"/>
      <c r="B182" s="38"/>
      <c r="C182" s="219" t="s">
        <v>270</v>
      </c>
      <c r="D182" s="219" t="s">
        <v>132</v>
      </c>
      <c r="E182" s="220" t="s">
        <v>456</v>
      </c>
      <c r="F182" s="221" t="s">
        <v>457</v>
      </c>
      <c r="G182" s="222" t="s">
        <v>151</v>
      </c>
      <c r="H182" s="223">
        <v>0.017000000000000001</v>
      </c>
      <c r="I182" s="224"/>
      <c r="J182" s="225">
        <f>ROUND(I182*H182,2)</f>
        <v>0</v>
      </c>
      <c r="K182" s="226"/>
      <c r="L182" s="43"/>
      <c r="M182" s="227" t="s">
        <v>1</v>
      </c>
      <c r="N182" s="228" t="s">
        <v>40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215</v>
      </c>
      <c r="AT182" s="231" t="s">
        <v>132</v>
      </c>
      <c r="AU182" s="231" t="s">
        <v>83</v>
      </c>
      <c r="AY182" s="16" t="s">
        <v>130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136</v>
      </c>
      <c r="BK182" s="232">
        <f>ROUND(I182*H182,2)</f>
        <v>0</v>
      </c>
      <c r="BL182" s="16" t="s">
        <v>215</v>
      </c>
      <c r="BM182" s="231" t="s">
        <v>458</v>
      </c>
    </row>
    <row r="183" s="2" customFormat="1">
      <c r="A183" s="37"/>
      <c r="B183" s="38"/>
      <c r="C183" s="39"/>
      <c r="D183" s="233" t="s">
        <v>138</v>
      </c>
      <c r="E183" s="39"/>
      <c r="F183" s="234" t="s">
        <v>457</v>
      </c>
      <c r="G183" s="39"/>
      <c r="H183" s="39"/>
      <c r="I183" s="235"/>
      <c r="J183" s="39"/>
      <c r="K183" s="39"/>
      <c r="L183" s="43"/>
      <c r="M183" s="236"/>
      <c r="N183" s="237"/>
      <c r="O183" s="91"/>
      <c r="P183" s="91"/>
      <c r="Q183" s="91"/>
      <c r="R183" s="91"/>
      <c r="S183" s="91"/>
      <c r="T183" s="92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138</v>
      </c>
      <c r="AU183" s="16" t="s">
        <v>83</v>
      </c>
    </row>
    <row r="184" s="12" customFormat="1" ht="25.92" customHeight="1">
      <c r="A184" s="12"/>
      <c r="B184" s="203"/>
      <c r="C184" s="204"/>
      <c r="D184" s="205" t="s">
        <v>72</v>
      </c>
      <c r="E184" s="206" t="s">
        <v>264</v>
      </c>
      <c r="F184" s="206" t="s">
        <v>459</v>
      </c>
      <c r="G184" s="204"/>
      <c r="H184" s="204"/>
      <c r="I184" s="207"/>
      <c r="J184" s="208">
        <f>BK184</f>
        <v>0</v>
      </c>
      <c r="K184" s="204"/>
      <c r="L184" s="209"/>
      <c r="M184" s="210"/>
      <c r="N184" s="211"/>
      <c r="O184" s="211"/>
      <c r="P184" s="212">
        <f>P185</f>
        <v>0</v>
      </c>
      <c r="Q184" s="211"/>
      <c r="R184" s="212">
        <f>R185</f>
        <v>0</v>
      </c>
      <c r="S184" s="211"/>
      <c r="T184" s="213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144</v>
      </c>
      <c r="AT184" s="215" t="s">
        <v>72</v>
      </c>
      <c r="AU184" s="215" t="s">
        <v>73</v>
      </c>
      <c r="AY184" s="214" t="s">
        <v>130</v>
      </c>
      <c r="BK184" s="216">
        <f>BK185</f>
        <v>0</v>
      </c>
    </row>
    <row r="185" s="12" customFormat="1" ht="22.8" customHeight="1">
      <c r="A185" s="12"/>
      <c r="B185" s="203"/>
      <c r="C185" s="204"/>
      <c r="D185" s="205" t="s">
        <v>72</v>
      </c>
      <c r="E185" s="217" t="s">
        <v>460</v>
      </c>
      <c r="F185" s="217" t="s">
        <v>461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SUM(P186:P193)</f>
        <v>0</v>
      </c>
      <c r="Q185" s="211"/>
      <c r="R185" s="212">
        <f>SUM(R186:R193)</f>
        <v>0</v>
      </c>
      <c r="S185" s="211"/>
      <c r="T185" s="213">
        <f>SUM(T186:T193)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144</v>
      </c>
      <c r="AT185" s="215" t="s">
        <v>72</v>
      </c>
      <c r="AU185" s="215" t="s">
        <v>81</v>
      </c>
      <c r="AY185" s="214" t="s">
        <v>130</v>
      </c>
      <c r="BK185" s="216">
        <f>SUM(BK186:BK193)</f>
        <v>0</v>
      </c>
    </row>
    <row r="186" s="2" customFormat="1" ht="33" customHeight="1">
      <c r="A186" s="37"/>
      <c r="B186" s="38"/>
      <c r="C186" s="219" t="s">
        <v>275</v>
      </c>
      <c r="D186" s="219" t="s">
        <v>132</v>
      </c>
      <c r="E186" s="220" t="s">
        <v>462</v>
      </c>
      <c r="F186" s="221" t="s">
        <v>463</v>
      </c>
      <c r="G186" s="222" t="s">
        <v>218</v>
      </c>
      <c r="H186" s="223">
        <v>10</v>
      </c>
      <c r="I186" s="224"/>
      <c r="J186" s="225">
        <f>ROUND(I186*H186,2)</f>
        <v>0</v>
      </c>
      <c r="K186" s="226"/>
      <c r="L186" s="43"/>
      <c r="M186" s="227" t="s">
        <v>1</v>
      </c>
      <c r="N186" s="228" t="s">
        <v>40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464</v>
      </c>
      <c r="AT186" s="231" t="s">
        <v>132</v>
      </c>
      <c r="AU186" s="231" t="s">
        <v>83</v>
      </c>
      <c r="AY186" s="16" t="s">
        <v>130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136</v>
      </c>
      <c r="BK186" s="232">
        <f>ROUND(I186*H186,2)</f>
        <v>0</v>
      </c>
      <c r="BL186" s="16" t="s">
        <v>464</v>
      </c>
      <c r="BM186" s="231" t="s">
        <v>465</v>
      </c>
    </row>
    <row r="187" s="2" customFormat="1">
      <c r="A187" s="37"/>
      <c r="B187" s="38"/>
      <c r="C187" s="39"/>
      <c r="D187" s="233" t="s">
        <v>138</v>
      </c>
      <c r="E187" s="39"/>
      <c r="F187" s="234" t="s">
        <v>463</v>
      </c>
      <c r="G187" s="39"/>
      <c r="H187" s="39"/>
      <c r="I187" s="235"/>
      <c r="J187" s="39"/>
      <c r="K187" s="39"/>
      <c r="L187" s="43"/>
      <c r="M187" s="236"/>
      <c r="N187" s="237"/>
      <c r="O187" s="91"/>
      <c r="P187" s="91"/>
      <c r="Q187" s="91"/>
      <c r="R187" s="91"/>
      <c r="S187" s="91"/>
      <c r="T187" s="92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138</v>
      </c>
      <c r="AU187" s="16" t="s">
        <v>83</v>
      </c>
    </row>
    <row r="188" s="2" customFormat="1" ht="16.5" customHeight="1">
      <c r="A188" s="37"/>
      <c r="B188" s="38"/>
      <c r="C188" s="249" t="s">
        <v>280</v>
      </c>
      <c r="D188" s="249" t="s">
        <v>264</v>
      </c>
      <c r="E188" s="250" t="s">
        <v>466</v>
      </c>
      <c r="F188" s="251" t="s">
        <v>467</v>
      </c>
      <c r="G188" s="252" t="s">
        <v>218</v>
      </c>
      <c r="H188" s="253">
        <v>10</v>
      </c>
      <c r="I188" s="254"/>
      <c r="J188" s="255">
        <f>ROUND(I188*H188,2)</f>
        <v>0</v>
      </c>
      <c r="K188" s="256"/>
      <c r="L188" s="257"/>
      <c r="M188" s="258" t="s">
        <v>1</v>
      </c>
      <c r="N188" s="259" t="s">
        <v>40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468</v>
      </c>
      <c r="AT188" s="231" t="s">
        <v>264</v>
      </c>
      <c r="AU188" s="231" t="s">
        <v>83</v>
      </c>
      <c r="AY188" s="16" t="s">
        <v>130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136</v>
      </c>
      <c r="BK188" s="232">
        <f>ROUND(I188*H188,2)</f>
        <v>0</v>
      </c>
      <c r="BL188" s="16" t="s">
        <v>464</v>
      </c>
      <c r="BM188" s="231" t="s">
        <v>469</v>
      </c>
    </row>
    <row r="189" s="2" customFormat="1">
      <c r="A189" s="37"/>
      <c r="B189" s="38"/>
      <c r="C189" s="39"/>
      <c r="D189" s="233" t="s">
        <v>138</v>
      </c>
      <c r="E189" s="39"/>
      <c r="F189" s="234" t="s">
        <v>467</v>
      </c>
      <c r="G189" s="39"/>
      <c r="H189" s="39"/>
      <c r="I189" s="235"/>
      <c r="J189" s="39"/>
      <c r="K189" s="39"/>
      <c r="L189" s="43"/>
      <c r="M189" s="236"/>
      <c r="N189" s="237"/>
      <c r="O189" s="91"/>
      <c r="P189" s="91"/>
      <c r="Q189" s="91"/>
      <c r="R189" s="91"/>
      <c r="S189" s="91"/>
      <c r="T189" s="9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138</v>
      </c>
      <c r="AU189" s="16" t="s">
        <v>83</v>
      </c>
    </row>
    <row r="190" s="2" customFormat="1" ht="24.15" customHeight="1">
      <c r="A190" s="37"/>
      <c r="B190" s="38"/>
      <c r="C190" s="219" t="s">
        <v>287</v>
      </c>
      <c r="D190" s="219" t="s">
        <v>132</v>
      </c>
      <c r="E190" s="220" t="s">
        <v>470</v>
      </c>
      <c r="F190" s="221" t="s">
        <v>471</v>
      </c>
      <c r="G190" s="222" t="s">
        <v>218</v>
      </c>
      <c r="H190" s="223">
        <v>10</v>
      </c>
      <c r="I190" s="224"/>
      <c r="J190" s="225">
        <f>ROUND(I190*H190,2)</f>
        <v>0</v>
      </c>
      <c r="K190" s="226"/>
      <c r="L190" s="43"/>
      <c r="M190" s="227" t="s">
        <v>1</v>
      </c>
      <c r="N190" s="228" t="s">
        <v>40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1" t="s">
        <v>464</v>
      </c>
      <c r="AT190" s="231" t="s">
        <v>132</v>
      </c>
      <c r="AU190" s="231" t="s">
        <v>83</v>
      </c>
      <c r="AY190" s="16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6" t="s">
        <v>136</v>
      </c>
      <c r="BK190" s="232">
        <f>ROUND(I190*H190,2)</f>
        <v>0</v>
      </c>
      <c r="BL190" s="16" t="s">
        <v>464</v>
      </c>
      <c r="BM190" s="231" t="s">
        <v>472</v>
      </c>
    </row>
    <row r="191" s="2" customFormat="1">
      <c r="A191" s="37"/>
      <c r="B191" s="38"/>
      <c r="C191" s="39"/>
      <c r="D191" s="233" t="s">
        <v>138</v>
      </c>
      <c r="E191" s="39"/>
      <c r="F191" s="234" t="s">
        <v>471</v>
      </c>
      <c r="G191" s="39"/>
      <c r="H191" s="39"/>
      <c r="I191" s="235"/>
      <c r="J191" s="39"/>
      <c r="K191" s="39"/>
      <c r="L191" s="43"/>
      <c r="M191" s="236"/>
      <c r="N191" s="237"/>
      <c r="O191" s="91"/>
      <c r="P191" s="91"/>
      <c r="Q191" s="91"/>
      <c r="R191" s="91"/>
      <c r="S191" s="91"/>
      <c r="T191" s="92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138</v>
      </c>
      <c r="AU191" s="16" t="s">
        <v>83</v>
      </c>
    </row>
    <row r="192" s="2" customFormat="1" ht="16.5" customHeight="1">
      <c r="A192" s="37"/>
      <c r="B192" s="38"/>
      <c r="C192" s="249" t="s">
        <v>292</v>
      </c>
      <c r="D192" s="249" t="s">
        <v>264</v>
      </c>
      <c r="E192" s="250" t="s">
        <v>473</v>
      </c>
      <c r="F192" s="251" t="s">
        <v>474</v>
      </c>
      <c r="G192" s="252" t="s">
        <v>218</v>
      </c>
      <c r="H192" s="253">
        <v>10</v>
      </c>
      <c r="I192" s="254"/>
      <c r="J192" s="255">
        <f>ROUND(I192*H192,2)</f>
        <v>0</v>
      </c>
      <c r="K192" s="256"/>
      <c r="L192" s="257"/>
      <c r="M192" s="258" t="s">
        <v>1</v>
      </c>
      <c r="N192" s="259" t="s">
        <v>40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468</v>
      </c>
      <c r="AT192" s="231" t="s">
        <v>264</v>
      </c>
      <c r="AU192" s="231" t="s">
        <v>83</v>
      </c>
      <c r="AY192" s="16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136</v>
      </c>
      <c r="BK192" s="232">
        <f>ROUND(I192*H192,2)</f>
        <v>0</v>
      </c>
      <c r="BL192" s="16" t="s">
        <v>464</v>
      </c>
      <c r="BM192" s="231" t="s">
        <v>475</v>
      </c>
    </row>
    <row r="193" s="2" customFormat="1">
      <c r="A193" s="37"/>
      <c r="B193" s="38"/>
      <c r="C193" s="39"/>
      <c r="D193" s="233" t="s">
        <v>138</v>
      </c>
      <c r="E193" s="39"/>
      <c r="F193" s="234" t="s">
        <v>474</v>
      </c>
      <c r="G193" s="39"/>
      <c r="H193" s="39"/>
      <c r="I193" s="235"/>
      <c r="J193" s="39"/>
      <c r="K193" s="39"/>
      <c r="L193" s="43"/>
      <c r="M193" s="236"/>
      <c r="N193" s="237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138</v>
      </c>
      <c r="AU193" s="16" t="s">
        <v>83</v>
      </c>
    </row>
    <row r="194" s="12" customFormat="1" ht="25.92" customHeight="1">
      <c r="A194" s="12"/>
      <c r="B194" s="203"/>
      <c r="C194" s="204"/>
      <c r="D194" s="205" t="s">
        <v>72</v>
      </c>
      <c r="E194" s="206" t="s">
        <v>352</v>
      </c>
      <c r="F194" s="206" t="s">
        <v>353</v>
      </c>
      <c r="G194" s="204"/>
      <c r="H194" s="204"/>
      <c r="I194" s="207"/>
      <c r="J194" s="208">
        <f>BK194</f>
        <v>0</v>
      </c>
      <c r="K194" s="204"/>
      <c r="L194" s="209"/>
      <c r="M194" s="210"/>
      <c r="N194" s="211"/>
      <c r="O194" s="211"/>
      <c r="P194" s="212">
        <f>SUM(P195:P198)</f>
        <v>0</v>
      </c>
      <c r="Q194" s="211"/>
      <c r="R194" s="212">
        <f>SUM(R195:R198)</f>
        <v>0</v>
      </c>
      <c r="S194" s="211"/>
      <c r="T194" s="213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136</v>
      </c>
      <c r="AT194" s="215" t="s">
        <v>72</v>
      </c>
      <c r="AU194" s="215" t="s">
        <v>73</v>
      </c>
      <c r="AY194" s="214" t="s">
        <v>130</v>
      </c>
      <c r="BK194" s="216">
        <f>SUM(BK195:BK198)</f>
        <v>0</v>
      </c>
    </row>
    <row r="195" s="2" customFormat="1" ht="16.5" customHeight="1">
      <c r="A195" s="37"/>
      <c r="B195" s="38"/>
      <c r="C195" s="219" t="s">
        <v>297</v>
      </c>
      <c r="D195" s="219" t="s">
        <v>132</v>
      </c>
      <c r="E195" s="220" t="s">
        <v>476</v>
      </c>
      <c r="F195" s="221" t="s">
        <v>477</v>
      </c>
      <c r="G195" s="222" t="s">
        <v>357</v>
      </c>
      <c r="H195" s="223">
        <v>16</v>
      </c>
      <c r="I195" s="224"/>
      <c r="J195" s="225">
        <f>ROUND(I195*H195,2)</f>
        <v>0</v>
      </c>
      <c r="K195" s="226"/>
      <c r="L195" s="43"/>
      <c r="M195" s="227" t="s">
        <v>1</v>
      </c>
      <c r="N195" s="228" t="s">
        <v>40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1" t="s">
        <v>358</v>
      </c>
      <c r="AT195" s="231" t="s">
        <v>132</v>
      </c>
      <c r="AU195" s="231" t="s">
        <v>81</v>
      </c>
      <c r="AY195" s="16" t="s">
        <v>130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6" t="s">
        <v>136</v>
      </c>
      <c r="BK195" s="232">
        <f>ROUND(I195*H195,2)</f>
        <v>0</v>
      </c>
      <c r="BL195" s="16" t="s">
        <v>358</v>
      </c>
      <c r="BM195" s="231" t="s">
        <v>478</v>
      </c>
    </row>
    <row r="196" s="2" customFormat="1">
      <c r="A196" s="37"/>
      <c r="B196" s="38"/>
      <c r="C196" s="39"/>
      <c r="D196" s="233" t="s">
        <v>138</v>
      </c>
      <c r="E196" s="39"/>
      <c r="F196" s="234" t="s">
        <v>477</v>
      </c>
      <c r="G196" s="39"/>
      <c r="H196" s="39"/>
      <c r="I196" s="235"/>
      <c r="J196" s="39"/>
      <c r="K196" s="39"/>
      <c r="L196" s="43"/>
      <c r="M196" s="236"/>
      <c r="N196" s="237"/>
      <c r="O196" s="91"/>
      <c r="P196" s="91"/>
      <c r="Q196" s="91"/>
      <c r="R196" s="91"/>
      <c r="S196" s="91"/>
      <c r="T196" s="92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138</v>
      </c>
      <c r="AU196" s="16" t="s">
        <v>81</v>
      </c>
    </row>
    <row r="197" s="2" customFormat="1" ht="16.5" customHeight="1">
      <c r="A197" s="37"/>
      <c r="B197" s="38"/>
      <c r="C197" s="219" t="s">
        <v>302</v>
      </c>
      <c r="D197" s="219" t="s">
        <v>132</v>
      </c>
      <c r="E197" s="220" t="s">
        <v>479</v>
      </c>
      <c r="F197" s="221" t="s">
        <v>480</v>
      </c>
      <c r="G197" s="222" t="s">
        <v>357</v>
      </c>
      <c r="H197" s="223">
        <v>12</v>
      </c>
      <c r="I197" s="224"/>
      <c r="J197" s="225">
        <f>ROUND(I197*H197,2)</f>
        <v>0</v>
      </c>
      <c r="K197" s="226"/>
      <c r="L197" s="43"/>
      <c r="M197" s="227" t="s">
        <v>1</v>
      </c>
      <c r="N197" s="228" t="s">
        <v>40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358</v>
      </c>
      <c r="AT197" s="231" t="s">
        <v>132</v>
      </c>
      <c r="AU197" s="231" t="s">
        <v>81</v>
      </c>
      <c r="AY197" s="16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136</v>
      </c>
      <c r="BK197" s="232">
        <f>ROUND(I197*H197,2)</f>
        <v>0</v>
      </c>
      <c r="BL197" s="16" t="s">
        <v>358</v>
      </c>
      <c r="BM197" s="231" t="s">
        <v>481</v>
      </c>
    </row>
    <row r="198" s="2" customFormat="1">
      <c r="A198" s="37"/>
      <c r="B198" s="38"/>
      <c r="C198" s="39"/>
      <c r="D198" s="233" t="s">
        <v>138</v>
      </c>
      <c r="E198" s="39"/>
      <c r="F198" s="234" t="s">
        <v>480</v>
      </c>
      <c r="G198" s="39"/>
      <c r="H198" s="39"/>
      <c r="I198" s="235"/>
      <c r="J198" s="39"/>
      <c r="K198" s="39"/>
      <c r="L198" s="43"/>
      <c r="M198" s="261"/>
      <c r="N198" s="262"/>
      <c r="O198" s="263"/>
      <c r="P198" s="263"/>
      <c r="Q198" s="263"/>
      <c r="R198" s="263"/>
      <c r="S198" s="263"/>
      <c r="T198" s="26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138</v>
      </c>
      <c r="AU198" s="16" t="s">
        <v>81</v>
      </c>
    </row>
    <row r="199" s="2" customFormat="1" ht="6.96" customHeight="1">
      <c r="A199" s="37"/>
      <c r="B199" s="66"/>
      <c r="C199" s="67"/>
      <c r="D199" s="67"/>
      <c r="E199" s="67"/>
      <c r="F199" s="67"/>
      <c r="G199" s="67"/>
      <c r="H199" s="67"/>
      <c r="I199" s="67"/>
      <c r="J199" s="67"/>
      <c r="K199" s="67"/>
      <c r="L199" s="43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sheetProtection sheet="1" autoFilter="0" formatColumns="0" formatRows="0" objects="1" scenarios="1" spinCount="100000" saltValue="fpVlgsVudrDfez0aBJGsP7xhhPFCgYMCiZlB+dfOHPNZI9nAv9Qykzhj0cu7n2DBpSkPgihA6Z81u3pjuTsZKQ==" hashValue="YUdf5PG1zw0iTmuTzjEQDB3FEY63I/Z+MGKXpWdsR6s9Dgd5UI4cT+HHh6YmP0ZUWWDxh3dYkoPOPV4zi9n+oQ==" algorithmName="SHA-512" password="CC35"/>
  <autoFilter ref="C121:K19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Ekologizace vytápění v žst. Bělá nad Radbůzou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94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482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7. 6. 2022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21</v>
      </c>
      <c r="F15" s="37"/>
      <c r="G15" s="37"/>
      <c r="H15" s="37"/>
      <c r="I15" s="140" t="s">
        <v>26</v>
      </c>
      <c r="J15" s="143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21</v>
      </c>
      <c r="F21" s="37"/>
      <c r="G21" s="37"/>
      <c r="H21" s="37"/>
      <c r="I21" s="140" t="s">
        <v>26</v>
      </c>
      <c r="J21" s="143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21</v>
      </c>
      <c r="F24" s="37"/>
      <c r="G24" s="37"/>
      <c r="H24" s="37"/>
      <c r="I24" s="140" t="s">
        <v>26</v>
      </c>
      <c r="J24" s="143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ROUND(J128,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ROUND((SUM(BE128:BE307)),  2)</f>
        <v>0</v>
      </c>
      <c r="G33" s="37"/>
      <c r="H33" s="37"/>
      <c r="I33" s="155">
        <v>0.20999999999999999</v>
      </c>
      <c r="J33" s="154">
        <f>ROUND(((SUM(BE128:BE307))*I33),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ROUND((SUM(BF128:BF307)),  2)</f>
        <v>0</v>
      </c>
      <c r="G34" s="37"/>
      <c r="H34" s="37"/>
      <c r="I34" s="155">
        <v>0.14999999999999999</v>
      </c>
      <c r="J34" s="154">
        <f>ROUND(((SUM(BF128:BF307))*I34),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ROUND((SUM(BG128:BG307)),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ROUND((SUM(BH128:BH307)),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ROUND((SUM(BI128:BI307)),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Ekologizace vytápění v žst. Bělá nad Radbůzou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03 - Vytápění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7. 6. 2022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99</v>
      </c>
      <c r="D96" s="39"/>
      <c r="E96" s="39"/>
      <c r="F96" s="39"/>
      <c r="G96" s="39"/>
      <c r="H96" s="39"/>
      <c r="I96" s="39"/>
      <c r="J96" s="110">
        <f>J128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483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484</v>
      </c>
      <c r="E100" s="188"/>
      <c r="F100" s="188"/>
      <c r="G100" s="188"/>
      <c r="H100" s="188"/>
      <c r="I100" s="188"/>
      <c r="J100" s="189">
        <f>J138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485</v>
      </c>
      <c r="E101" s="188"/>
      <c r="F101" s="188"/>
      <c r="G101" s="188"/>
      <c r="H101" s="188"/>
      <c r="I101" s="188"/>
      <c r="J101" s="189">
        <f>J141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486</v>
      </c>
      <c r="E102" s="188"/>
      <c r="F102" s="188"/>
      <c r="G102" s="188"/>
      <c r="H102" s="188"/>
      <c r="I102" s="188"/>
      <c r="J102" s="189">
        <f>J168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487</v>
      </c>
      <c r="E103" s="188"/>
      <c r="F103" s="188"/>
      <c r="G103" s="188"/>
      <c r="H103" s="188"/>
      <c r="I103" s="188"/>
      <c r="J103" s="189">
        <f>J191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366</v>
      </c>
      <c r="E104" s="188"/>
      <c r="F104" s="188"/>
      <c r="G104" s="188"/>
      <c r="H104" s="188"/>
      <c r="I104" s="188"/>
      <c r="J104" s="189">
        <f>J225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112</v>
      </c>
      <c r="E105" s="188"/>
      <c r="F105" s="188"/>
      <c r="G105" s="188"/>
      <c r="H105" s="188"/>
      <c r="I105" s="188"/>
      <c r="J105" s="189">
        <f>J279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488</v>
      </c>
      <c r="E106" s="188"/>
      <c r="F106" s="188"/>
      <c r="G106" s="188"/>
      <c r="H106" s="188"/>
      <c r="I106" s="188"/>
      <c r="J106" s="189">
        <f>J287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113</v>
      </c>
      <c r="E107" s="188"/>
      <c r="F107" s="188"/>
      <c r="G107" s="188"/>
      <c r="H107" s="188"/>
      <c r="I107" s="188"/>
      <c r="J107" s="189">
        <f>J297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114</v>
      </c>
      <c r="E108" s="182"/>
      <c r="F108" s="182"/>
      <c r="G108" s="182"/>
      <c r="H108" s="182"/>
      <c r="I108" s="182"/>
      <c r="J108" s="183">
        <f>J300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115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74" t="str">
        <f>E7</f>
        <v>Ekologizace vytápění v žst. Bělá nad Radbůzou</v>
      </c>
      <c r="F118" s="31"/>
      <c r="G118" s="31"/>
      <c r="H118" s="31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94</v>
      </c>
      <c r="D119" s="39"/>
      <c r="E119" s="39"/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6" t="str">
        <f>E9</f>
        <v>SO 03 - Vytápění</v>
      </c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 xml:space="preserve"> </v>
      </c>
      <c r="G122" s="39"/>
      <c r="H122" s="39"/>
      <c r="I122" s="31" t="s">
        <v>22</v>
      </c>
      <c r="J122" s="79" t="str">
        <f>IF(J12="","",J12)</f>
        <v>7. 6. 2022</v>
      </c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E15</f>
        <v xml:space="preserve"> </v>
      </c>
      <c r="G124" s="39"/>
      <c r="H124" s="39"/>
      <c r="I124" s="31" t="s">
        <v>29</v>
      </c>
      <c r="J124" s="35" t="str">
        <f>E21</f>
        <v xml:space="preserve"> </v>
      </c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IF(E18="","",E18)</f>
        <v>Vyplň údaj</v>
      </c>
      <c r="G125" s="39"/>
      <c r="H125" s="39"/>
      <c r="I125" s="31" t="s">
        <v>31</v>
      </c>
      <c r="J125" s="35" t="str">
        <f>E24</f>
        <v xml:space="preserve"> </v>
      </c>
      <c r="K125" s="39"/>
      <c r="L125" s="63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3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1"/>
      <c r="B127" s="192"/>
      <c r="C127" s="193" t="s">
        <v>116</v>
      </c>
      <c r="D127" s="194" t="s">
        <v>58</v>
      </c>
      <c r="E127" s="194" t="s">
        <v>54</v>
      </c>
      <c r="F127" s="194" t="s">
        <v>55</v>
      </c>
      <c r="G127" s="194" t="s">
        <v>117</v>
      </c>
      <c r="H127" s="194" t="s">
        <v>118</v>
      </c>
      <c r="I127" s="194" t="s">
        <v>119</v>
      </c>
      <c r="J127" s="195" t="s">
        <v>98</v>
      </c>
      <c r="K127" s="196" t="s">
        <v>120</v>
      </c>
      <c r="L127" s="197"/>
      <c r="M127" s="100" t="s">
        <v>1</v>
      </c>
      <c r="N127" s="101" t="s">
        <v>37</v>
      </c>
      <c r="O127" s="101" t="s">
        <v>121</v>
      </c>
      <c r="P127" s="101" t="s">
        <v>122</v>
      </c>
      <c r="Q127" s="101" t="s">
        <v>123</v>
      </c>
      <c r="R127" s="101" t="s">
        <v>124</v>
      </c>
      <c r="S127" s="101" t="s">
        <v>125</v>
      </c>
      <c r="T127" s="102" t="s">
        <v>126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7"/>
      <c r="B128" s="38"/>
      <c r="C128" s="107" t="s">
        <v>127</v>
      </c>
      <c r="D128" s="39"/>
      <c r="E128" s="39"/>
      <c r="F128" s="39"/>
      <c r="G128" s="39"/>
      <c r="H128" s="39"/>
      <c r="I128" s="39"/>
      <c r="J128" s="198">
        <f>BK128</f>
        <v>0</v>
      </c>
      <c r="K128" s="39"/>
      <c r="L128" s="43"/>
      <c r="M128" s="103"/>
      <c r="N128" s="199"/>
      <c r="O128" s="104"/>
      <c r="P128" s="200">
        <f>P129+P300</f>
        <v>0</v>
      </c>
      <c r="Q128" s="104"/>
      <c r="R128" s="200">
        <f>R129+R300</f>
        <v>1.0501700000000001</v>
      </c>
      <c r="S128" s="104"/>
      <c r="T128" s="201">
        <f>T129+T300</f>
        <v>1.2465660000000001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72</v>
      </c>
      <c r="AU128" s="16" t="s">
        <v>100</v>
      </c>
      <c r="BK128" s="202">
        <f>BK129+BK300</f>
        <v>0</v>
      </c>
    </row>
    <row r="129" s="12" customFormat="1" ht="25.92" customHeight="1">
      <c r="A129" s="12"/>
      <c r="B129" s="203"/>
      <c r="C129" s="204"/>
      <c r="D129" s="205" t="s">
        <v>72</v>
      </c>
      <c r="E129" s="206" t="s">
        <v>254</v>
      </c>
      <c r="F129" s="206" t="s">
        <v>255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P130+P135+P138+P141+P168+P191+P225+P279+P287+P297</f>
        <v>0</v>
      </c>
      <c r="Q129" s="211"/>
      <c r="R129" s="212">
        <f>R130+R135+R138+R141+R168+R191+R225+R279+R287+R297</f>
        <v>1.0501700000000001</v>
      </c>
      <c r="S129" s="211"/>
      <c r="T129" s="213">
        <f>T130+T135+T138+T141+T168+T191+T225+T279+T287+T297</f>
        <v>1.2465660000000001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83</v>
      </c>
      <c r="AT129" s="215" t="s">
        <v>72</v>
      </c>
      <c r="AU129" s="215" t="s">
        <v>73</v>
      </c>
      <c r="AY129" s="214" t="s">
        <v>130</v>
      </c>
      <c r="BK129" s="216">
        <f>BK130+BK135+BK138+BK141+BK168+BK191+BK225+BK279+BK287+BK297</f>
        <v>0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256</v>
      </c>
      <c r="F130" s="217" t="s">
        <v>257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SUM(P131:P134)</f>
        <v>0</v>
      </c>
      <c r="Q130" s="211"/>
      <c r="R130" s="212">
        <f>SUM(R131:R134)</f>
        <v>0</v>
      </c>
      <c r="S130" s="211"/>
      <c r="T130" s="213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83</v>
      </c>
      <c r="AT130" s="215" t="s">
        <v>72</v>
      </c>
      <c r="AU130" s="215" t="s">
        <v>81</v>
      </c>
      <c r="AY130" s="214" t="s">
        <v>130</v>
      </c>
      <c r="BK130" s="216">
        <f>SUM(BK131:BK134)</f>
        <v>0</v>
      </c>
    </row>
    <row r="131" s="2" customFormat="1" ht="24.15" customHeight="1">
      <c r="A131" s="37"/>
      <c r="B131" s="38"/>
      <c r="C131" s="219" t="s">
        <v>81</v>
      </c>
      <c r="D131" s="219" t="s">
        <v>132</v>
      </c>
      <c r="E131" s="220" t="s">
        <v>489</v>
      </c>
      <c r="F131" s="221" t="s">
        <v>490</v>
      </c>
      <c r="G131" s="222" t="s">
        <v>218</v>
      </c>
      <c r="H131" s="223">
        <v>12</v>
      </c>
      <c r="I131" s="224"/>
      <c r="J131" s="225">
        <f>ROUND(I131*H131,2)</f>
        <v>0</v>
      </c>
      <c r="K131" s="226"/>
      <c r="L131" s="43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215</v>
      </c>
      <c r="AT131" s="231" t="s">
        <v>132</v>
      </c>
      <c r="AU131" s="231" t="s">
        <v>83</v>
      </c>
      <c r="AY131" s="16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136</v>
      </c>
      <c r="BK131" s="232">
        <f>ROUND(I131*H131,2)</f>
        <v>0</v>
      </c>
      <c r="BL131" s="16" t="s">
        <v>215</v>
      </c>
      <c r="BM131" s="231" t="s">
        <v>491</v>
      </c>
    </row>
    <row r="132" s="2" customFormat="1">
      <c r="A132" s="37"/>
      <c r="B132" s="38"/>
      <c r="C132" s="39"/>
      <c r="D132" s="233" t="s">
        <v>138</v>
      </c>
      <c r="E132" s="39"/>
      <c r="F132" s="234" t="s">
        <v>490</v>
      </c>
      <c r="G132" s="39"/>
      <c r="H132" s="39"/>
      <c r="I132" s="235"/>
      <c r="J132" s="39"/>
      <c r="K132" s="39"/>
      <c r="L132" s="43"/>
      <c r="M132" s="236"/>
      <c r="N132" s="237"/>
      <c r="O132" s="91"/>
      <c r="P132" s="91"/>
      <c r="Q132" s="91"/>
      <c r="R132" s="91"/>
      <c r="S132" s="91"/>
      <c r="T132" s="9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138</v>
      </c>
      <c r="AU132" s="16" t="s">
        <v>83</v>
      </c>
    </row>
    <row r="133" s="2" customFormat="1" ht="24.15" customHeight="1">
      <c r="A133" s="37"/>
      <c r="B133" s="38"/>
      <c r="C133" s="249" t="s">
        <v>83</v>
      </c>
      <c r="D133" s="249" t="s">
        <v>264</v>
      </c>
      <c r="E133" s="250" t="s">
        <v>492</v>
      </c>
      <c r="F133" s="251" t="s">
        <v>493</v>
      </c>
      <c r="G133" s="252" t="s">
        <v>218</v>
      </c>
      <c r="H133" s="253">
        <v>12</v>
      </c>
      <c r="I133" s="254"/>
      <c r="J133" s="255">
        <f>ROUND(I133*H133,2)</f>
        <v>0</v>
      </c>
      <c r="K133" s="256"/>
      <c r="L133" s="257"/>
      <c r="M133" s="258" t="s">
        <v>1</v>
      </c>
      <c r="N133" s="259" t="s">
        <v>40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267</v>
      </c>
      <c r="AT133" s="231" t="s">
        <v>264</v>
      </c>
      <c r="AU133" s="231" t="s">
        <v>83</v>
      </c>
      <c r="AY133" s="16" t="s">
        <v>130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136</v>
      </c>
      <c r="BK133" s="232">
        <f>ROUND(I133*H133,2)</f>
        <v>0</v>
      </c>
      <c r="BL133" s="16" t="s">
        <v>215</v>
      </c>
      <c r="BM133" s="231" t="s">
        <v>494</v>
      </c>
    </row>
    <row r="134" s="2" customFormat="1">
      <c r="A134" s="37"/>
      <c r="B134" s="38"/>
      <c r="C134" s="39"/>
      <c r="D134" s="233" t="s">
        <v>138</v>
      </c>
      <c r="E134" s="39"/>
      <c r="F134" s="234" t="s">
        <v>493</v>
      </c>
      <c r="G134" s="39"/>
      <c r="H134" s="39"/>
      <c r="I134" s="235"/>
      <c r="J134" s="39"/>
      <c r="K134" s="39"/>
      <c r="L134" s="43"/>
      <c r="M134" s="236"/>
      <c r="N134" s="237"/>
      <c r="O134" s="91"/>
      <c r="P134" s="91"/>
      <c r="Q134" s="91"/>
      <c r="R134" s="91"/>
      <c r="S134" s="91"/>
      <c r="T134" s="92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138</v>
      </c>
      <c r="AU134" s="16" t="s">
        <v>83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495</v>
      </c>
      <c r="F135" s="217" t="s">
        <v>496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SUM(P136:P137)</f>
        <v>0</v>
      </c>
      <c r="Q135" s="211"/>
      <c r="R135" s="212">
        <f>SUM(R136:R137)</f>
        <v>0.020879999999999999</v>
      </c>
      <c r="S135" s="211"/>
      <c r="T135" s="21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83</v>
      </c>
      <c r="AT135" s="215" t="s">
        <v>72</v>
      </c>
      <c r="AU135" s="215" t="s">
        <v>81</v>
      </c>
      <c r="AY135" s="214" t="s">
        <v>130</v>
      </c>
      <c r="BK135" s="216">
        <f>SUM(BK136:BK137)</f>
        <v>0</v>
      </c>
    </row>
    <row r="136" s="2" customFormat="1" ht="33" customHeight="1">
      <c r="A136" s="37"/>
      <c r="B136" s="38"/>
      <c r="C136" s="219" t="s">
        <v>144</v>
      </c>
      <c r="D136" s="219" t="s">
        <v>132</v>
      </c>
      <c r="E136" s="220" t="s">
        <v>497</v>
      </c>
      <c r="F136" s="221" t="s">
        <v>498</v>
      </c>
      <c r="G136" s="222" t="s">
        <v>208</v>
      </c>
      <c r="H136" s="223">
        <v>24</v>
      </c>
      <c r="I136" s="224"/>
      <c r="J136" s="225">
        <f>ROUND(I136*H136,2)</f>
        <v>0</v>
      </c>
      <c r="K136" s="226"/>
      <c r="L136" s="43"/>
      <c r="M136" s="227" t="s">
        <v>1</v>
      </c>
      <c r="N136" s="228" t="s">
        <v>40</v>
      </c>
      <c r="O136" s="91"/>
      <c r="P136" s="229">
        <f>O136*H136</f>
        <v>0</v>
      </c>
      <c r="Q136" s="229">
        <v>0.00087000000000000001</v>
      </c>
      <c r="R136" s="229">
        <f>Q136*H136</f>
        <v>0.020879999999999999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215</v>
      </c>
      <c r="AT136" s="231" t="s">
        <v>132</v>
      </c>
      <c r="AU136" s="231" t="s">
        <v>83</v>
      </c>
      <c r="AY136" s="16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136</v>
      </c>
      <c r="BK136" s="232">
        <f>ROUND(I136*H136,2)</f>
        <v>0</v>
      </c>
      <c r="BL136" s="16" t="s">
        <v>215</v>
      </c>
      <c r="BM136" s="231" t="s">
        <v>499</v>
      </c>
    </row>
    <row r="137" s="2" customFormat="1">
      <c r="A137" s="37"/>
      <c r="B137" s="38"/>
      <c r="C137" s="39"/>
      <c r="D137" s="233" t="s">
        <v>138</v>
      </c>
      <c r="E137" s="39"/>
      <c r="F137" s="234" t="s">
        <v>498</v>
      </c>
      <c r="G137" s="39"/>
      <c r="H137" s="39"/>
      <c r="I137" s="235"/>
      <c r="J137" s="39"/>
      <c r="K137" s="39"/>
      <c r="L137" s="43"/>
      <c r="M137" s="236"/>
      <c r="N137" s="237"/>
      <c r="O137" s="91"/>
      <c r="P137" s="91"/>
      <c r="Q137" s="91"/>
      <c r="R137" s="91"/>
      <c r="S137" s="91"/>
      <c r="T137" s="9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138</v>
      </c>
      <c r="AU137" s="16" t="s">
        <v>83</v>
      </c>
    </row>
    <row r="138" s="12" customFormat="1" ht="22.8" customHeight="1">
      <c r="A138" s="12"/>
      <c r="B138" s="203"/>
      <c r="C138" s="204"/>
      <c r="D138" s="205" t="s">
        <v>72</v>
      </c>
      <c r="E138" s="217" t="s">
        <v>500</v>
      </c>
      <c r="F138" s="217" t="s">
        <v>501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SUM(P139:P140)</f>
        <v>0</v>
      </c>
      <c r="Q138" s="211"/>
      <c r="R138" s="212">
        <f>SUM(R139:R140)</f>
        <v>0.00017000000000000001</v>
      </c>
      <c r="S138" s="211"/>
      <c r="T138" s="213">
        <f>SUM(T139:T140)</f>
        <v>0.30625000000000002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83</v>
      </c>
      <c r="AT138" s="215" t="s">
        <v>72</v>
      </c>
      <c r="AU138" s="215" t="s">
        <v>81</v>
      </c>
      <c r="AY138" s="214" t="s">
        <v>130</v>
      </c>
      <c r="BK138" s="216">
        <f>SUM(BK139:BK140)</f>
        <v>0</v>
      </c>
    </row>
    <row r="139" s="2" customFormat="1" ht="24.15" customHeight="1">
      <c r="A139" s="37"/>
      <c r="B139" s="38"/>
      <c r="C139" s="219" t="s">
        <v>136</v>
      </c>
      <c r="D139" s="219" t="s">
        <v>132</v>
      </c>
      <c r="E139" s="220" t="s">
        <v>502</v>
      </c>
      <c r="F139" s="221" t="s">
        <v>503</v>
      </c>
      <c r="G139" s="222" t="s">
        <v>208</v>
      </c>
      <c r="H139" s="223">
        <v>1</v>
      </c>
      <c r="I139" s="224"/>
      <c r="J139" s="225">
        <f>ROUND(I139*H139,2)</f>
        <v>0</v>
      </c>
      <c r="K139" s="226"/>
      <c r="L139" s="43"/>
      <c r="M139" s="227" t="s">
        <v>1</v>
      </c>
      <c r="N139" s="228" t="s">
        <v>40</v>
      </c>
      <c r="O139" s="91"/>
      <c r="P139" s="229">
        <f>O139*H139</f>
        <v>0</v>
      </c>
      <c r="Q139" s="229">
        <v>0.00017000000000000001</v>
      </c>
      <c r="R139" s="229">
        <f>Q139*H139</f>
        <v>0.00017000000000000001</v>
      </c>
      <c r="S139" s="229">
        <v>0.30625000000000002</v>
      </c>
      <c r="T139" s="230">
        <f>S139*H139</f>
        <v>0.30625000000000002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215</v>
      </c>
      <c r="AT139" s="231" t="s">
        <v>132</v>
      </c>
      <c r="AU139" s="231" t="s">
        <v>83</v>
      </c>
      <c r="AY139" s="16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136</v>
      </c>
      <c r="BK139" s="232">
        <f>ROUND(I139*H139,2)</f>
        <v>0</v>
      </c>
      <c r="BL139" s="16" t="s">
        <v>215</v>
      </c>
      <c r="BM139" s="231" t="s">
        <v>504</v>
      </c>
    </row>
    <row r="140" s="2" customFormat="1">
      <c r="A140" s="37"/>
      <c r="B140" s="38"/>
      <c r="C140" s="39"/>
      <c r="D140" s="233" t="s">
        <v>138</v>
      </c>
      <c r="E140" s="39"/>
      <c r="F140" s="234" t="s">
        <v>503</v>
      </c>
      <c r="G140" s="39"/>
      <c r="H140" s="39"/>
      <c r="I140" s="235"/>
      <c r="J140" s="39"/>
      <c r="K140" s="39"/>
      <c r="L140" s="43"/>
      <c r="M140" s="236"/>
      <c r="N140" s="237"/>
      <c r="O140" s="91"/>
      <c r="P140" s="91"/>
      <c r="Q140" s="91"/>
      <c r="R140" s="91"/>
      <c r="S140" s="91"/>
      <c r="T140" s="9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138</v>
      </c>
      <c r="AU140" s="16" t="s">
        <v>83</v>
      </c>
    </row>
    <row r="141" s="12" customFormat="1" ht="22.8" customHeight="1">
      <c r="A141" s="12"/>
      <c r="B141" s="203"/>
      <c r="C141" s="204"/>
      <c r="D141" s="205" t="s">
        <v>72</v>
      </c>
      <c r="E141" s="217" t="s">
        <v>505</v>
      </c>
      <c r="F141" s="217" t="s">
        <v>506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SUM(P142:P167)</f>
        <v>0</v>
      </c>
      <c r="Q141" s="211"/>
      <c r="R141" s="212">
        <f>SUM(R142:R167)</f>
        <v>0.30463000000000001</v>
      </c>
      <c r="S141" s="211"/>
      <c r="T141" s="213">
        <f>SUM(T142:T167)</f>
        <v>0.027900000000000001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83</v>
      </c>
      <c r="AT141" s="215" t="s">
        <v>72</v>
      </c>
      <c r="AU141" s="215" t="s">
        <v>81</v>
      </c>
      <c r="AY141" s="214" t="s">
        <v>130</v>
      </c>
      <c r="BK141" s="216">
        <f>SUM(BK142:BK167)</f>
        <v>0</v>
      </c>
    </row>
    <row r="142" s="2" customFormat="1" ht="16.5" customHeight="1">
      <c r="A142" s="37"/>
      <c r="B142" s="38"/>
      <c r="C142" s="219" t="s">
        <v>155</v>
      </c>
      <c r="D142" s="219" t="s">
        <v>132</v>
      </c>
      <c r="E142" s="220" t="s">
        <v>507</v>
      </c>
      <c r="F142" s="221" t="s">
        <v>508</v>
      </c>
      <c r="G142" s="222" t="s">
        <v>374</v>
      </c>
      <c r="H142" s="223">
        <v>4</v>
      </c>
      <c r="I142" s="224"/>
      <c r="J142" s="225">
        <f>ROUND(I142*H142,2)</f>
        <v>0</v>
      </c>
      <c r="K142" s="226"/>
      <c r="L142" s="43"/>
      <c r="M142" s="227" t="s">
        <v>1</v>
      </c>
      <c r="N142" s="228" t="s">
        <v>40</v>
      </c>
      <c r="O142" s="91"/>
      <c r="P142" s="229">
        <f>O142*H142</f>
        <v>0</v>
      </c>
      <c r="Q142" s="229">
        <v>0.0011199999999999999</v>
      </c>
      <c r="R142" s="229">
        <f>Q142*H142</f>
        <v>0.0044799999999999996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215</v>
      </c>
      <c r="AT142" s="231" t="s">
        <v>132</v>
      </c>
      <c r="AU142" s="231" t="s">
        <v>83</v>
      </c>
      <c r="AY142" s="16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136</v>
      </c>
      <c r="BK142" s="232">
        <f>ROUND(I142*H142,2)</f>
        <v>0</v>
      </c>
      <c r="BL142" s="16" t="s">
        <v>215</v>
      </c>
      <c r="BM142" s="231" t="s">
        <v>509</v>
      </c>
    </row>
    <row r="143" s="2" customFormat="1">
      <c r="A143" s="37"/>
      <c r="B143" s="38"/>
      <c r="C143" s="39"/>
      <c r="D143" s="233" t="s">
        <v>138</v>
      </c>
      <c r="E143" s="39"/>
      <c r="F143" s="234" t="s">
        <v>508</v>
      </c>
      <c r="G143" s="39"/>
      <c r="H143" s="39"/>
      <c r="I143" s="235"/>
      <c r="J143" s="39"/>
      <c r="K143" s="39"/>
      <c r="L143" s="43"/>
      <c r="M143" s="236"/>
      <c r="N143" s="237"/>
      <c r="O143" s="91"/>
      <c r="P143" s="91"/>
      <c r="Q143" s="91"/>
      <c r="R143" s="91"/>
      <c r="S143" s="91"/>
      <c r="T143" s="9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138</v>
      </c>
      <c r="AU143" s="16" t="s">
        <v>83</v>
      </c>
    </row>
    <row r="144" s="2" customFormat="1" ht="16.5" customHeight="1">
      <c r="A144" s="37"/>
      <c r="B144" s="38"/>
      <c r="C144" s="249" t="s">
        <v>160</v>
      </c>
      <c r="D144" s="249" t="s">
        <v>264</v>
      </c>
      <c r="E144" s="250" t="s">
        <v>510</v>
      </c>
      <c r="F144" s="251" t="s">
        <v>511</v>
      </c>
      <c r="G144" s="252" t="s">
        <v>338</v>
      </c>
      <c r="H144" s="253">
        <v>4</v>
      </c>
      <c r="I144" s="254"/>
      <c r="J144" s="255">
        <f>ROUND(I144*H144,2)</f>
        <v>0</v>
      </c>
      <c r="K144" s="256"/>
      <c r="L144" s="257"/>
      <c r="M144" s="258" t="s">
        <v>1</v>
      </c>
      <c r="N144" s="259" t="s">
        <v>40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267</v>
      </c>
      <c r="AT144" s="231" t="s">
        <v>264</v>
      </c>
      <c r="AU144" s="231" t="s">
        <v>83</v>
      </c>
      <c r="AY144" s="16" t="s">
        <v>130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136</v>
      </c>
      <c r="BK144" s="232">
        <f>ROUND(I144*H144,2)</f>
        <v>0</v>
      </c>
      <c r="BL144" s="16" t="s">
        <v>215</v>
      </c>
      <c r="BM144" s="231" t="s">
        <v>512</v>
      </c>
    </row>
    <row r="145" s="2" customFormat="1">
      <c r="A145" s="37"/>
      <c r="B145" s="38"/>
      <c r="C145" s="39"/>
      <c r="D145" s="233" t="s">
        <v>138</v>
      </c>
      <c r="E145" s="39"/>
      <c r="F145" s="234" t="s">
        <v>513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138</v>
      </c>
      <c r="AU145" s="16" t="s">
        <v>83</v>
      </c>
    </row>
    <row r="146" s="2" customFormat="1" ht="24.15" customHeight="1">
      <c r="A146" s="37"/>
      <c r="B146" s="38"/>
      <c r="C146" s="219" t="s">
        <v>165</v>
      </c>
      <c r="D146" s="219" t="s">
        <v>132</v>
      </c>
      <c r="E146" s="220" t="s">
        <v>514</v>
      </c>
      <c r="F146" s="221" t="s">
        <v>515</v>
      </c>
      <c r="G146" s="222" t="s">
        <v>208</v>
      </c>
      <c r="H146" s="223">
        <v>1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40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0.0117</v>
      </c>
      <c r="T146" s="230">
        <f>S146*H146</f>
        <v>0.0117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215</v>
      </c>
      <c r="AT146" s="231" t="s">
        <v>132</v>
      </c>
      <c r="AU146" s="231" t="s">
        <v>83</v>
      </c>
      <c r="AY146" s="16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136</v>
      </c>
      <c r="BK146" s="232">
        <f>ROUND(I146*H146,2)</f>
        <v>0</v>
      </c>
      <c r="BL146" s="16" t="s">
        <v>215</v>
      </c>
      <c r="BM146" s="231" t="s">
        <v>516</v>
      </c>
    </row>
    <row r="147" s="2" customFormat="1">
      <c r="A147" s="37"/>
      <c r="B147" s="38"/>
      <c r="C147" s="39"/>
      <c r="D147" s="233" t="s">
        <v>138</v>
      </c>
      <c r="E147" s="39"/>
      <c r="F147" s="234" t="s">
        <v>515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138</v>
      </c>
      <c r="AU147" s="16" t="s">
        <v>83</v>
      </c>
    </row>
    <row r="148" s="2" customFormat="1" ht="24.15" customHeight="1">
      <c r="A148" s="37"/>
      <c r="B148" s="38"/>
      <c r="C148" s="219" t="s">
        <v>171</v>
      </c>
      <c r="D148" s="219" t="s">
        <v>132</v>
      </c>
      <c r="E148" s="220" t="s">
        <v>517</v>
      </c>
      <c r="F148" s="221" t="s">
        <v>518</v>
      </c>
      <c r="G148" s="222" t="s">
        <v>208</v>
      </c>
      <c r="H148" s="223">
        <v>1</v>
      </c>
      <c r="I148" s="224"/>
      <c r="J148" s="225">
        <f>ROUND(I148*H148,2)</f>
        <v>0</v>
      </c>
      <c r="K148" s="226"/>
      <c r="L148" s="43"/>
      <c r="M148" s="227" t="s">
        <v>1</v>
      </c>
      <c r="N148" s="228" t="s">
        <v>40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0.0117</v>
      </c>
      <c r="T148" s="230">
        <f>S148*H148</f>
        <v>0.0117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215</v>
      </c>
      <c r="AT148" s="231" t="s">
        <v>132</v>
      </c>
      <c r="AU148" s="231" t="s">
        <v>83</v>
      </c>
      <c r="AY148" s="16" t="s">
        <v>130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136</v>
      </c>
      <c r="BK148" s="232">
        <f>ROUND(I148*H148,2)</f>
        <v>0</v>
      </c>
      <c r="BL148" s="16" t="s">
        <v>215</v>
      </c>
      <c r="BM148" s="231" t="s">
        <v>519</v>
      </c>
    </row>
    <row r="149" s="2" customFormat="1">
      <c r="A149" s="37"/>
      <c r="B149" s="38"/>
      <c r="C149" s="39"/>
      <c r="D149" s="233" t="s">
        <v>138</v>
      </c>
      <c r="E149" s="39"/>
      <c r="F149" s="234" t="s">
        <v>518</v>
      </c>
      <c r="G149" s="39"/>
      <c r="H149" s="39"/>
      <c r="I149" s="235"/>
      <c r="J149" s="39"/>
      <c r="K149" s="39"/>
      <c r="L149" s="43"/>
      <c r="M149" s="236"/>
      <c r="N149" s="237"/>
      <c r="O149" s="91"/>
      <c r="P149" s="91"/>
      <c r="Q149" s="91"/>
      <c r="R149" s="91"/>
      <c r="S149" s="91"/>
      <c r="T149" s="9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138</v>
      </c>
      <c r="AU149" s="16" t="s">
        <v>83</v>
      </c>
    </row>
    <row r="150" s="2" customFormat="1" ht="37.8" customHeight="1">
      <c r="A150" s="37"/>
      <c r="B150" s="38"/>
      <c r="C150" s="219" t="s">
        <v>175</v>
      </c>
      <c r="D150" s="219" t="s">
        <v>132</v>
      </c>
      <c r="E150" s="220" t="s">
        <v>520</v>
      </c>
      <c r="F150" s="221" t="s">
        <v>521</v>
      </c>
      <c r="G150" s="222" t="s">
        <v>374</v>
      </c>
      <c r="H150" s="223">
        <v>1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40</v>
      </c>
      <c r="O150" s="91"/>
      <c r="P150" s="229">
        <f>O150*H150</f>
        <v>0</v>
      </c>
      <c r="Q150" s="229">
        <v>0.0045700000000000003</v>
      </c>
      <c r="R150" s="229">
        <f>Q150*H150</f>
        <v>0.0045700000000000003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215</v>
      </c>
      <c r="AT150" s="231" t="s">
        <v>132</v>
      </c>
      <c r="AU150" s="231" t="s">
        <v>83</v>
      </c>
      <c r="AY150" s="16" t="s">
        <v>130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136</v>
      </c>
      <c r="BK150" s="232">
        <f>ROUND(I150*H150,2)</f>
        <v>0</v>
      </c>
      <c r="BL150" s="16" t="s">
        <v>215</v>
      </c>
      <c r="BM150" s="231" t="s">
        <v>522</v>
      </c>
    </row>
    <row r="151" s="2" customFormat="1">
      <c r="A151" s="37"/>
      <c r="B151" s="38"/>
      <c r="C151" s="39"/>
      <c r="D151" s="233" t="s">
        <v>138</v>
      </c>
      <c r="E151" s="39"/>
      <c r="F151" s="234" t="s">
        <v>521</v>
      </c>
      <c r="G151" s="39"/>
      <c r="H151" s="39"/>
      <c r="I151" s="235"/>
      <c r="J151" s="39"/>
      <c r="K151" s="39"/>
      <c r="L151" s="43"/>
      <c r="M151" s="236"/>
      <c r="N151" s="237"/>
      <c r="O151" s="91"/>
      <c r="P151" s="91"/>
      <c r="Q151" s="91"/>
      <c r="R151" s="91"/>
      <c r="S151" s="91"/>
      <c r="T151" s="9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138</v>
      </c>
      <c r="AU151" s="16" t="s">
        <v>83</v>
      </c>
    </row>
    <row r="152" s="2" customFormat="1">
      <c r="A152" s="37"/>
      <c r="B152" s="38"/>
      <c r="C152" s="39"/>
      <c r="D152" s="233" t="s">
        <v>333</v>
      </c>
      <c r="E152" s="39"/>
      <c r="F152" s="260" t="s">
        <v>523</v>
      </c>
      <c r="G152" s="39"/>
      <c r="H152" s="39"/>
      <c r="I152" s="235"/>
      <c r="J152" s="39"/>
      <c r="K152" s="39"/>
      <c r="L152" s="43"/>
      <c r="M152" s="236"/>
      <c r="N152" s="237"/>
      <c r="O152" s="91"/>
      <c r="P152" s="91"/>
      <c r="Q152" s="91"/>
      <c r="R152" s="91"/>
      <c r="S152" s="91"/>
      <c r="T152" s="9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333</v>
      </c>
      <c r="AU152" s="16" t="s">
        <v>83</v>
      </c>
    </row>
    <row r="153" s="2" customFormat="1" ht="16.5" customHeight="1">
      <c r="A153" s="37"/>
      <c r="B153" s="38"/>
      <c r="C153" s="219" t="s">
        <v>181</v>
      </c>
      <c r="D153" s="219" t="s">
        <v>132</v>
      </c>
      <c r="E153" s="220" t="s">
        <v>524</v>
      </c>
      <c r="F153" s="221" t="s">
        <v>525</v>
      </c>
      <c r="G153" s="222" t="s">
        <v>208</v>
      </c>
      <c r="H153" s="223">
        <v>1</v>
      </c>
      <c r="I153" s="224"/>
      <c r="J153" s="225">
        <f>ROUND(I153*H153,2)</f>
        <v>0</v>
      </c>
      <c r="K153" s="226"/>
      <c r="L153" s="43"/>
      <c r="M153" s="227" t="s">
        <v>1</v>
      </c>
      <c r="N153" s="228" t="s">
        <v>40</v>
      </c>
      <c r="O153" s="91"/>
      <c r="P153" s="229">
        <f>O153*H153</f>
        <v>0</v>
      </c>
      <c r="Q153" s="229">
        <v>6.9999999999999994E-05</v>
      </c>
      <c r="R153" s="229">
        <f>Q153*H153</f>
        <v>6.9999999999999994E-05</v>
      </c>
      <c r="S153" s="229">
        <v>0.0044999999999999997</v>
      </c>
      <c r="T153" s="230">
        <f>S153*H153</f>
        <v>0.0044999999999999997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215</v>
      </c>
      <c r="AT153" s="231" t="s">
        <v>132</v>
      </c>
      <c r="AU153" s="231" t="s">
        <v>83</v>
      </c>
      <c r="AY153" s="16" t="s">
        <v>130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136</v>
      </c>
      <c r="BK153" s="232">
        <f>ROUND(I153*H153,2)</f>
        <v>0</v>
      </c>
      <c r="BL153" s="16" t="s">
        <v>215</v>
      </c>
      <c r="BM153" s="231" t="s">
        <v>526</v>
      </c>
    </row>
    <row r="154" s="2" customFormat="1">
      <c r="A154" s="37"/>
      <c r="B154" s="38"/>
      <c r="C154" s="39"/>
      <c r="D154" s="233" t="s">
        <v>138</v>
      </c>
      <c r="E154" s="39"/>
      <c r="F154" s="234" t="s">
        <v>525</v>
      </c>
      <c r="G154" s="39"/>
      <c r="H154" s="39"/>
      <c r="I154" s="235"/>
      <c r="J154" s="39"/>
      <c r="K154" s="39"/>
      <c r="L154" s="43"/>
      <c r="M154" s="236"/>
      <c r="N154" s="237"/>
      <c r="O154" s="91"/>
      <c r="P154" s="91"/>
      <c r="Q154" s="91"/>
      <c r="R154" s="91"/>
      <c r="S154" s="91"/>
      <c r="T154" s="9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138</v>
      </c>
      <c r="AU154" s="16" t="s">
        <v>83</v>
      </c>
    </row>
    <row r="155" s="2" customFormat="1" ht="33" customHeight="1">
      <c r="A155" s="37"/>
      <c r="B155" s="38"/>
      <c r="C155" s="219" t="s">
        <v>187</v>
      </c>
      <c r="D155" s="219" t="s">
        <v>132</v>
      </c>
      <c r="E155" s="220" t="s">
        <v>527</v>
      </c>
      <c r="F155" s="221" t="s">
        <v>528</v>
      </c>
      <c r="G155" s="222" t="s">
        <v>374</v>
      </c>
      <c r="H155" s="223">
        <v>1</v>
      </c>
      <c r="I155" s="224"/>
      <c r="J155" s="225">
        <f>ROUND(I155*H155,2)</f>
        <v>0</v>
      </c>
      <c r="K155" s="226"/>
      <c r="L155" s="43"/>
      <c r="M155" s="227" t="s">
        <v>1</v>
      </c>
      <c r="N155" s="228" t="s">
        <v>40</v>
      </c>
      <c r="O155" s="91"/>
      <c r="P155" s="229">
        <f>O155*H155</f>
        <v>0</v>
      </c>
      <c r="Q155" s="229">
        <v>0.00298</v>
      </c>
      <c r="R155" s="229">
        <f>Q155*H155</f>
        <v>0.00298</v>
      </c>
      <c r="S155" s="229">
        <v>0</v>
      </c>
      <c r="T155" s="23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1" t="s">
        <v>215</v>
      </c>
      <c r="AT155" s="231" t="s">
        <v>132</v>
      </c>
      <c r="AU155" s="231" t="s">
        <v>83</v>
      </c>
      <c r="AY155" s="16" t="s">
        <v>130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6" t="s">
        <v>136</v>
      </c>
      <c r="BK155" s="232">
        <f>ROUND(I155*H155,2)</f>
        <v>0</v>
      </c>
      <c r="BL155" s="16" t="s">
        <v>215</v>
      </c>
      <c r="BM155" s="231" t="s">
        <v>529</v>
      </c>
    </row>
    <row r="156" s="2" customFormat="1">
      <c r="A156" s="37"/>
      <c r="B156" s="38"/>
      <c r="C156" s="39"/>
      <c r="D156" s="233" t="s">
        <v>138</v>
      </c>
      <c r="E156" s="39"/>
      <c r="F156" s="234" t="s">
        <v>528</v>
      </c>
      <c r="G156" s="39"/>
      <c r="H156" s="39"/>
      <c r="I156" s="235"/>
      <c r="J156" s="39"/>
      <c r="K156" s="39"/>
      <c r="L156" s="43"/>
      <c r="M156" s="236"/>
      <c r="N156" s="237"/>
      <c r="O156" s="91"/>
      <c r="P156" s="91"/>
      <c r="Q156" s="91"/>
      <c r="R156" s="91"/>
      <c r="S156" s="91"/>
      <c r="T156" s="92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138</v>
      </c>
      <c r="AU156" s="16" t="s">
        <v>83</v>
      </c>
    </row>
    <row r="157" s="2" customFormat="1">
      <c r="A157" s="37"/>
      <c r="B157" s="38"/>
      <c r="C157" s="39"/>
      <c r="D157" s="233" t="s">
        <v>333</v>
      </c>
      <c r="E157" s="39"/>
      <c r="F157" s="260" t="s">
        <v>530</v>
      </c>
      <c r="G157" s="39"/>
      <c r="H157" s="39"/>
      <c r="I157" s="235"/>
      <c r="J157" s="39"/>
      <c r="K157" s="39"/>
      <c r="L157" s="43"/>
      <c r="M157" s="236"/>
      <c r="N157" s="237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333</v>
      </c>
      <c r="AU157" s="16" t="s">
        <v>83</v>
      </c>
    </row>
    <row r="158" s="2" customFormat="1" ht="24.15" customHeight="1">
      <c r="A158" s="37"/>
      <c r="B158" s="38"/>
      <c r="C158" s="219" t="s">
        <v>193</v>
      </c>
      <c r="D158" s="219" t="s">
        <v>132</v>
      </c>
      <c r="E158" s="220" t="s">
        <v>531</v>
      </c>
      <c r="F158" s="221" t="s">
        <v>532</v>
      </c>
      <c r="G158" s="222" t="s">
        <v>374</v>
      </c>
      <c r="H158" s="223">
        <v>1</v>
      </c>
      <c r="I158" s="224"/>
      <c r="J158" s="225">
        <f>ROUND(I158*H158,2)</f>
        <v>0</v>
      </c>
      <c r="K158" s="226"/>
      <c r="L158" s="43"/>
      <c r="M158" s="227" t="s">
        <v>1</v>
      </c>
      <c r="N158" s="228" t="s">
        <v>40</v>
      </c>
      <c r="O158" s="91"/>
      <c r="P158" s="229">
        <f>O158*H158</f>
        <v>0</v>
      </c>
      <c r="Q158" s="229">
        <v>0.2339</v>
      </c>
      <c r="R158" s="229">
        <f>Q158*H158</f>
        <v>0.2339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215</v>
      </c>
      <c r="AT158" s="231" t="s">
        <v>132</v>
      </c>
      <c r="AU158" s="231" t="s">
        <v>83</v>
      </c>
      <c r="AY158" s="16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136</v>
      </c>
      <c r="BK158" s="232">
        <f>ROUND(I158*H158,2)</f>
        <v>0</v>
      </c>
      <c r="BL158" s="16" t="s">
        <v>215</v>
      </c>
      <c r="BM158" s="231" t="s">
        <v>533</v>
      </c>
    </row>
    <row r="159" s="2" customFormat="1">
      <c r="A159" s="37"/>
      <c r="B159" s="38"/>
      <c r="C159" s="39"/>
      <c r="D159" s="233" t="s">
        <v>138</v>
      </c>
      <c r="E159" s="39"/>
      <c r="F159" s="234" t="s">
        <v>532</v>
      </c>
      <c r="G159" s="39"/>
      <c r="H159" s="39"/>
      <c r="I159" s="235"/>
      <c r="J159" s="39"/>
      <c r="K159" s="39"/>
      <c r="L159" s="43"/>
      <c r="M159" s="236"/>
      <c r="N159" s="237"/>
      <c r="O159" s="91"/>
      <c r="P159" s="91"/>
      <c r="Q159" s="91"/>
      <c r="R159" s="91"/>
      <c r="S159" s="91"/>
      <c r="T159" s="9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138</v>
      </c>
      <c r="AU159" s="16" t="s">
        <v>83</v>
      </c>
    </row>
    <row r="160" s="2" customFormat="1">
      <c r="A160" s="37"/>
      <c r="B160" s="38"/>
      <c r="C160" s="39"/>
      <c r="D160" s="233" t="s">
        <v>333</v>
      </c>
      <c r="E160" s="39"/>
      <c r="F160" s="260" t="s">
        <v>534</v>
      </c>
      <c r="G160" s="39"/>
      <c r="H160" s="39"/>
      <c r="I160" s="235"/>
      <c r="J160" s="39"/>
      <c r="K160" s="39"/>
      <c r="L160" s="43"/>
      <c r="M160" s="236"/>
      <c r="N160" s="237"/>
      <c r="O160" s="91"/>
      <c r="P160" s="91"/>
      <c r="Q160" s="91"/>
      <c r="R160" s="91"/>
      <c r="S160" s="91"/>
      <c r="T160" s="9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333</v>
      </c>
      <c r="AU160" s="16" t="s">
        <v>83</v>
      </c>
    </row>
    <row r="161" s="2" customFormat="1" ht="24.15" customHeight="1">
      <c r="A161" s="37"/>
      <c r="B161" s="38"/>
      <c r="C161" s="249" t="s">
        <v>199</v>
      </c>
      <c r="D161" s="249" t="s">
        <v>264</v>
      </c>
      <c r="E161" s="250" t="s">
        <v>535</v>
      </c>
      <c r="F161" s="251" t="s">
        <v>536</v>
      </c>
      <c r="G161" s="252" t="s">
        <v>338</v>
      </c>
      <c r="H161" s="253">
        <v>1</v>
      </c>
      <c r="I161" s="254"/>
      <c r="J161" s="255">
        <f>ROUND(I161*H161,2)</f>
        <v>0</v>
      </c>
      <c r="K161" s="256"/>
      <c r="L161" s="257"/>
      <c r="M161" s="258" t="s">
        <v>1</v>
      </c>
      <c r="N161" s="259" t="s">
        <v>40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171</v>
      </c>
      <c r="AT161" s="231" t="s">
        <v>264</v>
      </c>
      <c r="AU161" s="231" t="s">
        <v>83</v>
      </c>
      <c r="AY161" s="16" t="s">
        <v>130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136</v>
      </c>
      <c r="BK161" s="232">
        <f>ROUND(I161*H161,2)</f>
        <v>0</v>
      </c>
      <c r="BL161" s="16" t="s">
        <v>136</v>
      </c>
      <c r="BM161" s="231" t="s">
        <v>537</v>
      </c>
    </row>
    <row r="162" s="2" customFormat="1">
      <c r="A162" s="37"/>
      <c r="B162" s="38"/>
      <c r="C162" s="39"/>
      <c r="D162" s="233" t="s">
        <v>138</v>
      </c>
      <c r="E162" s="39"/>
      <c r="F162" s="234" t="s">
        <v>536</v>
      </c>
      <c r="G162" s="39"/>
      <c r="H162" s="39"/>
      <c r="I162" s="235"/>
      <c r="J162" s="39"/>
      <c r="K162" s="39"/>
      <c r="L162" s="43"/>
      <c r="M162" s="236"/>
      <c r="N162" s="237"/>
      <c r="O162" s="91"/>
      <c r="P162" s="91"/>
      <c r="Q162" s="91"/>
      <c r="R162" s="91"/>
      <c r="S162" s="91"/>
      <c r="T162" s="92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138</v>
      </c>
      <c r="AU162" s="16" t="s">
        <v>83</v>
      </c>
    </row>
    <row r="163" s="2" customFormat="1" ht="21.75" customHeight="1">
      <c r="A163" s="37"/>
      <c r="B163" s="38"/>
      <c r="C163" s="219" t="s">
        <v>205</v>
      </c>
      <c r="D163" s="219" t="s">
        <v>132</v>
      </c>
      <c r="E163" s="220" t="s">
        <v>538</v>
      </c>
      <c r="F163" s="221" t="s">
        <v>539</v>
      </c>
      <c r="G163" s="222" t="s">
        <v>374</v>
      </c>
      <c r="H163" s="223">
        <v>1</v>
      </c>
      <c r="I163" s="224"/>
      <c r="J163" s="225">
        <f>ROUND(I163*H163,2)</f>
        <v>0</v>
      </c>
      <c r="K163" s="226"/>
      <c r="L163" s="43"/>
      <c r="M163" s="227" t="s">
        <v>1</v>
      </c>
      <c r="N163" s="228" t="s">
        <v>40</v>
      </c>
      <c r="O163" s="91"/>
      <c r="P163" s="229">
        <f>O163*H163</f>
        <v>0</v>
      </c>
      <c r="Q163" s="229">
        <v>0.058630000000000002</v>
      </c>
      <c r="R163" s="229">
        <f>Q163*H163</f>
        <v>0.058630000000000002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215</v>
      </c>
      <c r="AT163" s="231" t="s">
        <v>132</v>
      </c>
      <c r="AU163" s="231" t="s">
        <v>83</v>
      </c>
      <c r="AY163" s="16" t="s">
        <v>130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136</v>
      </c>
      <c r="BK163" s="232">
        <f>ROUND(I163*H163,2)</f>
        <v>0</v>
      </c>
      <c r="BL163" s="16" t="s">
        <v>215</v>
      </c>
      <c r="BM163" s="231" t="s">
        <v>540</v>
      </c>
    </row>
    <row r="164" s="2" customFormat="1">
      <c r="A164" s="37"/>
      <c r="B164" s="38"/>
      <c r="C164" s="39"/>
      <c r="D164" s="233" t="s">
        <v>138</v>
      </c>
      <c r="E164" s="39"/>
      <c r="F164" s="234" t="s">
        <v>539</v>
      </c>
      <c r="G164" s="39"/>
      <c r="H164" s="39"/>
      <c r="I164" s="235"/>
      <c r="J164" s="39"/>
      <c r="K164" s="39"/>
      <c r="L164" s="43"/>
      <c r="M164" s="236"/>
      <c r="N164" s="237"/>
      <c r="O164" s="91"/>
      <c r="P164" s="91"/>
      <c r="Q164" s="91"/>
      <c r="R164" s="91"/>
      <c r="S164" s="91"/>
      <c r="T164" s="92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138</v>
      </c>
      <c r="AU164" s="16" t="s">
        <v>83</v>
      </c>
    </row>
    <row r="165" s="2" customFormat="1">
      <c r="A165" s="37"/>
      <c r="B165" s="38"/>
      <c r="C165" s="39"/>
      <c r="D165" s="233" t="s">
        <v>333</v>
      </c>
      <c r="E165" s="39"/>
      <c r="F165" s="260" t="s">
        <v>541</v>
      </c>
      <c r="G165" s="39"/>
      <c r="H165" s="39"/>
      <c r="I165" s="235"/>
      <c r="J165" s="39"/>
      <c r="K165" s="39"/>
      <c r="L165" s="43"/>
      <c r="M165" s="236"/>
      <c r="N165" s="237"/>
      <c r="O165" s="91"/>
      <c r="P165" s="91"/>
      <c r="Q165" s="91"/>
      <c r="R165" s="91"/>
      <c r="S165" s="91"/>
      <c r="T165" s="9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333</v>
      </c>
      <c r="AU165" s="16" t="s">
        <v>83</v>
      </c>
    </row>
    <row r="166" s="2" customFormat="1" ht="24.15" customHeight="1">
      <c r="A166" s="37"/>
      <c r="B166" s="38"/>
      <c r="C166" s="219" t="s">
        <v>8</v>
      </c>
      <c r="D166" s="219" t="s">
        <v>132</v>
      </c>
      <c r="E166" s="220" t="s">
        <v>542</v>
      </c>
      <c r="F166" s="221" t="s">
        <v>543</v>
      </c>
      <c r="G166" s="222" t="s">
        <v>151</v>
      </c>
      <c r="H166" s="223">
        <v>0.30499999999999999</v>
      </c>
      <c r="I166" s="224"/>
      <c r="J166" s="225">
        <f>ROUND(I166*H166,2)</f>
        <v>0</v>
      </c>
      <c r="K166" s="226"/>
      <c r="L166" s="43"/>
      <c r="M166" s="227" t="s">
        <v>1</v>
      </c>
      <c r="N166" s="228" t="s">
        <v>40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215</v>
      </c>
      <c r="AT166" s="231" t="s">
        <v>132</v>
      </c>
      <c r="AU166" s="231" t="s">
        <v>83</v>
      </c>
      <c r="AY166" s="16" t="s">
        <v>130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136</v>
      </c>
      <c r="BK166" s="232">
        <f>ROUND(I166*H166,2)</f>
        <v>0</v>
      </c>
      <c r="BL166" s="16" t="s">
        <v>215</v>
      </c>
      <c r="BM166" s="231" t="s">
        <v>544</v>
      </c>
    </row>
    <row r="167" s="2" customFormat="1">
      <c r="A167" s="37"/>
      <c r="B167" s="38"/>
      <c r="C167" s="39"/>
      <c r="D167" s="233" t="s">
        <v>138</v>
      </c>
      <c r="E167" s="39"/>
      <c r="F167" s="234" t="s">
        <v>543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138</v>
      </c>
      <c r="AU167" s="16" t="s">
        <v>83</v>
      </c>
    </row>
    <row r="168" s="12" customFormat="1" ht="22.8" customHeight="1">
      <c r="A168" s="12"/>
      <c r="B168" s="203"/>
      <c r="C168" s="204"/>
      <c r="D168" s="205" t="s">
        <v>72</v>
      </c>
      <c r="E168" s="217" t="s">
        <v>545</v>
      </c>
      <c r="F168" s="217" t="s">
        <v>546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SUM(P169:P190)</f>
        <v>0</v>
      </c>
      <c r="Q168" s="211"/>
      <c r="R168" s="212">
        <f>SUM(R169:R190)</f>
        <v>0.19343000000000002</v>
      </c>
      <c r="S168" s="211"/>
      <c r="T168" s="213">
        <f>SUM(T169:T190)</f>
        <v>0.27200000000000002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83</v>
      </c>
      <c r="AT168" s="215" t="s">
        <v>72</v>
      </c>
      <c r="AU168" s="215" t="s">
        <v>81</v>
      </c>
      <c r="AY168" s="214" t="s">
        <v>130</v>
      </c>
      <c r="BK168" s="216">
        <f>SUM(BK169:BK190)</f>
        <v>0</v>
      </c>
    </row>
    <row r="169" s="2" customFormat="1" ht="24.15" customHeight="1">
      <c r="A169" s="37"/>
      <c r="B169" s="38"/>
      <c r="C169" s="219" t="s">
        <v>215</v>
      </c>
      <c r="D169" s="219" t="s">
        <v>132</v>
      </c>
      <c r="E169" s="220" t="s">
        <v>547</v>
      </c>
      <c r="F169" s="221" t="s">
        <v>548</v>
      </c>
      <c r="G169" s="222" t="s">
        <v>218</v>
      </c>
      <c r="H169" s="223">
        <v>85</v>
      </c>
      <c r="I169" s="224"/>
      <c r="J169" s="225">
        <f>ROUND(I169*H169,2)</f>
        <v>0</v>
      </c>
      <c r="K169" s="226"/>
      <c r="L169" s="43"/>
      <c r="M169" s="227" t="s">
        <v>1</v>
      </c>
      <c r="N169" s="228" t="s">
        <v>40</v>
      </c>
      <c r="O169" s="91"/>
      <c r="P169" s="229">
        <f>O169*H169</f>
        <v>0</v>
      </c>
      <c r="Q169" s="229">
        <v>2.0000000000000002E-05</v>
      </c>
      <c r="R169" s="229">
        <f>Q169*H169</f>
        <v>0.0017000000000000001</v>
      </c>
      <c r="S169" s="229">
        <v>0.0032000000000000002</v>
      </c>
      <c r="T169" s="230">
        <f>S169*H169</f>
        <v>0.27200000000000002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215</v>
      </c>
      <c r="AT169" s="231" t="s">
        <v>132</v>
      </c>
      <c r="AU169" s="231" t="s">
        <v>83</v>
      </c>
      <c r="AY169" s="16" t="s">
        <v>130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136</v>
      </c>
      <c r="BK169" s="232">
        <f>ROUND(I169*H169,2)</f>
        <v>0</v>
      </c>
      <c r="BL169" s="16" t="s">
        <v>215</v>
      </c>
      <c r="BM169" s="231" t="s">
        <v>549</v>
      </c>
    </row>
    <row r="170" s="2" customFormat="1">
      <c r="A170" s="37"/>
      <c r="B170" s="38"/>
      <c r="C170" s="39"/>
      <c r="D170" s="233" t="s">
        <v>138</v>
      </c>
      <c r="E170" s="39"/>
      <c r="F170" s="234" t="s">
        <v>548</v>
      </c>
      <c r="G170" s="39"/>
      <c r="H170" s="39"/>
      <c r="I170" s="235"/>
      <c r="J170" s="39"/>
      <c r="K170" s="39"/>
      <c r="L170" s="43"/>
      <c r="M170" s="236"/>
      <c r="N170" s="237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138</v>
      </c>
      <c r="AU170" s="16" t="s">
        <v>83</v>
      </c>
    </row>
    <row r="171" s="2" customFormat="1">
      <c r="A171" s="37"/>
      <c r="B171" s="38"/>
      <c r="C171" s="39"/>
      <c r="D171" s="233" t="s">
        <v>333</v>
      </c>
      <c r="E171" s="39"/>
      <c r="F171" s="260" t="s">
        <v>550</v>
      </c>
      <c r="G171" s="39"/>
      <c r="H171" s="39"/>
      <c r="I171" s="235"/>
      <c r="J171" s="39"/>
      <c r="K171" s="39"/>
      <c r="L171" s="43"/>
      <c r="M171" s="236"/>
      <c r="N171" s="237"/>
      <c r="O171" s="91"/>
      <c r="P171" s="91"/>
      <c r="Q171" s="91"/>
      <c r="R171" s="91"/>
      <c r="S171" s="91"/>
      <c r="T171" s="92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333</v>
      </c>
      <c r="AU171" s="16" t="s">
        <v>83</v>
      </c>
    </row>
    <row r="172" s="2" customFormat="1" ht="24.15" customHeight="1">
      <c r="A172" s="37"/>
      <c r="B172" s="38"/>
      <c r="C172" s="219" t="s">
        <v>223</v>
      </c>
      <c r="D172" s="219" t="s">
        <v>132</v>
      </c>
      <c r="E172" s="220" t="s">
        <v>551</v>
      </c>
      <c r="F172" s="221" t="s">
        <v>552</v>
      </c>
      <c r="G172" s="222" t="s">
        <v>218</v>
      </c>
      <c r="H172" s="223">
        <v>20</v>
      </c>
      <c r="I172" s="224"/>
      <c r="J172" s="225">
        <f>ROUND(I172*H172,2)</f>
        <v>0</v>
      </c>
      <c r="K172" s="226"/>
      <c r="L172" s="43"/>
      <c r="M172" s="227" t="s">
        <v>1</v>
      </c>
      <c r="N172" s="228" t="s">
        <v>40</v>
      </c>
      <c r="O172" s="91"/>
      <c r="P172" s="229">
        <f>O172*H172</f>
        <v>0</v>
      </c>
      <c r="Q172" s="229">
        <v>0.00072000000000000005</v>
      </c>
      <c r="R172" s="229">
        <f>Q172*H172</f>
        <v>0.014400000000000001</v>
      </c>
      <c r="S172" s="229">
        <v>0</v>
      </c>
      <c r="T172" s="23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215</v>
      </c>
      <c r="AT172" s="231" t="s">
        <v>132</v>
      </c>
      <c r="AU172" s="231" t="s">
        <v>83</v>
      </c>
      <c r="AY172" s="16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136</v>
      </c>
      <c r="BK172" s="232">
        <f>ROUND(I172*H172,2)</f>
        <v>0</v>
      </c>
      <c r="BL172" s="16" t="s">
        <v>215</v>
      </c>
      <c r="BM172" s="231" t="s">
        <v>553</v>
      </c>
    </row>
    <row r="173" s="2" customFormat="1">
      <c r="A173" s="37"/>
      <c r="B173" s="38"/>
      <c r="C173" s="39"/>
      <c r="D173" s="233" t="s">
        <v>138</v>
      </c>
      <c r="E173" s="39"/>
      <c r="F173" s="234" t="s">
        <v>554</v>
      </c>
      <c r="G173" s="39"/>
      <c r="H173" s="39"/>
      <c r="I173" s="235"/>
      <c r="J173" s="39"/>
      <c r="K173" s="39"/>
      <c r="L173" s="43"/>
      <c r="M173" s="236"/>
      <c r="N173" s="237"/>
      <c r="O173" s="91"/>
      <c r="P173" s="91"/>
      <c r="Q173" s="91"/>
      <c r="R173" s="91"/>
      <c r="S173" s="91"/>
      <c r="T173" s="9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138</v>
      </c>
      <c r="AU173" s="16" t="s">
        <v>83</v>
      </c>
    </row>
    <row r="174" s="2" customFormat="1" ht="16.5" customHeight="1">
      <c r="A174" s="37"/>
      <c r="B174" s="38"/>
      <c r="C174" s="249" t="s">
        <v>228</v>
      </c>
      <c r="D174" s="249" t="s">
        <v>264</v>
      </c>
      <c r="E174" s="250" t="s">
        <v>555</v>
      </c>
      <c r="F174" s="251" t="s">
        <v>556</v>
      </c>
      <c r="G174" s="252" t="s">
        <v>331</v>
      </c>
      <c r="H174" s="253">
        <v>20</v>
      </c>
      <c r="I174" s="254"/>
      <c r="J174" s="255">
        <f>ROUND(I174*H174,2)</f>
        <v>0</v>
      </c>
      <c r="K174" s="256"/>
      <c r="L174" s="257"/>
      <c r="M174" s="258" t="s">
        <v>1</v>
      </c>
      <c r="N174" s="259" t="s">
        <v>40</v>
      </c>
      <c r="O174" s="91"/>
      <c r="P174" s="229">
        <f>O174*H174</f>
        <v>0</v>
      </c>
      <c r="Q174" s="229">
        <v>0.001</v>
      </c>
      <c r="R174" s="229">
        <f>Q174*H174</f>
        <v>0.02</v>
      </c>
      <c r="S174" s="229">
        <v>0</v>
      </c>
      <c r="T174" s="23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267</v>
      </c>
      <c r="AT174" s="231" t="s">
        <v>264</v>
      </c>
      <c r="AU174" s="231" t="s">
        <v>83</v>
      </c>
      <c r="AY174" s="16" t="s">
        <v>130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136</v>
      </c>
      <c r="BK174" s="232">
        <f>ROUND(I174*H174,2)</f>
        <v>0</v>
      </c>
      <c r="BL174" s="16" t="s">
        <v>215</v>
      </c>
      <c r="BM174" s="231" t="s">
        <v>557</v>
      </c>
    </row>
    <row r="175" s="2" customFormat="1">
      <c r="A175" s="37"/>
      <c r="B175" s="38"/>
      <c r="C175" s="39"/>
      <c r="D175" s="233" t="s">
        <v>138</v>
      </c>
      <c r="E175" s="39"/>
      <c r="F175" s="234" t="s">
        <v>556</v>
      </c>
      <c r="G175" s="39"/>
      <c r="H175" s="39"/>
      <c r="I175" s="235"/>
      <c r="J175" s="39"/>
      <c r="K175" s="39"/>
      <c r="L175" s="43"/>
      <c r="M175" s="236"/>
      <c r="N175" s="237"/>
      <c r="O175" s="91"/>
      <c r="P175" s="91"/>
      <c r="Q175" s="91"/>
      <c r="R175" s="91"/>
      <c r="S175" s="91"/>
      <c r="T175" s="9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138</v>
      </c>
      <c r="AU175" s="16" t="s">
        <v>83</v>
      </c>
    </row>
    <row r="176" s="2" customFormat="1" ht="24.15" customHeight="1">
      <c r="A176" s="37"/>
      <c r="B176" s="38"/>
      <c r="C176" s="219" t="s">
        <v>233</v>
      </c>
      <c r="D176" s="219" t="s">
        <v>132</v>
      </c>
      <c r="E176" s="220" t="s">
        <v>558</v>
      </c>
      <c r="F176" s="221" t="s">
        <v>559</v>
      </c>
      <c r="G176" s="222" t="s">
        <v>218</v>
      </c>
      <c r="H176" s="223">
        <v>85</v>
      </c>
      <c r="I176" s="224"/>
      <c r="J176" s="225">
        <f>ROUND(I176*H176,2)</f>
        <v>0</v>
      </c>
      <c r="K176" s="226"/>
      <c r="L176" s="43"/>
      <c r="M176" s="227" t="s">
        <v>1</v>
      </c>
      <c r="N176" s="228" t="s">
        <v>40</v>
      </c>
      <c r="O176" s="91"/>
      <c r="P176" s="229">
        <f>O176*H176</f>
        <v>0</v>
      </c>
      <c r="Q176" s="229">
        <v>0.00046000000000000001</v>
      </c>
      <c r="R176" s="229">
        <f>Q176*H176</f>
        <v>0.039100000000000003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215</v>
      </c>
      <c r="AT176" s="231" t="s">
        <v>132</v>
      </c>
      <c r="AU176" s="231" t="s">
        <v>83</v>
      </c>
      <c r="AY176" s="16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136</v>
      </c>
      <c r="BK176" s="232">
        <f>ROUND(I176*H176,2)</f>
        <v>0</v>
      </c>
      <c r="BL176" s="16" t="s">
        <v>215</v>
      </c>
      <c r="BM176" s="231" t="s">
        <v>560</v>
      </c>
    </row>
    <row r="177" s="2" customFormat="1">
      <c r="A177" s="37"/>
      <c r="B177" s="38"/>
      <c r="C177" s="39"/>
      <c r="D177" s="233" t="s">
        <v>138</v>
      </c>
      <c r="E177" s="39"/>
      <c r="F177" s="234" t="s">
        <v>559</v>
      </c>
      <c r="G177" s="39"/>
      <c r="H177" s="39"/>
      <c r="I177" s="235"/>
      <c r="J177" s="39"/>
      <c r="K177" s="39"/>
      <c r="L177" s="43"/>
      <c r="M177" s="236"/>
      <c r="N177" s="237"/>
      <c r="O177" s="91"/>
      <c r="P177" s="91"/>
      <c r="Q177" s="91"/>
      <c r="R177" s="91"/>
      <c r="S177" s="91"/>
      <c r="T177" s="9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138</v>
      </c>
      <c r="AU177" s="16" t="s">
        <v>83</v>
      </c>
    </row>
    <row r="178" s="2" customFormat="1">
      <c r="A178" s="37"/>
      <c r="B178" s="38"/>
      <c r="C178" s="39"/>
      <c r="D178" s="233" t="s">
        <v>333</v>
      </c>
      <c r="E178" s="39"/>
      <c r="F178" s="260" t="s">
        <v>561</v>
      </c>
      <c r="G178" s="39"/>
      <c r="H178" s="39"/>
      <c r="I178" s="235"/>
      <c r="J178" s="39"/>
      <c r="K178" s="39"/>
      <c r="L178" s="43"/>
      <c r="M178" s="236"/>
      <c r="N178" s="237"/>
      <c r="O178" s="91"/>
      <c r="P178" s="91"/>
      <c r="Q178" s="91"/>
      <c r="R178" s="91"/>
      <c r="S178" s="91"/>
      <c r="T178" s="92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333</v>
      </c>
      <c r="AU178" s="16" t="s">
        <v>83</v>
      </c>
    </row>
    <row r="179" s="2" customFormat="1" ht="24.15" customHeight="1">
      <c r="A179" s="37"/>
      <c r="B179" s="38"/>
      <c r="C179" s="219" t="s">
        <v>238</v>
      </c>
      <c r="D179" s="219" t="s">
        <v>132</v>
      </c>
      <c r="E179" s="220" t="s">
        <v>562</v>
      </c>
      <c r="F179" s="221" t="s">
        <v>563</v>
      </c>
      <c r="G179" s="222" t="s">
        <v>218</v>
      </c>
      <c r="H179" s="223">
        <v>13</v>
      </c>
      <c r="I179" s="224"/>
      <c r="J179" s="225">
        <f>ROUND(I179*H179,2)</f>
        <v>0</v>
      </c>
      <c r="K179" s="226"/>
      <c r="L179" s="43"/>
      <c r="M179" s="227" t="s">
        <v>1</v>
      </c>
      <c r="N179" s="228" t="s">
        <v>40</v>
      </c>
      <c r="O179" s="91"/>
      <c r="P179" s="229">
        <f>O179*H179</f>
        <v>0</v>
      </c>
      <c r="Q179" s="229">
        <v>0.00055999999999999995</v>
      </c>
      <c r="R179" s="229">
        <f>Q179*H179</f>
        <v>0.0072799999999999991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215</v>
      </c>
      <c r="AT179" s="231" t="s">
        <v>132</v>
      </c>
      <c r="AU179" s="231" t="s">
        <v>83</v>
      </c>
      <c r="AY179" s="16" t="s">
        <v>130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136</v>
      </c>
      <c r="BK179" s="232">
        <f>ROUND(I179*H179,2)</f>
        <v>0</v>
      </c>
      <c r="BL179" s="16" t="s">
        <v>215</v>
      </c>
      <c r="BM179" s="231" t="s">
        <v>564</v>
      </c>
    </row>
    <row r="180" s="2" customFormat="1">
      <c r="A180" s="37"/>
      <c r="B180" s="38"/>
      <c r="C180" s="39"/>
      <c r="D180" s="233" t="s">
        <v>138</v>
      </c>
      <c r="E180" s="39"/>
      <c r="F180" s="234" t="s">
        <v>563</v>
      </c>
      <c r="G180" s="39"/>
      <c r="H180" s="39"/>
      <c r="I180" s="235"/>
      <c r="J180" s="39"/>
      <c r="K180" s="39"/>
      <c r="L180" s="43"/>
      <c r="M180" s="236"/>
      <c r="N180" s="237"/>
      <c r="O180" s="91"/>
      <c r="P180" s="91"/>
      <c r="Q180" s="91"/>
      <c r="R180" s="91"/>
      <c r="S180" s="91"/>
      <c r="T180" s="92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138</v>
      </c>
      <c r="AU180" s="16" t="s">
        <v>83</v>
      </c>
    </row>
    <row r="181" s="2" customFormat="1" ht="24.15" customHeight="1">
      <c r="A181" s="37"/>
      <c r="B181" s="38"/>
      <c r="C181" s="219" t="s">
        <v>7</v>
      </c>
      <c r="D181" s="219" t="s">
        <v>132</v>
      </c>
      <c r="E181" s="220" t="s">
        <v>565</v>
      </c>
      <c r="F181" s="221" t="s">
        <v>566</v>
      </c>
      <c r="G181" s="222" t="s">
        <v>218</v>
      </c>
      <c r="H181" s="223">
        <v>35</v>
      </c>
      <c r="I181" s="224"/>
      <c r="J181" s="225">
        <f>ROUND(I181*H181,2)</f>
        <v>0</v>
      </c>
      <c r="K181" s="226"/>
      <c r="L181" s="43"/>
      <c r="M181" s="227" t="s">
        <v>1</v>
      </c>
      <c r="N181" s="228" t="s">
        <v>40</v>
      </c>
      <c r="O181" s="91"/>
      <c r="P181" s="229">
        <f>O181*H181</f>
        <v>0</v>
      </c>
      <c r="Q181" s="229">
        <v>0.00071000000000000002</v>
      </c>
      <c r="R181" s="229">
        <f>Q181*H181</f>
        <v>0.024850000000000001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215</v>
      </c>
      <c r="AT181" s="231" t="s">
        <v>132</v>
      </c>
      <c r="AU181" s="231" t="s">
        <v>83</v>
      </c>
      <c r="AY181" s="16" t="s">
        <v>130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136</v>
      </c>
      <c r="BK181" s="232">
        <f>ROUND(I181*H181,2)</f>
        <v>0</v>
      </c>
      <c r="BL181" s="16" t="s">
        <v>215</v>
      </c>
      <c r="BM181" s="231" t="s">
        <v>567</v>
      </c>
    </row>
    <row r="182" s="2" customFormat="1">
      <c r="A182" s="37"/>
      <c r="B182" s="38"/>
      <c r="C182" s="39"/>
      <c r="D182" s="233" t="s">
        <v>138</v>
      </c>
      <c r="E182" s="39"/>
      <c r="F182" s="234" t="s">
        <v>566</v>
      </c>
      <c r="G182" s="39"/>
      <c r="H182" s="39"/>
      <c r="I182" s="235"/>
      <c r="J182" s="39"/>
      <c r="K182" s="39"/>
      <c r="L182" s="43"/>
      <c r="M182" s="236"/>
      <c r="N182" s="237"/>
      <c r="O182" s="91"/>
      <c r="P182" s="91"/>
      <c r="Q182" s="91"/>
      <c r="R182" s="91"/>
      <c r="S182" s="91"/>
      <c r="T182" s="9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138</v>
      </c>
      <c r="AU182" s="16" t="s">
        <v>83</v>
      </c>
    </row>
    <row r="183" s="2" customFormat="1" ht="24.15" customHeight="1">
      <c r="A183" s="37"/>
      <c r="B183" s="38"/>
      <c r="C183" s="219" t="s">
        <v>250</v>
      </c>
      <c r="D183" s="219" t="s">
        <v>132</v>
      </c>
      <c r="E183" s="220" t="s">
        <v>568</v>
      </c>
      <c r="F183" s="221" t="s">
        <v>569</v>
      </c>
      <c r="G183" s="222" t="s">
        <v>218</v>
      </c>
      <c r="H183" s="223">
        <v>30</v>
      </c>
      <c r="I183" s="224"/>
      <c r="J183" s="225">
        <f>ROUND(I183*H183,2)</f>
        <v>0</v>
      </c>
      <c r="K183" s="226"/>
      <c r="L183" s="43"/>
      <c r="M183" s="227" t="s">
        <v>1</v>
      </c>
      <c r="N183" s="228" t="s">
        <v>40</v>
      </c>
      <c r="O183" s="91"/>
      <c r="P183" s="229">
        <f>O183*H183</f>
        <v>0</v>
      </c>
      <c r="Q183" s="229">
        <v>0.00125</v>
      </c>
      <c r="R183" s="229">
        <f>Q183*H183</f>
        <v>0.037499999999999999</v>
      </c>
      <c r="S183" s="229">
        <v>0</v>
      </c>
      <c r="T183" s="23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215</v>
      </c>
      <c r="AT183" s="231" t="s">
        <v>132</v>
      </c>
      <c r="AU183" s="231" t="s">
        <v>83</v>
      </c>
      <c r="AY183" s="16" t="s">
        <v>130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136</v>
      </c>
      <c r="BK183" s="232">
        <f>ROUND(I183*H183,2)</f>
        <v>0</v>
      </c>
      <c r="BL183" s="16" t="s">
        <v>215</v>
      </c>
      <c r="BM183" s="231" t="s">
        <v>570</v>
      </c>
    </row>
    <row r="184" s="2" customFormat="1">
      <c r="A184" s="37"/>
      <c r="B184" s="38"/>
      <c r="C184" s="39"/>
      <c r="D184" s="233" t="s">
        <v>138</v>
      </c>
      <c r="E184" s="39"/>
      <c r="F184" s="234" t="s">
        <v>569</v>
      </c>
      <c r="G184" s="39"/>
      <c r="H184" s="39"/>
      <c r="I184" s="235"/>
      <c r="J184" s="39"/>
      <c r="K184" s="39"/>
      <c r="L184" s="43"/>
      <c r="M184" s="236"/>
      <c r="N184" s="237"/>
      <c r="O184" s="91"/>
      <c r="P184" s="91"/>
      <c r="Q184" s="91"/>
      <c r="R184" s="91"/>
      <c r="S184" s="91"/>
      <c r="T184" s="92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138</v>
      </c>
      <c r="AU184" s="16" t="s">
        <v>83</v>
      </c>
    </row>
    <row r="185" s="2" customFormat="1" ht="24.15" customHeight="1">
      <c r="A185" s="37"/>
      <c r="B185" s="38"/>
      <c r="C185" s="219" t="s">
        <v>258</v>
      </c>
      <c r="D185" s="219" t="s">
        <v>132</v>
      </c>
      <c r="E185" s="220" t="s">
        <v>571</v>
      </c>
      <c r="F185" s="221" t="s">
        <v>572</v>
      </c>
      <c r="G185" s="222" t="s">
        <v>218</v>
      </c>
      <c r="H185" s="223">
        <v>30</v>
      </c>
      <c r="I185" s="224"/>
      <c r="J185" s="225">
        <f>ROUND(I185*H185,2)</f>
        <v>0</v>
      </c>
      <c r="K185" s="226"/>
      <c r="L185" s="43"/>
      <c r="M185" s="227" t="s">
        <v>1</v>
      </c>
      <c r="N185" s="228" t="s">
        <v>40</v>
      </c>
      <c r="O185" s="91"/>
      <c r="P185" s="229">
        <f>O185*H185</f>
        <v>0</v>
      </c>
      <c r="Q185" s="229">
        <v>0.0016199999999999999</v>
      </c>
      <c r="R185" s="229">
        <f>Q185*H185</f>
        <v>0.048599999999999997</v>
      </c>
      <c r="S185" s="229">
        <v>0</v>
      </c>
      <c r="T185" s="23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215</v>
      </c>
      <c r="AT185" s="231" t="s">
        <v>132</v>
      </c>
      <c r="AU185" s="231" t="s">
        <v>83</v>
      </c>
      <c r="AY185" s="16" t="s">
        <v>130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136</v>
      </c>
      <c r="BK185" s="232">
        <f>ROUND(I185*H185,2)</f>
        <v>0</v>
      </c>
      <c r="BL185" s="16" t="s">
        <v>215</v>
      </c>
      <c r="BM185" s="231" t="s">
        <v>573</v>
      </c>
    </row>
    <row r="186" s="2" customFormat="1">
      <c r="A186" s="37"/>
      <c r="B186" s="38"/>
      <c r="C186" s="39"/>
      <c r="D186" s="233" t="s">
        <v>138</v>
      </c>
      <c r="E186" s="39"/>
      <c r="F186" s="234" t="s">
        <v>572</v>
      </c>
      <c r="G186" s="39"/>
      <c r="H186" s="39"/>
      <c r="I186" s="235"/>
      <c r="J186" s="39"/>
      <c r="K186" s="39"/>
      <c r="L186" s="43"/>
      <c r="M186" s="236"/>
      <c r="N186" s="237"/>
      <c r="O186" s="91"/>
      <c r="P186" s="91"/>
      <c r="Q186" s="91"/>
      <c r="R186" s="91"/>
      <c r="S186" s="91"/>
      <c r="T186" s="92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138</v>
      </c>
      <c r="AU186" s="16" t="s">
        <v>83</v>
      </c>
    </row>
    <row r="187" s="2" customFormat="1" ht="16.5" customHeight="1">
      <c r="A187" s="37"/>
      <c r="B187" s="38"/>
      <c r="C187" s="219" t="s">
        <v>263</v>
      </c>
      <c r="D187" s="219" t="s">
        <v>132</v>
      </c>
      <c r="E187" s="220" t="s">
        <v>574</v>
      </c>
      <c r="F187" s="221" t="s">
        <v>575</v>
      </c>
      <c r="G187" s="222" t="s">
        <v>218</v>
      </c>
      <c r="H187" s="223">
        <v>193</v>
      </c>
      <c r="I187" s="224"/>
      <c r="J187" s="225">
        <f>ROUND(I187*H187,2)</f>
        <v>0</v>
      </c>
      <c r="K187" s="226"/>
      <c r="L187" s="43"/>
      <c r="M187" s="227" t="s">
        <v>1</v>
      </c>
      <c r="N187" s="228" t="s">
        <v>40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1" t="s">
        <v>215</v>
      </c>
      <c r="AT187" s="231" t="s">
        <v>132</v>
      </c>
      <c r="AU187" s="231" t="s">
        <v>83</v>
      </c>
      <c r="AY187" s="16" t="s">
        <v>130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136</v>
      </c>
      <c r="BK187" s="232">
        <f>ROUND(I187*H187,2)</f>
        <v>0</v>
      </c>
      <c r="BL187" s="16" t="s">
        <v>215</v>
      </c>
      <c r="BM187" s="231" t="s">
        <v>576</v>
      </c>
    </row>
    <row r="188" s="2" customFormat="1">
      <c r="A188" s="37"/>
      <c r="B188" s="38"/>
      <c r="C188" s="39"/>
      <c r="D188" s="233" t="s">
        <v>138</v>
      </c>
      <c r="E188" s="39"/>
      <c r="F188" s="234" t="s">
        <v>575</v>
      </c>
      <c r="G188" s="39"/>
      <c r="H188" s="39"/>
      <c r="I188" s="235"/>
      <c r="J188" s="39"/>
      <c r="K188" s="39"/>
      <c r="L188" s="43"/>
      <c r="M188" s="236"/>
      <c r="N188" s="237"/>
      <c r="O188" s="91"/>
      <c r="P188" s="91"/>
      <c r="Q188" s="91"/>
      <c r="R188" s="91"/>
      <c r="S188" s="91"/>
      <c r="T188" s="92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138</v>
      </c>
      <c r="AU188" s="16" t="s">
        <v>83</v>
      </c>
    </row>
    <row r="189" s="2" customFormat="1" ht="24.15" customHeight="1">
      <c r="A189" s="37"/>
      <c r="B189" s="38"/>
      <c r="C189" s="219" t="s">
        <v>270</v>
      </c>
      <c r="D189" s="219" t="s">
        <v>132</v>
      </c>
      <c r="E189" s="220" t="s">
        <v>577</v>
      </c>
      <c r="F189" s="221" t="s">
        <v>578</v>
      </c>
      <c r="G189" s="222" t="s">
        <v>151</v>
      </c>
      <c r="H189" s="223">
        <v>0.159</v>
      </c>
      <c r="I189" s="224"/>
      <c r="J189" s="225">
        <f>ROUND(I189*H189,2)</f>
        <v>0</v>
      </c>
      <c r="K189" s="226"/>
      <c r="L189" s="43"/>
      <c r="M189" s="227" t="s">
        <v>1</v>
      </c>
      <c r="N189" s="228" t="s">
        <v>40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215</v>
      </c>
      <c r="AT189" s="231" t="s">
        <v>132</v>
      </c>
      <c r="AU189" s="231" t="s">
        <v>83</v>
      </c>
      <c r="AY189" s="16" t="s">
        <v>130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136</v>
      </c>
      <c r="BK189" s="232">
        <f>ROUND(I189*H189,2)</f>
        <v>0</v>
      </c>
      <c r="BL189" s="16" t="s">
        <v>215</v>
      </c>
      <c r="BM189" s="231" t="s">
        <v>579</v>
      </c>
    </row>
    <row r="190" s="2" customFormat="1">
      <c r="A190" s="37"/>
      <c r="B190" s="38"/>
      <c r="C190" s="39"/>
      <c r="D190" s="233" t="s">
        <v>138</v>
      </c>
      <c r="E190" s="39"/>
      <c r="F190" s="234" t="s">
        <v>578</v>
      </c>
      <c r="G190" s="39"/>
      <c r="H190" s="39"/>
      <c r="I190" s="235"/>
      <c r="J190" s="39"/>
      <c r="K190" s="39"/>
      <c r="L190" s="43"/>
      <c r="M190" s="236"/>
      <c r="N190" s="237"/>
      <c r="O190" s="91"/>
      <c r="P190" s="91"/>
      <c r="Q190" s="91"/>
      <c r="R190" s="91"/>
      <c r="S190" s="91"/>
      <c r="T190" s="9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138</v>
      </c>
      <c r="AU190" s="16" t="s">
        <v>83</v>
      </c>
    </row>
    <row r="191" s="12" customFormat="1" ht="22.8" customHeight="1">
      <c r="A191" s="12"/>
      <c r="B191" s="203"/>
      <c r="C191" s="204"/>
      <c r="D191" s="205" t="s">
        <v>72</v>
      </c>
      <c r="E191" s="217" t="s">
        <v>580</v>
      </c>
      <c r="F191" s="217" t="s">
        <v>581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SUM(P192:P224)</f>
        <v>0</v>
      </c>
      <c r="Q191" s="211"/>
      <c r="R191" s="212">
        <f>SUM(R192:R224)</f>
        <v>0.052060000000000002</v>
      </c>
      <c r="S191" s="211"/>
      <c r="T191" s="213">
        <f>SUM(T192:T224)</f>
        <v>0.33600000000000002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83</v>
      </c>
      <c r="AT191" s="215" t="s">
        <v>72</v>
      </c>
      <c r="AU191" s="215" t="s">
        <v>81</v>
      </c>
      <c r="AY191" s="214" t="s">
        <v>130</v>
      </c>
      <c r="BK191" s="216">
        <f>SUM(BK192:BK224)</f>
        <v>0</v>
      </c>
    </row>
    <row r="192" s="2" customFormat="1" ht="24.15" customHeight="1">
      <c r="A192" s="37"/>
      <c r="B192" s="38"/>
      <c r="C192" s="219" t="s">
        <v>275</v>
      </c>
      <c r="D192" s="219" t="s">
        <v>132</v>
      </c>
      <c r="E192" s="220" t="s">
        <v>582</v>
      </c>
      <c r="F192" s="221" t="s">
        <v>583</v>
      </c>
      <c r="G192" s="222" t="s">
        <v>208</v>
      </c>
      <c r="H192" s="223">
        <v>24</v>
      </c>
      <c r="I192" s="224"/>
      <c r="J192" s="225">
        <f>ROUND(I192*H192,2)</f>
        <v>0</v>
      </c>
      <c r="K192" s="226"/>
      <c r="L192" s="43"/>
      <c r="M192" s="227" t="s">
        <v>1</v>
      </c>
      <c r="N192" s="228" t="s">
        <v>40</v>
      </c>
      <c r="O192" s="91"/>
      <c r="P192" s="229">
        <f>O192*H192</f>
        <v>0</v>
      </c>
      <c r="Q192" s="229">
        <v>2.0000000000000002E-05</v>
      </c>
      <c r="R192" s="229">
        <f>Q192*H192</f>
        <v>0.00048000000000000007</v>
      </c>
      <c r="S192" s="229">
        <v>0.014</v>
      </c>
      <c r="T192" s="230">
        <f>S192*H192</f>
        <v>0.33600000000000002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215</v>
      </c>
      <c r="AT192" s="231" t="s">
        <v>132</v>
      </c>
      <c r="AU192" s="231" t="s">
        <v>83</v>
      </c>
      <c r="AY192" s="16" t="s">
        <v>130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136</v>
      </c>
      <c r="BK192" s="232">
        <f>ROUND(I192*H192,2)</f>
        <v>0</v>
      </c>
      <c r="BL192" s="16" t="s">
        <v>215</v>
      </c>
      <c r="BM192" s="231" t="s">
        <v>584</v>
      </c>
    </row>
    <row r="193" s="2" customFormat="1">
      <c r="A193" s="37"/>
      <c r="B193" s="38"/>
      <c r="C193" s="39"/>
      <c r="D193" s="233" t="s">
        <v>138</v>
      </c>
      <c r="E193" s="39"/>
      <c r="F193" s="234" t="s">
        <v>583</v>
      </c>
      <c r="G193" s="39"/>
      <c r="H193" s="39"/>
      <c r="I193" s="235"/>
      <c r="J193" s="39"/>
      <c r="K193" s="39"/>
      <c r="L193" s="43"/>
      <c r="M193" s="236"/>
      <c r="N193" s="237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138</v>
      </c>
      <c r="AU193" s="16" t="s">
        <v>83</v>
      </c>
    </row>
    <row r="194" s="2" customFormat="1" ht="24.15" customHeight="1">
      <c r="A194" s="37"/>
      <c r="B194" s="38"/>
      <c r="C194" s="219" t="s">
        <v>280</v>
      </c>
      <c r="D194" s="219" t="s">
        <v>132</v>
      </c>
      <c r="E194" s="220" t="s">
        <v>585</v>
      </c>
      <c r="F194" s="221" t="s">
        <v>586</v>
      </c>
      <c r="G194" s="222" t="s">
        <v>374</v>
      </c>
      <c r="H194" s="223">
        <v>2</v>
      </c>
      <c r="I194" s="224"/>
      <c r="J194" s="225">
        <f>ROUND(I194*H194,2)</f>
        <v>0</v>
      </c>
      <c r="K194" s="226"/>
      <c r="L194" s="43"/>
      <c r="M194" s="227" t="s">
        <v>1</v>
      </c>
      <c r="N194" s="228" t="s">
        <v>40</v>
      </c>
      <c r="O194" s="91"/>
      <c r="P194" s="229">
        <f>O194*H194</f>
        <v>0</v>
      </c>
      <c r="Q194" s="229">
        <v>0.012579999999999999</v>
      </c>
      <c r="R194" s="229">
        <f>Q194*H194</f>
        <v>0.025159999999999998</v>
      </c>
      <c r="S194" s="229">
        <v>0</v>
      </c>
      <c r="T194" s="23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215</v>
      </c>
      <c r="AT194" s="231" t="s">
        <v>132</v>
      </c>
      <c r="AU194" s="231" t="s">
        <v>83</v>
      </c>
      <c r="AY194" s="16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136</v>
      </c>
      <c r="BK194" s="232">
        <f>ROUND(I194*H194,2)</f>
        <v>0</v>
      </c>
      <c r="BL194" s="16" t="s">
        <v>215</v>
      </c>
      <c r="BM194" s="231" t="s">
        <v>587</v>
      </c>
    </row>
    <row r="195" s="2" customFormat="1">
      <c r="A195" s="37"/>
      <c r="B195" s="38"/>
      <c r="C195" s="39"/>
      <c r="D195" s="233" t="s">
        <v>138</v>
      </c>
      <c r="E195" s="39"/>
      <c r="F195" s="234" t="s">
        <v>586</v>
      </c>
      <c r="G195" s="39"/>
      <c r="H195" s="39"/>
      <c r="I195" s="235"/>
      <c r="J195" s="39"/>
      <c r="K195" s="39"/>
      <c r="L195" s="43"/>
      <c r="M195" s="236"/>
      <c r="N195" s="237"/>
      <c r="O195" s="91"/>
      <c r="P195" s="91"/>
      <c r="Q195" s="91"/>
      <c r="R195" s="91"/>
      <c r="S195" s="91"/>
      <c r="T195" s="92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138</v>
      </c>
      <c r="AU195" s="16" t="s">
        <v>83</v>
      </c>
    </row>
    <row r="196" s="2" customFormat="1">
      <c r="A196" s="37"/>
      <c r="B196" s="38"/>
      <c r="C196" s="39"/>
      <c r="D196" s="233" t="s">
        <v>333</v>
      </c>
      <c r="E196" s="39"/>
      <c r="F196" s="260" t="s">
        <v>588</v>
      </c>
      <c r="G196" s="39"/>
      <c r="H196" s="39"/>
      <c r="I196" s="235"/>
      <c r="J196" s="39"/>
      <c r="K196" s="39"/>
      <c r="L196" s="43"/>
      <c r="M196" s="236"/>
      <c r="N196" s="237"/>
      <c r="O196" s="91"/>
      <c r="P196" s="91"/>
      <c r="Q196" s="91"/>
      <c r="R196" s="91"/>
      <c r="S196" s="91"/>
      <c r="T196" s="92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333</v>
      </c>
      <c r="AU196" s="16" t="s">
        <v>83</v>
      </c>
    </row>
    <row r="197" s="2" customFormat="1" ht="24.15" customHeight="1">
      <c r="A197" s="37"/>
      <c r="B197" s="38"/>
      <c r="C197" s="219" t="s">
        <v>287</v>
      </c>
      <c r="D197" s="219" t="s">
        <v>132</v>
      </c>
      <c r="E197" s="220" t="s">
        <v>589</v>
      </c>
      <c r="F197" s="221" t="s">
        <v>590</v>
      </c>
      <c r="G197" s="222" t="s">
        <v>208</v>
      </c>
      <c r="H197" s="223">
        <v>3</v>
      </c>
      <c r="I197" s="224"/>
      <c r="J197" s="225">
        <f>ROUND(I197*H197,2)</f>
        <v>0</v>
      </c>
      <c r="K197" s="226"/>
      <c r="L197" s="43"/>
      <c r="M197" s="227" t="s">
        <v>1</v>
      </c>
      <c r="N197" s="228" t="s">
        <v>40</v>
      </c>
      <c r="O197" s="91"/>
      <c r="P197" s="229">
        <f>O197*H197</f>
        <v>0</v>
      </c>
      <c r="Q197" s="229">
        <v>0.00024000000000000001</v>
      </c>
      <c r="R197" s="229">
        <f>Q197*H197</f>
        <v>0.00072000000000000005</v>
      </c>
      <c r="S197" s="229">
        <v>0</v>
      </c>
      <c r="T197" s="23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215</v>
      </c>
      <c r="AT197" s="231" t="s">
        <v>132</v>
      </c>
      <c r="AU197" s="231" t="s">
        <v>83</v>
      </c>
      <c r="AY197" s="16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136</v>
      </c>
      <c r="BK197" s="232">
        <f>ROUND(I197*H197,2)</f>
        <v>0</v>
      </c>
      <c r="BL197" s="16" t="s">
        <v>215</v>
      </c>
      <c r="BM197" s="231" t="s">
        <v>591</v>
      </c>
    </row>
    <row r="198" s="2" customFormat="1">
      <c r="A198" s="37"/>
      <c r="B198" s="38"/>
      <c r="C198" s="39"/>
      <c r="D198" s="233" t="s">
        <v>138</v>
      </c>
      <c r="E198" s="39"/>
      <c r="F198" s="234" t="s">
        <v>590</v>
      </c>
      <c r="G198" s="39"/>
      <c r="H198" s="39"/>
      <c r="I198" s="235"/>
      <c r="J198" s="39"/>
      <c r="K198" s="39"/>
      <c r="L198" s="43"/>
      <c r="M198" s="236"/>
      <c r="N198" s="237"/>
      <c r="O198" s="91"/>
      <c r="P198" s="91"/>
      <c r="Q198" s="91"/>
      <c r="R198" s="91"/>
      <c r="S198" s="91"/>
      <c r="T198" s="9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138</v>
      </c>
      <c r="AU198" s="16" t="s">
        <v>83</v>
      </c>
    </row>
    <row r="199" s="2" customFormat="1" ht="24.15" customHeight="1">
      <c r="A199" s="37"/>
      <c r="B199" s="38"/>
      <c r="C199" s="219" t="s">
        <v>292</v>
      </c>
      <c r="D199" s="219" t="s">
        <v>132</v>
      </c>
      <c r="E199" s="220" t="s">
        <v>592</v>
      </c>
      <c r="F199" s="221" t="s">
        <v>593</v>
      </c>
      <c r="G199" s="222" t="s">
        <v>208</v>
      </c>
      <c r="H199" s="223">
        <v>16</v>
      </c>
      <c r="I199" s="224"/>
      <c r="J199" s="225">
        <f>ROUND(I199*H199,2)</f>
        <v>0</v>
      </c>
      <c r="K199" s="226"/>
      <c r="L199" s="43"/>
      <c r="M199" s="227" t="s">
        <v>1</v>
      </c>
      <c r="N199" s="228" t="s">
        <v>40</v>
      </c>
      <c r="O199" s="91"/>
      <c r="P199" s="229">
        <f>O199*H199</f>
        <v>0</v>
      </c>
      <c r="Q199" s="229">
        <v>0.00051999999999999995</v>
      </c>
      <c r="R199" s="229">
        <f>Q199*H199</f>
        <v>0.0083199999999999993</v>
      </c>
      <c r="S199" s="229">
        <v>0</v>
      </c>
      <c r="T199" s="23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215</v>
      </c>
      <c r="AT199" s="231" t="s">
        <v>132</v>
      </c>
      <c r="AU199" s="231" t="s">
        <v>83</v>
      </c>
      <c r="AY199" s="16" t="s">
        <v>130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136</v>
      </c>
      <c r="BK199" s="232">
        <f>ROUND(I199*H199,2)</f>
        <v>0</v>
      </c>
      <c r="BL199" s="16" t="s">
        <v>215</v>
      </c>
      <c r="BM199" s="231" t="s">
        <v>594</v>
      </c>
    </row>
    <row r="200" s="2" customFormat="1">
      <c r="A200" s="37"/>
      <c r="B200" s="38"/>
      <c r="C200" s="39"/>
      <c r="D200" s="233" t="s">
        <v>138</v>
      </c>
      <c r="E200" s="39"/>
      <c r="F200" s="234" t="s">
        <v>593</v>
      </c>
      <c r="G200" s="39"/>
      <c r="H200" s="39"/>
      <c r="I200" s="235"/>
      <c r="J200" s="39"/>
      <c r="K200" s="39"/>
      <c r="L200" s="43"/>
      <c r="M200" s="236"/>
      <c r="N200" s="237"/>
      <c r="O200" s="91"/>
      <c r="P200" s="91"/>
      <c r="Q200" s="91"/>
      <c r="R200" s="91"/>
      <c r="S200" s="91"/>
      <c r="T200" s="92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138</v>
      </c>
      <c r="AU200" s="16" t="s">
        <v>83</v>
      </c>
    </row>
    <row r="201" s="2" customFormat="1">
      <c r="A201" s="37"/>
      <c r="B201" s="38"/>
      <c r="C201" s="39"/>
      <c r="D201" s="233" t="s">
        <v>333</v>
      </c>
      <c r="E201" s="39"/>
      <c r="F201" s="260" t="s">
        <v>595</v>
      </c>
      <c r="G201" s="39"/>
      <c r="H201" s="39"/>
      <c r="I201" s="235"/>
      <c r="J201" s="39"/>
      <c r="K201" s="39"/>
      <c r="L201" s="43"/>
      <c r="M201" s="236"/>
      <c r="N201" s="237"/>
      <c r="O201" s="91"/>
      <c r="P201" s="91"/>
      <c r="Q201" s="91"/>
      <c r="R201" s="91"/>
      <c r="S201" s="91"/>
      <c r="T201" s="92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333</v>
      </c>
      <c r="AU201" s="16" t="s">
        <v>83</v>
      </c>
    </row>
    <row r="202" s="2" customFormat="1" ht="24.15" customHeight="1">
      <c r="A202" s="37"/>
      <c r="B202" s="38"/>
      <c r="C202" s="219" t="s">
        <v>297</v>
      </c>
      <c r="D202" s="219" t="s">
        <v>132</v>
      </c>
      <c r="E202" s="220" t="s">
        <v>596</v>
      </c>
      <c r="F202" s="221" t="s">
        <v>597</v>
      </c>
      <c r="G202" s="222" t="s">
        <v>208</v>
      </c>
      <c r="H202" s="223">
        <v>2</v>
      </c>
      <c r="I202" s="224"/>
      <c r="J202" s="225">
        <f>ROUND(I202*H202,2)</f>
        <v>0</v>
      </c>
      <c r="K202" s="226"/>
      <c r="L202" s="43"/>
      <c r="M202" s="227" t="s">
        <v>1</v>
      </c>
      <c r="N202" s="228" t="s">
        <v>40</v>
      </c>
      <c r="O202" s="91"/>
      <c r="P202" s="229">
        <f>O202*H202</f>
        <v>0</v>
      </c>
      <c r="Q202" s="229">
        <v>0.00025000000000000001</v>
      </c>
      <c r="R202" s="229">
        <f>Q202*H202</f>
        <v>0.00050000000000000001</v>
      </c>
      <c r="S202" s="229">
        <v>0</v>
      </c>
      <c r="T202" s="23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215</v>
      </c>
      <c r="AT202" s="231" t="s">
        <v>132</v>
      </c>
      <c r="AU202" s="231" t="s">
        <v>83</v>
      </c>
      <c r="AY202" s="16" t="s">
        <v>130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136</v>
      </c>
      <c r="BK202" s="232">
        <f>ROUND(I202*H202,2)</f>
        <v>0</v>
      </c>
      <c r="BL202" s="16" t="s">
        <v>215</v>
      </c>
      <c r="BM202" s="231" t="s">
        <v>598</v>
      </c>
    </row>
    <row r="203" s="2" customFormat="1">
      <c r="A203" s="37"/>
      <c r="B203" s="38"/>
      <c r="C203" s="39"/>
      <c r="D203" s="233" t="s">
        <v>138</v>
      </c>
      <c r="E203" s="39"/>
      <c r="F203" s="234" t="s">
        <v>597</v>
      </c>
      <c r="G203" s="39"/>
      <c r="H203" s="39"/>
      <c r="I203" s="235"/>
      <c r="J203" s="39"/>
      <c r="K203" s="39"/>
      <c r="L203" s="43"/>
      <c r="M203" s="236"/>
      <c r="N203" s="237"/>
      <c r="O203" s="91"/>
      <c r="P203" s="91"/>
      <c r="Q203" s="91"/>
      <c r="R203" s="91"/>
      <c r="S203" s="91"/>
      <c r="T203" s="9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138</v>
      </c>
      <c r="AU203" s="16" t="s">
        <v>83</v>
      </c>
    </row>
    <row r="204" s="2" customFormat="1">
      <c r="A204" s="37"/>
      <c r="B204" s="38"/>
      <c r="C204" s="39"/>
      <c r="D204" s="233" t="s">
        <v>333</v>
      </c>
      <c r="E204" s="39"/>
      <c r="F204" s="260" t="s">
        <v>599</v>
      </c>
      <c r="G204" s="39"/>
      <c r="H204" s="39"/>
      <c r="I204" s="235"/>
      <c r="J204" s="39"/>
      <c r="K204" s="39"/>
      <c r="L204" s="43"/>
      <c r="M204" s="236"/>
      <c r="N204" s="237"/>
      <c r="O204" s="91"/>
      <c r="P204" s="91"/>
      <c r="Q204" s="91"/>
      <c r="R204" s="91"/>
      <c r="S204" s="91"/>
      <c r="T204" s="9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333</v>
      </c>
      <c r="AU204" s="16" t="s">
        <v>83</v>
      </c>
    </row>
    <row r="205" s="2" customFormat="1" ht="21.75" customHeight="1">
      <c r="A205" s="37"/>
      <c r="B205" s="38"/>
      <c r="C205" s="219" t="s">
        <v>302</v>
      </c>
      <c r="D205" s="219" t="s">
        <v>132</v>
      </c>
      <c r="E205" s="220" t="s">
        <v>600</v>
      </c>
      <c r="F205" s="221" t="s">
        <v>601</v>
      </c>
      <c r="G205" s="222" t="s">
        <v>208</v>
      </c>
      <c r="H205" s="223">
        <v>16</v>
      </c>
      <c r="I205" s="224"/>
      <c r="J205" s="225">
        <f>ROUND(I205*H205,2)</f>
        <v>0</v>
      </c>
      <c r="K205" s="226"/>
      <c r="L205" s="43"/>
      <c r="M205" s="227" t="s">
        <v>1</v>
      </c>
      <c r="N205" s="228" t="s">
        <v>40</v>
      </c>
      <c r="O205" s="91"/>
      <c r="P205" s="229">
        <f>O205*H205</f>
        <v>0</v>
      </c>
      <c r="Q205" s="229">
        <v>0.00036000000000000002</v>
      </c>
      <c r="R205" s="229">
        <f>Q205*H205</f>
        <v>0.0057600000000000004</v>
      </c>
      <c r="S205" s="229">
        <v>0</v>
      </c>
      <c r="T205" s="23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215</v>
      </c>
      <c r="AT205" s="231" t="s">
        <v>132</v>
      </c>
      <c r="AU205" s="231" t="s">
        <v>83</v>
      </c>
      <c r="AY205" s="16" t="s">
        <v>130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136</v>
      </c>
      <c r="BK205" s="232">
        <f>ROUND(I205*H205,2)</f>
        <v>0</v>
      </c>
      <c r="BL205" s="16" t="s">
        <v>215</v>
      </c>
      <c r="BM205" s="231" t="s">
        <v>602</v>
      </c>
    </row>
    <row r="206" s="2" customFormat="1">
      <c r="A206" s="37"/>
      <c r="B206" s="38"/>
      <c r="C206" s="39"/>
      <c r="D206" s="233" t="s">
        <v>138</v>
      </c>
      <c r="E206" s="39"/>
      <c r="F206" s="234" t="s">
        <v>601</v>
      </c>
      <c r="G206" s="39"/>
      <c r="H206" s="39"/>
      <c r="I206" s="235"/>
      <c r="J206" s="39"/>
      <c r="K206" s="39"/>
      <c r="L206" s="43"/>
      <c r="M206" s="236"/>
      <c r="N206" s="237"/>
      <c r="O206" s="91"/>
      <c r="P206" s="91"/>
      <c r="Q206" s="91"/>
      <c r="R206" s="91"/>
      <c r="S206" s="91"/>
      <c r="T206" s="9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138</v>
      </c>
      <c r="AU206" s="16" t="s">
        <v>83</v>
      </c>
    </row>
    <row r="207" s="2" customFormat="1">
      <c r="A207" s="37"/>
      <c r="B207" s="38"/>
      <c r="C207" s="39"/>
      <c r="D207" s="233" t="s">
        <v>333</v>
      </c>
      <c r="E207" s="39"/>
      <c r="F207" s="260" t="s">
        <v>603</v>
      </c>
      <c r="G207" s="39"/>
      <c r="H207" s="39"/>
      <c r="I207" s="235"/>
      <c r="J207" s="39"/>
      <c r="K207" s="39"/>
      <c r="L207" s="43"/>
      <c r="M207" s="236"/>
      <c r="N207" s="237"/>
      <c r="O207" s="91"/>
      <c r="P207" s="91"/>
      <c r="Q207" s="91"/>
      <c r="R207" s="91"/>
      <c r="S207" s="91"/>
      <c r="T207" s="92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333</v>
      </c>
      <c r="AU207" s="16" t="s">
        <v>83</v>
      </c>
    </row>
    <row r="208" s="2" customFormat="1" ht="24.15" customHeight="1">
      <c r="A208" s="37"/>
      <c r="B208" s="38"/>
      <c r="C208" s="219" t="s">
        <v>267</v>
      </c>
      <c r="D208" s="219" t="s">
        <v>132</v>
      </c>
      <c r="E208" s="220" t="s">
        <v>604</v>
      </c>
      <c r="F208" s="221" t="s">
        <v>605</v>
      </c>
      <c r="G208" s="222" t="s">
        <v>208</v>
      </c>
      <c r="H208" s="223">
        <v>3</v>
      </c>
      <c r="I208" s="224"/>
      <c r="J208" s="225">
        <f>ROUND(I208*H208,2)</f>
        <v>0</v>
      </c>
      <c r="K208" s="226"/>
      <c r="L208" s="43"/>
      <c r="M208" s="227" t="s">
        <v>1</v>
      </c>
      <c r="N208" s="228" t="s">
        <v>40</v>
      </c>
      <c r="O208" s="91"/>
      <c r="P208" s="229">
        <f>O208*H208</f>
        <v>0</v>
      </c>
      <c r="Q208" s="229">
        <v>0.00022000000000000001</v>
      </c>
      <c r="R208" s="229">
        <f>Q208*H208</f>
        <v>0.00066</v>
      </c>
      <c r="S208" s="229">
        <v>0</v>
      </c>
      <c r="T208" s="23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1" t="s">
        <v>215</v>
      </c>
      <c r="AT208" s="231" t="s">
        <v>132</v>
      </c>
      <c r="AU208" s="231" t="s">
        <v>83</v>
      </c>
      <c r="AY208" s="16" t="s">
        <v>130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136</v>
      </c>
      <c r="BK208" s="232">
        <f>ROUND(I208*H208,2)</f>
        <v>0</v>
      </c>
      <c r="BL208" s="16" t="s">
        <v>215</v>
      </c>
      <c r="BM208" s="231" t="s">
        <v>606</v>
      </c>
    </row>
    <row r="209" s="2" customFormat="1">
      <c r="A209" s="37"/>
      <c r="B209" s="38"/>
      <c r="C209" s="39"/>
      <c r="D209" s="233" t="s">
        <v>138</v>
      </c>
      <c r="E209" s="39"/>
      <c r="F209" s="234" t="s">
        <v>605</v>
      </c>
      <c r="G209" s="39"/>
      <c r="H209" s="39"/>
      <c r="I209" s="235"/>
      <c r="J209" s="39"/>
      <c r="K209" s="39"/>
      <c r="L209" s="43"/>
      <c r="M209" s="236"/>
      <c r="N209" s="237"/>
      <c r="O209" s="91"/>
      <c r="P209" s="91"/>
      <c r="Q209" s="91"/>
      <c r="R209" s="91"/>
      <c r="S209" s="91"/>
      <c r="T209" s="92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138</v>
      </c>
      <c r="AU209" s="16" t="s">
        <v>83</v>
      </c>
    </row>
    <row r="210" s="2" customFormat="1">
      <c r="A210" s="37"/>
      <c r="B210" s="38"/>
      <c r="C210" s="39"/>
      <c r="D210" s="233" t="s">
        <v>333</v>
      </c>
      <c r="E210" s="39"/>
      <c r="F210" s="260" t="s">
        <v>607</v>
      </c>
      <c r="G210" s="39"/>
      <c r="H210" s="39"/>
      <c r="I210" s="235"/>
      <c r="J210" s="39"/>
      <c r="K210" s="39"/>
      <c r="L210" s="43"/>
      <c r="M210" s="236"/>
      <c r="N210" s="237"/>
      <c r="O210" s="91"/>
      <c r="P210" s="91"/>
      <c r="Q210" s="91"/>
      <c r="R210" s="91"/>
      <c r="S210" s="91"/>
      <c r="T210" s="9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333</v>
      </c>
      <c r="AU210" s="16" t="s">
        <v>83</v>
      </c>
    </row>
    <row r="211" s="2" customFormat="1" ht="24.15" customHeight="1">
      <c r="A211" s="37"/>
      <c r="B211" s="38"/>
      <c r="C211" s="219" t="s">
        <v>310</v>
      </c>
      <c r="D211" s="219" t="s">
        <v>132</v>
      </c>
      <c r="E211" s="220" t="s">
        <v>608</v>
      </c>
      <c r="F211" s="221" t="s">
        <v>609</v>
      </c>
      <c r="G211" s="222" t="s">
        <v>208</v>
      </c>
      <c r="H211" s="223">
        <v>7</v>
      </c>
      <c r="I211" s="224"/>
      <c r="J211" s="225">
        <f>ROUND(I211*H211,2)</f>
        <v>0</v>
      </c>
      <c r="K211" s="226"/>
      <c r="L211" s="43"/>
      <c r="M211" s="227" t="s">
        <v>1</v>
      </c>
      <c r="N211" s="228" t="s">
        <v>40</v>
      </c>
      <c r="O211" s="91"/>
      <c r="P211" s="229">
        <f>O211*H211</f>
        <v>0</v>
      </c>
      <c r="Q211" s="229">
        <v>0.00069999999999999999</v>
      </c>
      <c r="R211" s="229">
        <f>Q211*H211</f>
        <v>0.0048999999999999998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215</v>
      </c>
      <c r="AT211" s="231" t="s">
        <v>132</v>
      </c>
      <c r="AU211" s="231" t="s">
        <v>83</v>
      </c>
      <c r="AY211" s="16" t="s">
        <v>130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136</v>
      </c>
      <c r="BK211" s="232">
        <f>ROUND(I211*H211,2)</f>
        <v>0</v>
      </c>
      <c r="BL211" s="16" t="s">
        <v>215</v>
      </c>
      <c r="BM211" s="231" t="s">
        <v>610</v>
      </c>
    </row>
    <row r="212" s="2" customFormat="1">
      <c r="A212" s="37"/>
      <c r="B212" s="38"/>
      <c r="C212" s="39"/>
      <c r="D212" s="233" t="s">
        <v>138</v>
      </c>
      <c r="E212" s="39"/>
      <c r="F212" s="234" t="s">
        <v>609</v>
      </c>
      <c r="G212" s="39"/>
      <c r="H212" s="39"/>
      <c r="I212" s="235"/>
      <c r="J212" s="39"/>
      <c r="K212" s="39"/>
      <c r="L212" s="43"/>
      <c r="M212" s="236"/>
      <c r="N212" s="237"/>
      <c r="O212" s="91"/>
      <c r="P212" s="91"/>
      <c r="Q212" s="91"/>
      <c r="R212" s="91"/>
      <c r="S212" s="91"/>
      <c r="T212" s="9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138</v>
      </c>
      <c r="AU212" s="16" t="s">
        <v>83</v>
      </c>
    </row>
    <row r="213" s="2" customFormat="1">
      <c r="A213" s="37"/>
      <c r="B213" s="38"/>
      <c r="C213" s="39"/>
      <c r="D213" s="233" t="s">
        <v>333</v>
      </c>
      <c r="E213" s="39"/>
      <c r="F213" s="260" t="s">
        <v>611</v>
      </c>
      <c r="G213" s="39"/>
      <c r="H213" s="39"/>
      <c r="I213" s="235"/>
      <c r="J213" s="39"/>
      <c r="K213" s="39"/>
      <c r="L213" s="43"/>
      <c r="M213" s="236"/>
      <c r="N213" s="237"/>
      <c r="O213" s="91"/>
      <c r="P213" s="91"/>
      <c r="Q213" s="91"/>
      <c r="R213" s="91"/>
      <c r="S213" s="91"/>
      <c r="T213" s="92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333</v>
      </c>
      <c r="AU213" s="16" t="s">
        <v>83</v>
      </c>
    </row>
    <row r="214" s="2" customFormat="1" ht="24.15" customHeight="1">
      <c r="A214" s="37"/>
      <c r="B214" s="38"/>
      <c r="C214" s="219" t="s">
        <v>316</v>
      </c>
      <c r="D214" s="219" t="s">
        <v>132</v>
      </c>
      <c r="E214" s="220" t="s">
        <v>612</v>
      </c>
      <c r="F214" s="221" t="s">
        <v>613</v>
      </c>
      <c r="G214" s="222" t="s">
        <v>208</v>
      </c>
      <c r="H214" s="223">
        <v>4</v>
      </c>
      <c r="I214" s="224"/>
      <c r="J214" s="225">
        <f>ROUND(I214*H214,2)</f>
        <v>0</v>
      </c>
      <c r="K214" s="226"/>
      <c r="L214" s="43"/>
      <c r="M214" s="227" t="s">
        <v>1</v>
      </c>
      <c r="N214" s="228" t="s">
        <v>40</v>
      </c>
      <c r="O214" s="91"/>
      <c r="P214" s="229">
        <f>O214*H214</f>
        <v>0</v>
      </c>
      <c r="Q214" s="229">
        <v>0.00051999999999999995</v>
      </c>
      <c r="R214" s="229">
        <f>Q214*H214</f>
        <v>0.0020799999999999998</v>
      </c>
      <c r="S214" s="229">
        <v>0</v>
      </c>
      <c r="T214" s="23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1" t="s">
        <v>215</v>
      </c>
      <c r="AT214" s="231" t="s">
        <v>132</v>
      </c>
      <c r="AU214" s="231" t="s">
        <v>83</v>
      </c>
      <c r="AY214" s="16" t="s">
        <v>130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6" t="s">
        <v>136</v>
      </c>
      <c r="BK214" s="232">
        <f>ROUND(I214*H214,2)</f>
        <v>0</v>
      </c>
      <c r="BL214" s="16" t="s">
        <v>215</v>
      </c>
      <c r="BM214" s="231" t="s">
        <v>614</v>
      </c>
    </row>
    <row r="215" s="2" customFormat="1">
      <c r="A215" s="37"/>
      <c r="B215" s="38"/>
      <c r="C215" s="39"/>
      <c r="D215" s="233" t="s">
        <v>138</v>
      </c>
      <c r="E215" s="39"/>
      <c r="F215" s="234" t="s">
        <v>613</v>
      </c>
      <c r="G215" s="39"/>
      <c r="H215" s="39"/>
      <c r="I215" s="235"/>
      <c r="J215" s="39"/>
      <c r="K215" s="39"/>
      <c r="L215" s="43"/>
      <c r="M215" s="236"/>
      <c r="N215" s="237"/>
      <c r="O215" s="91"/>
      <c r="P215" s="91"/>
      <c r="Q215" s="91"/>
      <c r="R215" s="91"/>
      <c r="S215" s="91"/>
      <c r="T215" s="92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138</v>
      </c>
      <c r="AU215" s="16" t="s">
        <v>83</v>
      </c>
    </row>
    <row r="216" s="2" customFormat="1">
      <c r="A216" s="37"/>
      <c r="B216" s="38"/>
      <c r="C216" s="39"/>
      <c r="D216" s="233" t="s">
        <v>333</v>
      </c>
      <c r="E216" s="39"/>
      <c r="F216" s="260" t="s">
        <v>615</v>
      </c>
      <c r="G216" s="39"/>
      <c r="H216" s="39"/>
      <c r="I216" s="235"/>
      <c r="J216" s="39"/>
      <c r="K216" s="39"/>
      <c r="L216" s="43"/>
      <c r="M216" s="236"/>
      <c r="N216" s="237"/>
      <c r="O216" s="91"/>
      <c r="P216" s="91"/>
      <c r="Q216" s="91"/>
      <c r="R216" s="91"/>
      <c r="S216" s="91"/>
      <c r="T216" s="92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333</v>
      </c>
      <c r="AU216" s="16" t="s">
        <v>83</v>
      </c>
    </row>
    <row r="217" s="2" customFormat="1" ht="24.15" customHeight="1">
      <c r="A217" s="37"/>
      <c r="B217" s="38"/>
      <c r="C217" s="219" t="s">
        <v>321</v>
      </c>
      <c r="D217" s="219" t="s">
        <v>132</v>
      </c>
      <c r="E217" s="220" t="s">
        <v>616</v>
      </c>
      <c r="F217" s="221" t="s">
        <v>617</v>
      </c>
      <c r="G217" s="222" t="s">
        <v>208</v>
      </c>
      <c r="H217" s="223">
        <v>4</v>
      </c>
      <c r="I217" s="224"/>
      <c r="J217" s="225">
        <f>ROUND(I217*H217,2)</f>
        <v>0</v>
      </c>
      <c r="K217" s="226"/>
      <c r="L217" s="43"/>
      <c r="M217" s="227" t="s">
        <v>1</v>
      </c>
      <c r="N217" s="228" t="s">
        <v>40</v>
      </c>
      <c r="O217" s="91"/>
      <c r="P217" s="229">
        <f>O217*H217</f>
        <v>0</v>
      </c>
      <c r="Q217" s="229">
        <v>0.00051000000000000004</v>
      </c>
      <c r="R217" s="229">
        <f>Q217*H217</f>
        <v>0.0020400000000000001</v>
      </c>
      <c r="S217" s="229">
        <v>0</v>
      </c>
      <c r="T217" s="23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215</v>
      </c>
      <c r="AT217" s="231" t="s">
        <v>132</v>
      </c>
      <c r="AU217" s="231" t="s">
        <v>83</v>
      </c>
      <c r="AY217" s="16" t="s">
        <v>130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136</v>
      </c>
      <c r="BK217" s="232">
        <f>ROUND(I217*H217,2)</f>
        <v>0</v>
      </c>
      <c r="BL217" s="16" t="s">
        <v>215</v>
      </c>
      <c r="BM217" s="231" t="s">
        <v>618</v>
      </c>
    </row>
    <row r="218" s="2" customFormat="1">
      <c r="A218" s="37"/>
      <c r="B218" s="38"/>
      <c r="C218" s="39"/>
      <c r="D218" s="233" t="s">
        <v>138</v>
      </c>
      <c r="E218" s="39"/>
      <c r="F218" s="234" t="s">
        <v>617</v>
      </c>
      <c r="G218" s="39"/>
      <c r="H218" s="39"/>
      <c r="I218" s="235"/>
      <c r="J218" s="39"/>
      <c r="K218" s="39"/>
      <c r="L218" s="43"/>
      <c r="M218" s="236"/>
      <c r="N218" s="237"/>
      <c r="O218" s="91"/>
      <c r="P218" s="91"/>
      <c r="Q218" s="91"/>
      <c r="R218" s="91"/>
      <c r="S218" s="91"/>
      <c r="T218" s="9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138</v>
      </c>
      <c r="AU218" s="16" t="s">
        <v>83</v>
      </c>
    </row>
    <row r="219" s="2" customFormat="1">
      <c r="A219" s="37"/>
      <c r="B219" s="38"/>
      <c r="C219" s="39"/>
      <c r="D219" s="233" t="s">
        <v>333</v>
      </c>
      <c r="E219" s="39"/>
      <c r="F219" s="260" t="s">
        <v>619</v>
      </c>
      <c r="G219" s="39"/>
      <c r="H219" s="39"/>
      <c r="I219" s="235"/>
      <c r="J219" s="39"/>
      <c r="K219" s="39"/>
      <c r="L219" s="43"/>
      <c r="M219" s="236"/>
      <c r="N219" s="237"/>
      <c r="O219" s="91"/>
      <c r="P219" s="91"/>
      <c r="Q219" s="91"/>
      <c r="R219" s="91"/>
      <c r="S219" s="91"/>
      <c r="T219" s="9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333</v>
      </c>
      <c r="AU219" s="16" t="s">
        <v>83</v>
      </c>
    </row>
    <row r="220" s="2" customFormat="1" ht="16.5" customHeight="1">
      <c r="A220" s="37"/>
      <c r="B220" s="38"/>
      <c r="C220" s="219" t="s">
        <v>328</v>
      </c>
      <c r="D220" s="219" t="s">
        <v>132</v>
      </c>
      <c r="E220" s="220" t="s">
        <v>620</v>
      </c>
      <c r="F220" s="221" t="s">
        <v>621</v>
      </c>
      <c r="G220" s="222" t="s">
        <v>208</v>
      </c>
      <c r="H220" s="223">
        <v>6</v>
      </c>
      <c r="I220" s="224"/>
      <c r="J220" s="225">
        <f>ROUND(I220*H220,2)</f>
        <v>0</v>
      </c>
      <c r="K220" s="226"/>
      <c r="L220" s="43"/>
      <c r="M220" s="227" t="s">
        <v>1</v>
      </c>
      <c r="N220" s="228" t="s">
        <v>40</v>
      </c>
      <c r="O220" s="91"/>
      <c r="P220" s="229">
        <f>O220*H220</f>
        <v>0</v>
      </c>
      <c r="Q220" s="229">
        <v>0.00024000000000000001</v>
      </c>
      <c r="R220" s="229">
        <f>Q220*H220</f>
        <v>0.0014400000000000001</v>
      </c>
      <c r="S220" s="229">
        <v>0</v>
      </c>
      <c r="T220" s="23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1" t="s">
        <v>215</v>
      </c>
      <c r="AT220" s="231" t="s">
        <v>132</v>
      </c>
      <c r="AU220" s="231" t="s">
        <v>83</v>
      </c>
      <c r="AY220" s="16" t="s">
        <v>130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6" t="s">
        <v>136</v>
      </c>
      <c r="BK220" s="232">
        <f>ROUND(I220*H220,2)</f>
        <v>0</v>
      </c>
      <c r="BL220" s="16" t="s">
        <v>215</v>
      </c>
      <c r="BM220" s="231" t="s">
        <v>622</v>
      </c>
    </row>
    <row r="221" s="2" customFormat="1">
      <c r="A221" s="37"/>
      <c r="B221" s="38"/>
      <c r="C221" s="39"/>
      <c r="D221" s="233" t="s">
        <v>138</v>
      </c>
      <c r="E221" s="39"/>
      <c r="F221" s="234" t="s">
        <v>621</v>
      </c>
      <c r="G221" s="39"/>
      <c r="H221" s="39"/>
      <c r="I221" s="235"/>
      <c r="J221" s="39"/>
      <c r="K221" s="39"/>
      <c r="L221" s="43"/>
      <c r="M221" s="236"/>
      <c r="N221" s="237"/>
      <c r="O221" s="91"/>
      <c r="P221" s="91"/>
      <c r="Q221" s="91"/>
      <c r="R221" s="91"/>
      <c r="S221" s="91"/>
      <c r="T221" s="92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138</v>
      </c>
      <c r="AU221" s="16" t="s">
        <v>83</v>
      </c>
    </row>
    <row r="222" s="2" customFormat="1">
      <c r="A222" s="37"/>
      <c r="B222" s="38"/>
      <c r="C222" s="39"/>
      <c r="D222" s="233" t="s">
        <v>333</v>
      </c>
      <c r="E222" s="39"/>
      <c r="F222" s="260" t="s">
        <v>623</v>
      </c>
      <c r="G222" s="39"/>
      <c r="H222" s="39"/>
      <c r="I222" s="235"/>
      <c r="J222" s="39"/>
      <c r="K222" s="39"/>
      <c r="L222" s="43"/>
      <c r="M222" s="236"/>
      <c r="N222" s="237"/>
      <c r="O222" s="91"/>
      <c r="P222" s="91"/>
      <c r="Q222" s="91"/>
      <c r="R222" s="91"/>
      <c r="S222" s="91"/>
      <c r="T222" s="9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333</v>
      </c>
      <c r="AU222" s="16" t="s">
        <v>83</v>
      </c>
    </row>
    <row r="223" s="2" customFormat="1" ht="24.15" customHeight="1">
      <c r="A223" s="37"/>
      <c r="B223" s="38"/>
      <c r="C223" s="219" t="s">
        <v>335</v>
      </c>
      <c r="D223" s="219" t="s">
        <v>132</v>
      </c>
      <c r="E223" s="220" t="s">
        <v>624</v>
      </c>
      <c r="F223" s="221" t="s">
        <v>625</v>
      </c>
      <c r="G223" s="222" t="s">
        <v>151</v>
      </c>
      <c r="H223" s="223">
        <v>0.051999999999999998</v>
      </c>
      <c r="I223" s="224"/>
      <c r="J223" s="225">
        <f>ROUND(I223*H223,2)</f>
        <v>0</v>
      </c>
      <c r="K223" s="226"/>
      <c r="L223" s="43"/>
      <c r="M223" s="227" t="s">
        <v>1</v>
      </c>
      <c r="N223" s="228" t="s">
        <v>40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215</v>
      </c>
      <c r="AT223" s="231" t="s">
        <v>132</v>
      </c>
      <c r="AU223" s="231" t="s">
        <v>83</v>
      </c>
      <c r="AY223" s="16" t="s">
        <v>130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136</v>
      </c>
      <c r="BK223" s="232">
        <f>ROUND(I223*H223,2)</f>
        <v>0</v>
      </c>
      <c r="BL223" s="16" t="s">
        <v>215</v>
      </c>
      <c r="BM223" s="231" t="s">
        <v>626</v>
      </c>
    </row>
    <row r="224" s="2" customFormat="1">
      <c r="A224" s="37"/>
      <c r="B224" s="38"/>
      <c r="C224" s="39"/>
      <c r="D224" s="233" t="s">
        <v>138</v>
      </c>
      <c r="E224" s="39"/>
      <c r="F224" s="234" t="s">
        <v>625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138</v>
      </c>
      <c r="AU224" s="16" t="s">
        <v>83</v>
      </c>
    </row>
    <row r="225" s="12" customFormat="1" ht="22.8" customHeight="1">
      <c r="A225" s="12"/>
      <c r="B225" s="203"/>
      <c r="C225" s="204"/>
      <c r="D225" s="205" t="s">
        <v>72</v>
      </c>
      <c r="E225" s="217" t="s">
        <v>370</v>
      </c>
      <c r="F225" s="217" t="s">
        <v>371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SUM(P226:P278)</f>
        <v>0</v>
      </c>
      <c r="Q225" s="211"/>
      <c r="R225" s="212">
        <f>SUM(R226:R278)</f>
        <v>0.46638000000000002</v>
      </c>
      <c r="S225" s="211"/>
      <c r="T225" s="213">
        <f>SUM(T226:T278)</f>
        <v>0.30441600000000002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83</v>
      </c>
      <c r="AT225" s="215" t="s">
        <v>72</v>
      </c>
      <c r="AU225" s="215" t="s">
        <v>81</v>
      </c>
      <c r="AY225" s="214" t="s">
        <v>130</v>
      </c>
      <c r="BK225" s="216">
        <f>SUM(BK226:BK278)</f>
        <v>0</v>
      </c>
    </row>
    <row r="226" s="2" customFormat="1" ht="16.5" customHeight="1">
      <c r="A226" s="37"/>
      <c r="B226" s="38"/>
      <c r="C226" s="219" t="s">
        <v>340</v>
      </c>
      <c r="D226" s="219" t="s">
        <v>132</v>
      </c>
      <c r="E226" s="220" t="s">
        <v>627</v>
      </c>
      <c r="F226" s="221" t="s">
        <v>628</v>
      </c>
      <c r="G226" s="222" t="s">
        <v>168</v>
      </c>
      <c r="H226" s="223">
        <v>28.800000000000001</v>
      </c>
      <c r="I226" s="224"/>
      <c r="J226" s="225">
        <f>ROUND(I226*H226,2)</f>
        <v>0</v>
      </c>
      <c r="K226" s="226"/>
      <c r="L226" s="43"/>
      <c r="M226" s="227" t="s">
        <v>1</v>
      </c>
      <c r="N226" s="228" t="s">
        <v>40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0.01057</v>
      </c>
      <c r="T226" s="230">
        <f>S226*H226</f>
        <v>0.30441600000000002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215</v>
      </c>
      <c r="AT226" s="231" t="s">
        <v>132</v>
      </c>
      <c r="AU226" s="231" t="s">
        <v>83</v>
      </c>
      <c r="AY226" s="16" t="s">
        <v>130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136</v>
      </c>
      <c r="BK226" s="232">
        <f>ROUND(I226*H226,2)</f>
        <v>0</v>
      </c>
      <c r="BL226" s="16" t="s">
        <v>215</v>
      </c>
      <c r="BM226" s="231" t="s">
        <v>629</v>
      </c>
    </row>
    <row r="227" s="2" customFormat="1">
      <c r="A227" s="37"/>
      <c r="B227" s="38"/>
      <c r="C227" s="39"/>
      <c r="D227" s="233" t="s">
        <v>138</v>
      </c>
      <c r="E227" s="39"/>
      <c r="F227" s="234" t="s">
        <v>628</v>
      </c>
      <c r="G227" s="39"/>
      <c r="H227" s="39"/>
      <c r="I227" s="235"/>
      <c r="J227" s="39"/>
      <c r="K227" s="39"/>
      <c r="L227" s="43"/>
      <c r="M227" s="236"/>
      <c r="N227" s="237"/>
      <c r="O227" s="91"/>
      <c r="P227" s="91"/>
      <c r="Q227" s="91"/>
      <c r="R227" s="91"/>
      <c r="S227" s="91"/>
      <c r="T227" s="9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138</v>
      </c>
      <c r="AU227" s="16" t="s">
        <v>83</v>
      </c>
    </row>
    <row r="228" s="2" customFormat="1">
      <c r="A228" s="37"/>
      <c r="B228" s="38"/>
      <c r="C228" s="39"/>
      <c r="D228" s="233" t="s">
        <v>333</v>
      </c>
      <c r="E228" s="39"/>
      <c r="F228" s="260" t="s">
        <v>630</v>
      </c>
      <c r="G228" s="39"/>
      <c r="H228" s="39"/>
      <c r="I228" s="235"/>
      <c r="J228" s="39"/>
      <c r="K228" s="39"/>
      <c r="L228" s="43"/>
      <c r="M228" s="236"/>
      <c r="N228" s="237"/>
      <c r="O228" s="91"/>
      <c r="P228" s="91"/>
      <c r="Q228" s="91"/>
      <c r="R228" s="91"/>
      <c r="S228" s="91"/>
      <c r="T228" s="92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333</v>
      </c>
      <c r="AU228" s="16" t="s">
        <v>83</v>
      </c>
    </row>
    <row r="229" s="13" customFormat="1">
      <c r="A229" s="13"/>
      <c r="B229" s="238"/>
      <c r="C229" s="239"/>
      <c r="D229" s="233" t="s">
        <v>139</v>
      </c>
      <c r="E229" s="240" t="s">
        <v>1</v>
      </c>
      <c r="F229" s="241" t="s">
        <v>631</v>
      </c>
      <c r="G229" s="239"/>
      <c r="H229" s="242">
        <v>28.800000000000001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139</v>
      </c>
      <c r="AU229" s="248" t="s">
        <v>83</v>
      </c>
      <c r="AV229" s="13" t="s">
        <v>83</v>
      </c>
      <c r="AW229" s="13" t="s">
        <v>30</v>
      </c>
      <c r="AX229" s="13" t="s">
        <v>81</v>
      </c>
      <c r="AY229" s="248" t="s">
        <v>130</v>
      </c>
    </row>
    <row r="230" s="2" customFormat="1" ht="24.15" customHeight="1">
      <c r="A230" s="37"/>
      <c r="B230" s="38"/>
      <c r="C230" s="219" t="s">
        <v>347</v>
      </c>
      <c r="D230" s="219" t="s">
        <v>132</v>
      </c>
      <c r="E230" s="220" t="s">
        <v>632</v>
      </c>
      <c r="F230" s="221" t="s">
        <v>633</v>
      </c>
      <c r="G230" s="222" t="s">
        <v>208</v>
      </c>
      <c r="H230" s="223">
        <v>5</v>
      </c>
      <c r="I230" s="224"/>
      <c r="J230" s="225">
        <f>ROUND(I230*H230,2)</f>
        <v>0</v>
      </c>
      <c r="K230" s="226"/>
      <c r="L230" s="43"/>
      <c r="M230" s="227" t="s">
        <v>1</v>
      </c>
      <c r="N230" s="228" t="s">
        <v>40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215</v>
      </c>
      <c r="AT230" s="231" t="s">
        <v>132</v>
      </c>
      <c r="AU230" s="231" t="s">
        <v>83</v>
      </c>
      <c r="AY230" s="16" t="s">
        <v>130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136</v>
      </c>
      <c r="BK230" s="232">
        <f>ROUND(I230*H230,2)</f>
        <v>0</v>
      </c>
      <c r="BL230" s="16" t="s">
        <v>215</v>
      </c>
      <c r="BM230" s="231" t="s">
        <v>634</v>
      </c>
    </row>
    <row r="231" s="2" customFormat="1">
      <c r="A231" s="37"/>
      <c r="B231" s="38"/>
      <c r="C231" s="39"/>
      <c r="D231" s="233" t="s">
        <v>138</v>
      </c>
      <c r="E231" s="39"/>
      <c r="F231" s="234" t="s">
        <v>633</v>
      </c>
      <c r="G231" s="39"/>
      <c r="H231" s="39"/>
      <c r="I231" s="235"/>
      <c r="J231" s="39"/>
      <c r="K231" s="39"/>
      <c r="L231" s="43"/>
      <c r="M231" s="236"/>
      <c r="N231" s="237"/>
      <c r="O231" s="91"/>
      <c r="P231" s="91"/>
      <c r="Q231" s="91"/>
      <c r="R231" s="91"/>
      <c r="S231" s="91"/>
      <c r="T231" s="92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138</v>
      </c>
      <c r="AU231" s="16" t="s">
        <v>83</v>
      </c>
    </row>
    <row r="232" s="2" customFormat="1" ht="33" customHeight="1">
      <c r="A232" s="37"/>
      <c r="B232" s="38"/>
      <c r="C232" s="249" t="s">
        <v>354</v>
      </c>
      <c r="D232" s="249" t="s">
        <v>264</v>
      </c>
      <c r="E232" s="250" t="s">
        <v>635</v>
      </c>
      <c r="F232" s="251" t="s">
        <v>636</v>
      </c>
      <c r="G232" s="252" t="s">
        <v>208</v>
      </c>
      <c r="H232" s="253">
        <v>1</v>
      </c>
      <c r="I232" s="254"/>
      <c r="J232" s="255">
        <f>ROUND(I232*H232,2)</f>
        <v>0</v>
      </c>
      <c r="K232" s="256"/>
      <c r="L232" s="257"/>
      <c r="M232" s="258" t="s">
        <v>1</v>
      </c>
      <c r="N232" s="259" t="s">
        <v>40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1" t="s">
        <v>267</v>
      </c>
      <c r="AT232" s="231" t="s">
        <v>264</v>
      </c>
      <c r="AU232" s="231" t="s">
        <v>83</v>
      </c>
      <c r="AY232" s="16" t="s">
        <v>130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136</v>
      </c>
      <c r="BK232" s="232">
        <f>ROUND(I232*H232,2)</f>
        <v>0</v>
      </c>
      <c r="BL232" s="16" t="s">
        <v>215</v>
      </c>
      <c r="BM232" s="231" t="s">
        <v>637</v>
      </c>
    </row>
    <row r="233" s="2" customFormat="1">
      <c r="A233" s="37"/>
      <c r="B233" s="38"/>
      <c r="C233" s="39"/>
      <c r="D233" s="233" t="s">
        <v>138</v>
      </c>
      <c r="E233" s="39"/>
      <c r="F233" s="234" t="s">
        <v>636</v>
      </c>
      <c r="G233" s="39"/>
      <c r="H233" s="39"/>
      <c r="I233" s="235"/>
      <c r="J233" s="39"/>
      <c r="K233" s="39"/>
      <c r="L233" s="43"/>
      <c r="M233" s="236"/>
      <c r="N233" s="237"/>
      <c r="O233" s="91"/>
      <c r="P233" s="91"/>
      <c r="Q233" s="91"/>
      <c r="R233" s="91"/>
      <c r="S233" s="91"/>
      <c r="T233" s="92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138</v>
      </c>
      <c r="AU233" s="16" t="s">
        <v>83</v>
      </c>
    </row>
    <row r="234" s="2" customFormat="1" ht="33" customHeight="1">
      <c r="A234" s="37"/>
      <c r="B234" s="38"/>
      <c r="C234" s="249" t="s">
        <v>361</v>
      </c>
      <c r="D234" s="249" t="s">
        <v>264</v>
      </c>
      <c r="E234" s="250" t="s">
        <v>638</v>
      </c>
      <c r="F234" s="251" t="s">
        <v>639</v>
      </c>
      <c r="G234" s="252" t="s">
        <v>208</v>
      </c>
      <c r="H234" s="253">
        <v>2</v>
      </c>
      <c r="I234" s="254"/>
      <c r="J234" s="255">
        <f>ROUND(I234*H234,2)</f>
        <v>0</v>
      </c>
      <c r="K234" s="256"/>
      <c r="L234" s="257"/>
      <c r="M234" s="258" t="s">
        <v>1</v>
      </c>
      <c r="N234" s="259" t="s">
        <v>40</v>
      </c>
      <c r="O234" s="91"/>
      <c r="P234" s="229">
        <f>O234*H234</f>
        <v>0</v>
      </c>
      <c r="Q234" s="229">
        <v>0.0287</v>
      </c>
      <c r="R234" s="229">
        <f>Q234*H234</f>
        <v>0.0574</v>
      </c>
      <c r="S234" s="229">
        <v>0</v>
      </c>
      <c r="T234" s="23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267</v>
      </c>
      <c r="AT234" s="231" t="s">
        <v>264</v>
      </c>
      <c r="AU234" s="231" t="s">
        <v>83</v>
      </c>
      <c r="AY234" s="16" t="s">
        <v>130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136</v>
      </c>
      <c r="BK234" s="232">
        <f>ROUND(I234*H234,2)</f>
        <v>0</v>
      </c>
      <c r="BL234" s="16" t="s">
        <v>215</v>
      </c>
      <c r="BM234" s="231" t="s">
        <v>640</v>
      </c>
    </row>
    <row r="235" s="2" customFormat="1">
      <c r="A235" s="37"/>
      <c r="B235" s="38"/>
      <c r="C235" s="39"/>
      <c r="D235" s="233" t="s">
        <v>138</v>
      </c>
      <c r="E235" s="39"/>
      <c r="F235" s="234" t="s">
        <v>639</v>
      </c>
      <c r="G235" s="39"/>
      <c r="H235" s="39"/>
      <c r="I235" s="235"/>
      <c r="J235" s="39"/>
      <c r="K235" s="39"/>
      <c r="L235" s="43"/>
      <c r="M235" s="236"/>
      <c r="N235" s="237"/>
      <c r="O235" s="91"/>
      <c r="P235" s="91"/>
      <c r="Q235" s="91"/>
      <c r="R235" s="91"/>
      <c r="S235" s="91"/>
      <c r="T235" s="92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138</v>
      </c>
      <c r="AU235" s="16" t="s">
        <v>83</v>
      </c>
    </row>
    <row r="236" s="2" customFormat="1">
      <c r="A236" s="37"/>
      <c r="B236" s="38"/>
      <c r="C236" s="39"/>
      <c r="D236" s="233" t="s">
        <v>333</v>
      </c>
      <c r="E236" s="39"/>
      <c r="F236" s="260" t="s">
        <v>641</v>
      </c>
      <c r="G236" s="39"/>
      <c r="H236" s="39"/>
      <c r="I236" s="235"/>
      <c r="J236" s="39"/>
      <c r="K236" s="39"/>
      <c r="L236" s="43"/>
      <c r="M236" s="236"/>
      <c r="N236" s="237"/>
      <c r="O236" s="91"/>
      <c r="P236" s="91"/>
      <c r="Q236" s="91"/>
      <c r="R236" s="91"/>
      <c r="S236" s="91"/>
      <c r="T236" s="9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333</v>
      </c>
      <c r="AU236" s="16" t="s">
        <v>83</v>
      </c>
    </row>
    <row r="237" s="2" customFormat="1" ht="33" customHeight="1">
      <c r="A237" s="37"/>
      <c r="B237" s="38"/>
      <c r="C237" s="249" t="s">
        <v>642</v>
      </c>
      <c r="D237" s="249" t="s">
        <v>264</v>
      </c>
      <c r="E237" s="250" t="s">
        <v>643</v>
      </c>
      <c r="F237" s="251" t="s">
        <v>644</v>
      </c>
      <c r="G237" s="252" t="s">
        <v>208</v>
      </c>
      <c r="H237" s="253">
        <v>1</v>
      </c>
      <c r="I237" s="254"/>
      <c r="J237" s="255">
        <f>ROUND(I237*H237,2)</f>
        <v>0</v>
      </c>
      <c r="K237" s="256"/>
      <c r="L237" s="257"/>
      <c r="M237" s="258" t="s">
        <v>1</v>
      </c>
      <c r="N237" s="259" t="s">
        <v>40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267</v>
      </c>
      <c r="AT237" s="231" t="s">
        <v>264</v>
      </c>
      <c r="AU237" s="231" t="s">
        <v>83</v>
      </c>
      <c r="AY237" s="16" t="s">
        <v>130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136</v>
      </c>
      <c r="BK237" s="232">
        <f>ROUND(I237*H237,2)</f>
        <v>0</v>
      </c>
      <c r="BL237" s="16" t="s">
        <v>215</v>
      </c>
      <c r="BM237" s="231" t="s">
        <v>645</v>
      </c>
    </row>
    <row r="238" s="2" customFormat="1">
      <c r="A238" s="37"/>
      <c r="B238" s="38"/>
      <c r="C238" s="39"/>
      <c r="D238" s="233" t="s">
        <v>138</v>
      </c>
      <c r="E238" s="39"/>
      <c r="F238" s="234" t="s">
        <v>644</v>
      </c>
      <c r="G238" s="39"/>
      <c r="H238" s="39"/>
      <c r="I238" s="235"/>
      <c r="J238" s="39"/>
      <c r="K238" s="39"/>
      <c r="L238" s="43"/>
      <c r="M238" s="236"/>
      <c r="N238" s="237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138</v>
      </c>
      <c r="AU238" s="16" t="s">
        <v>83</v>
      </c>
    </row>
    <row r="239" s="2" customFormat="1" ht="33" customHeight="1">
      <c r="A239" s="37"/>
      <c r="B239" s="38"/>
      <c r="C239" s="249" t="s">
        <v>646</v>
      </c>
      <c r="D239" s="249" t="s">
        <v>264</v>
      </c>
      <c r="E239" s="250" t="s">
        <v>647</v>
      </c>
      <c r="F239" s="251" t="s">
        <v>648</v>
      </c>
      <c r="G239" s="252" t="s">
        <v>208</v>
      </c>
      <c r="H239" s="253">
        <v>1</v>
      </c>
      <c r="I239" s="254"/>
      <c r="J239" s="255">
        <f>ROUND(I239*H239,2)</f>
        <v>0</v>
      </c>
      <c r="K239" s="256"/>
      <c r="L239" s="257"/>
      <c r="M239" s="258" t="s">
        <v>1</v>
      </c>
      <c r="N239" s="259" t="s">
        <v>40</v>
      </c>
      <c r="O239" s="91"/>
      <c r="P239" s="229">
        <f>O239*H239</f>
        <v>0</v>
      </c>
      <c r="Q239" s="229">
        <v>0.037600000000000001</v>
      </c>
      <c r="R239" s="229">
        <f>Q239*H239</f>
        <v>0.037600000000000001</v>
      </c>
      <c r="S239" s="229">
        <v>0</v>
      </c>
      <c r="T239" s="23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267</v>
      </c>
      <c r="AT239" s="231" t="s">
        <v>264</v>
      </c>
      <c r="AU239" s="231" t="s">
        <v>83</v>
      </c>
      <c r="AY239" s="16" t="s">
        <v>130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136</v>
      </c>
      <c r="BK239" s="232">
        <f>ROUND(I239*H239,2)</f>
        <v>0</v>
      </c>
      <c r="BL239" s="16" t="s">
        <v>215</v>
      </c>
      <c r="BM239" s="231" t="s">
        <v>649</v>
      </c>
    </row>
    <row r="240" s="2" customFormat="1">
      <c r="A240" s="37"/>
      <c r="B240" s="38"/>
      <c r="C240" s="39"/>
      <c r="D240" s="233" t="s">
        <v>138</v>
      </c>
      <c r="E240" s="39"/>
      <c r="F240" s="234" t="s">
        <v>648</v>
      </c>
      <c r="G240" s="39"/>
      <c r="H240" s="39"/>
      <c r="I240" s="235"/>
      <c r="J240" s="39"/>
      <c r="K240" s="39"/>
      <c r="L240" s="43"/>
      <c r="M240" s="236"/>
      <c r="N240" s="237"/>
      <c r="O240" s="91"/>
      <c r="P240" s="91"/>
      <c r="Q240" s="91"/>
      <c r="R240" s="91"/>
      <c r="S240" s="91"/>
      <c r="T240" s="92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138</v>
      </c>
      <c r="AU240" s="16" t="s">
        <v>83</v>
      </c>
    </row>
    <row r="241" s="2" customFormat="1">
      <c r="A241" s="37"/>
      <c r="B241" s="38"/>
      <c r="C241" s="39"/>
      <c r="D241" s="233" t="s">
        <v>333</v>
      </c>
      <c r="E241" s="39"/>
      <c r="F241" s="260" t="s">
        <v>641</v>
      </c>
      <c r="G241" s="39"/>
      <c r="H241" s="39"/>
      <c r="I241" s="235"/>
      <c r="J241" s="39"/>
      <c r="K241" s="39"/>
      <c r="L241" s="43"/>
      <c r="M241" s="236"/>
      <c r="N241" s="237"/>
      <c r="O241" s="91"/>
      <c r="P241" s="91"/>
      <c r="Q241" s="91"/>
      <c r="R241" s="91"/>
      <c r="S241" s="91"/>
      <c r="T241" s="92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333</v>
      </c>
      <c r="AU241" s="16" t="s">
        <v>83</v>
      </c>
    </row>
    <row r="242" s="2" customFormat="1" ht="24.15" customHeight="1">
      <c r="A242" s="37"/>
      <c r="B242" s="38"/>
      <c r="C242" s="219" t="s">
        <v>650</v>
      </c>
      <c r="D242" s="219" t="s">
        <v>132</v>
      </c>
      <c r="E242" s="220" t="s">
        <v>651</v>
      </c>
      <c r="F242" s="221" t="s">
        <v>652</v>
      </c>
      <c r="G242" s="222" t="s">
        <v>208</v>
      </c>
      <c r="H242" s="223">
        <v>2</v>
      </c>
      <c r="I242" s="224"/>
      <c r="J242" s="225">
        <f>ROUND(I242*H242,2)</f>
        <v>0</v>
      </c>
      <c r="K242" s="226"/>
      <c r="L242" s="43"/>
      <c r="M242" s="227" t="s">
        <v>1</v>
      </c>
      <c r="N242" s="228" t="s">
        <v>40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1" t="s">
        <v>215</v>
      </c>
      <c r="AT242" s="231" t="s">
        <v>132</v>
      </c>
      <c r="AU242" s="231" t="s">
        <v>83</v>
      </c>
      <c r="AY242" s="16" t="s">
        <v>130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136</v>
      </c>
      <c r="BK242" s="232">
        <f>ROUND(I242*H242,2)</f>
        <v>0</v>
      </c>
      <c r="BL242" s="16" t="s">
        <v>215</v>
      </c>
      <c r="BM242" s="231" t="s">
        <v>653</v>
      </c>
    </row>
    <row r="243" s="2" customFormat="1">
      <c r="A243" s="37"/>
      <c r="B243" s="38"/>
      <c r="C243" s="39"/>
      <c r="D243" s="233" t="s">
        <v>138</v>
      </c>
      <c r="E243" s="39"/>
      <c r="F243" s="234" t="s">
        <v>652</v>
      </c>
      <c r="G243" s="39"/>
      <c r="H243" s="39"/>
      <c r="I243" s="235"/>
      <c r="J243" s="39"/>
      <c r="K243" s="39"/>
      <c r="L243" s="43"/>
      <c r="M243" s="236"/>
      <c r="N243" s="237"/>
      <c r="O243" s="91"/>
      <c r="P243" s="91"/>
      <c r="Q243" s="91"/>
      <c r="R243" s="91"/>
      <c r="S243" s="91"/>
      <c r="T243" s="9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138</v>
      </c>
      <c r="AU243" s="16" t="s">
        <v>83</v>
      </c>
    </row>
    <row r="244" s="2" customFormat="1" ht="33" customHeight="1">
      <c r="A244" s="37"/>
      <c r="B244" s="38"/>
      <c r="C244" s="249" t="s">
        <v>654</v>
      </c>
      <c r="D244" s="249" t="s">
        <v>264</v>
      </c>
      <c r="E244" s="250" t="s">
        <v>655</v>
      </c>
      <c r="F244" s="251" t="s">
        <v>656</v>
      </c>
      <c r="G244" s="252" t="s">
        <v>208</v>
      </c>
      <c r="H244" s="253">
        <v>1</v>
      </c>
      <c r="I244" s="254"/>
      <c r="J244" s="255">
        <f>ROUND(I244*H244,2)</f>
        <v>0</v>
      </c>
      <c r="K244" s="256"/>
      <c r="L244" s="257"/>
      <c r="M244" s="258" t="s">
        <v>1</v>
      </c>
      <c r="N244" s="259" t="s">
        <v>40</v>
      </c>
      <c r="O244" s="91"/>
      <c r="P244" s="229">
        <f>O244*H244</f>
        <v>0</v>
      </c>
      <c r="Q244" s="229">
        <v>0.042299999999999997</v>
      </c>
      <c r="R244" s="229">
        <f>Q244*H244</f>
        <v>0.042299999999999997</v>
      </c>
      <c r="S244" s="229">
        <v>0</v>
      </c>
      <c r="T244" s="23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267</v>
      </c>
      <c r="AT244" s="231" t="s">
        <v>264</v>
      </c>
      <c r="AU244" s="231" t="s">
        <v>83</v>
      </c>
      <c r="AY244" s="16" t="s">
        <v>130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136</v>
      </c>
      <c r="BK244" s="232">
        <f>ROUND(I244*H244,2)</f>
        <v>0</v>
      </c>
      <c r="BL244" s="16" t="s">
        <v>215</v>
      </c>
      <c r="BM244" s="231" t="s">
        <v>657</v>
      </c>
    </row>
    <row r="245" s="2" customFormat="1">
      <c r="A245" s="37"/>
      <c r="B245" s="38"/>
      <c r="C245" s="39"/>
      <c r="D245" s="233" t="s">
        <v>138</v>
      </c>
      <c r="E245" s="39"/>
      <c r="F245" s="234" t="s">
        <v>658</v>
      </c>
      <c r="G245" s="39"/>
      <c r="H245" s="39"/>
      <c r="I245" s="235"/>
      <c r="J245" s="39"/>
      <c r="K245" s="39"/>
      <c r="L245" s="43"/>
      <c r="M245" s="236"/>
      <c r="N245" s="237"/>
      <c r="O245" s="91"/>
      <c r="P245" s="91"/>
      <c r="Q245" s="91"/>
      <c r="R245" s="91"/>
      <c r="S245" s="91"/>
      <c r="T245" s="9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138</v>
      </c>
      <c r="AU245" s="16" t="s">
        <v>83</v>
      </c>
    </row>
    <row r="246" s="2" customFormat="1">
      <c r="A246" s="37"/>
      <c r="B246" s="38"/>
      <c r="C246" s="39"/>
      <c r="D246" s="233" t="s">
        <v>333</v>
      </c>
      <c r="E246" s="39"/>
      <c r="F246" s="260" t="s">
        <v>641</v>
      </c>
      <c r="G246" s="39"/>
      <c r="H246" s="39"/>
      <c r="I246" s="235"/>
      <c r="J246" s="39"/>
      <c r="K246" s="39"/>
      <c r="L246" s="43"/>
      <c r="M246" s="236"/>
      <c r="N246" s="237"/>
      <c r="O246" s="91"/>
      <c r="P246" s="91"/>
      <c r="Q246" s="91"/>
      <c r="R246" s="91"/>
      <c r="S246" s="91"/>
      <c r="T246" s="92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333</v>
      </c>
      <c r="AU246" s="16" t="s">
        <v>83</v>
      </c>
    </row>
    <row r="247" s="2" customFormat="1" ht="33" customHeight="1">
      <c r="A247" s="37"/>
      <c r="B247" s="38"/>
      <c r="C247" s="249" t="s">
        <v>659</v>
      </c>
      <c r="D247" s="249" t="s">
        <v>264</v>
      </c>
      <c r="E247" s="250" t="s">
        <v>660</v>
      </c>
      <c r="F247" s="251" t="s">
        <v>661</v>
      </c>
      <c r="G247" s="252" t="s">
        <v>208</v>
      </c>
      <c r="H247" s="253">
        <v>1</v>
      </c>
      <c r="I247" s="254"/>
      <c r="J247" s="255">
        <f>ROUND(I247*H247,2)</f>
        <v>0</v>
      </c>
      <c r="K247" s="256"/>
      <c r="L247" s="257"/>
      <c r="M247" s="258" t="s">
        <v>1</v>
      </c>
      <c r="N247" s="259" t="s">
        <v>40</v>
      </c>
      <c r="O247" s="91"/>
      <c r="P247" s="229">
        <f>O247*H247</f>
        <v>0</v>
      </c>
      <c r="Q247" s="229">
        <v>0.034720000000000001</v>
      </c>
      <c r="R247" s="229">
        <f>Q247*H247</f>
        <v>0.034720000000000001</v>
      </c>
      <c r="S247" s="229">
        <v>0</v>
      </c>
      <c r="T247" s="230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1" t="s">
        <v>267</v>
      </c>
      <c r="AT247" s="231" t="s">
        <v>264</v>
      </c>
      <c r="AU247" s="231" t="s">
        <v>83</v>
      </c>
      <c r="AY247" s="16" t="s">
        <v>130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6" t="s">
        <v>136</v>
      </c>
      <c r="BK247" s="232">
        <f>ROUND(I247*H247,2)</f>
        <v>0</v>
      </c>
      <c r="BL247" s="16" t="s">
        <v>215</v>
      </c>
      <c r="BM247" s="231" t="s">
        <v>662</v>
      </c>
    </row>
    <row r="248" s="2" customFormat="1">
      <c r="A248" s="37"/>
      <c r="B248" s="38"/>
      <c r="C248" s="39"/>
      <c r="D248" s="233" t="s">
        <v>138</v>
      </c>
      <c r="E248" s="39"/>
      <c r="F248" s="234" t="s">
        <v>661</v>
      </c>
      <c r="G248" s="39"/>
      <c r="H248" s="39"/>
      <c r="I248" s="235"/>
      <c r="J248" s="39"/>
      <c r="K248" s="39"/>
      <c r="L248" s="43"/>
      <c r="M248" s="236"/>
      <c r="N248" s="237"/>
      <c r="O248" s="91"/>
      <c r="P248" s="91"/>
      <c r="Q248" s="91"/>
      <c r="R248" s="91"/>
      <c r="S248" s="91"/>
      <c r="T248" s="9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138</v>
      </c>
      <c r="AU248" s="16" t="s">
        <v>83</v>
      </c>
    </row>
    <row r="249" s="2" customFormat="1">
      <c r="A249" s="37"/>
      <c r="B249" s="38"/>
      <c r="C249" s="39"/>
      <c r="D249" s="233" t="s">
        <v>333</v>
      </c>
      <c r="E249" s="39"/>
      <c r="F249" s="260" t="s">
        <v>641</v>
      </c>
      <c r="G249" s="39"/>
      <c r="H249" s="39"/>
      <c r="I249" s="235"/>
      <c r="J249" s="39"/>
      <c r="K249" s="39"/>
      <c r="L249" s="43"/>
      <c r="M249" s="236"/>
      <c r="N249" s="237"/>
      <c r="O249" s="91"/>
      <c r="P249" s="91"/>
      <c r="Q249" s="91"/>
      <c r="R249" s="91"/>
      <c r="S249" s="91"/>
      <c r="T249" s="9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333</v>
      </c>
      <c r="AU249" s="16" t="s">
        <v>83</v>
      </c>
    </row>
    <row r="250" s="2" customFormat="1" ht="24.15" customHeight="1">
      <c r="A250" s="37"/>
      <c r="B250" s="38"/>
      <c r="C250" s="219" t="s">
        <v>663</v>
      </c>
      <c r="D250" s="219" t="s">
        <v>132</v>
      </c>
      <c r="E250" s="220" t="s">
        <v>664</v>
      </c>
      <c r="F250" s="221" t="s">
        <v>665</v>
      </c>
      <c r="G250" s="222" t="s">
        <v>208</v>
      </c>
      <c r="H250" s="223">
        <v>1</v>
      </c>
      <c r="I250" s="224"/>
      <c r="J250" s="225">
        <f>ROUND(I250*H250,2)</f>
        <v>0</v>
      </c>
      <c r="K250" s="226"/>
      <c r="L250" s="43"/>
      <c r="M250" s="227" t="s">
        <v>1</v>
      </c>
      <c r="N250" s="228" t="s">
        <v>40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215</v>
      </c>
      <c r="AT250" s="231" t="s">
        <v>132</v>
      </c>
      <c r="AU250" s="231" t="s">
        <v>83</v>
      </c>
      <c r="AY250" s="16" t="s">
        <v>130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136</v>
      </c>
      <c r="BK250" s="232">
        <f>ROUND(I250*H250,2)</f>
        <v>0</v>
      </c>
      <c r="BL250" s="16" t="s">
        <v>215</v>
      </c>
      <c r="BM250" s="231" t="s">
        <v>666</v>
      </c>
    </row>
    <row r="251" s="2" customFormat="1">
      <c r="A251" s="37"/>
      <c r="B251" s="38"/>
      <c r="C251" s="39"/>
      <c r="D251" s="233" t="s">
        <v>138</v>
      </c>
      <c r="E251" s="39"/>
      <c r="F251" s="234" t="s">
        <v>667</v>
      </c>
      <c r="G251" s="39"/>
      <c r="H251" s="39"/>
      <c r="I251" s="235"/>
      <c r="J251" s="39"/>
      <c r="K251" s="39"/>
      <c r="L251" s="43"/>
      <c r="M251" s="236"/>
      <c r="N251" s="237"/>
      <c r="O251" s="91"/>
      <c r="P251" s="91"/>
      <c r="Q251" s="91"/>
      <c r="R251" s="91"/>
      <c r="S251" s="91"/>
      <c r="T251" s="9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138</v>
      </c>
      <c r="AU251" s="16" t="s">
        <v>83</v>
      </c>
    </row>
    <row r="252" s="2" customFormat="1" ht="33" customHeight="1">
      <c r="A252" s="37"/>
      <c r="B252" s="38"/>
      <c r="C252" s="249" t="s">
        <v>668</v>
      </c>
      <c r="D252" s="249" t="s">
        <v>264</v>
      </c>
      <c r="E252" s="250" t="s">
        <v>669</v>
      </c>
      <c r="F252" s="251" t="s">
        <v>670</v>
      </c>
      <c r="G252" s="252" t="s">
        <v>208</v>
      </c>
      <c r="H252" s="253">
        <v>1</v>
      </c>
      <c r="I252" s="254"/>
      <c r="J252" s="255">
        <f>ROUND(I252*H252,2)</f>
        <v>0</v>
      </c>
      <c r="K252" s="256"/>
      <c r="L252" s="257"/>
      <c r="M252" s="258" t="s">
        <v>1</v>
      </c>
      <c r="N252" s="259" t="s">
        <v>40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1" t="s">
        <v>267</v>
      </c>
      <c r="AT252" s="231" t="s">
        <v>264</v>
      </c>
      <c r="AU252" s="231" t="s">
        <v>83</v>
      </c>
      <c r="AY252" s="16" t="s">
        <v>130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136</v>
      </c>
      <c r="BK252" s="232">
        <f>ROUND(I252*H252,2)</f>
        <v>0</v>
      </c>
      <c r="BL252" s="16" t="s">
        <v>215</v>
      </c>
      <c r="BM252" s="231" t="s">
        <v>671</v>
      </c>
    </row>
    <row r="253" s="2" customFormat="1">
      <c r="A253" s="37"/>
      <c r="B253" s="38"/>
      <c r="C253" s="39"/>
      <c r="D253" s="233" t="s">
        <v>138</v>
      </c>
      <c r="E253" s="39"/>
      <c r="F253" s="234" t="s">
        <v>670</v>
      </c>
      <c r="G253" s="39"/>
      <c r="H253" s="39"/>
      <c r="I253" s="235"/>
      <c r="J253" s="39"/>
      <c r="K253" s="39"/>
      <c r="L253" s="43"/>
      <c r="M253" s="236"/>
      <c r="N253" s="237"/>
      <c r="O253" s="91"/>
      <c r="P253" s="91"/>
      <c r="Q253" s="91"/>
      <c r="R253" s="91"/>
      <c r="S253" s="91"/>
      <c r="T253" s="92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138</v>
      </c>
      <c r="AU253" s="16" t="s">
        <v>83</v>
      </c>
    </row>
    <row r="254" s="2" customFormat="1" ht="24.15" customHeight="1">
      <c r="A254" s="37"/>
      <c r="B254" s="38"/>
      <c r="C254" s="219" t="s">
        <v>672</v>
      </c>
      <c r="D254" s="219" t="s">
        <v>132</v>
      </c>
      <c r="E254" s="220" t="s">
        <v>673</v>
      </c>
      <c r="F254" s="221" t="s">
        <v>674</v>
      </c>
      <c r="G254" s="222" t="s">
        <v>208</v>
      </c>
      <c r="H254" s="223">
        <v>1</v>
      </c>
      <c r="I254" s="224"/>
      <c r="J254" s="225">
        <f>ROUND(I254*H254,2)</f>
        <v>0</v>
      </c>
      <c r="K254" s="226"/>
      <c r="L254" s="43"/>
      <c r="M254" s="227" t="s">
        <v>1</v>
      </c>
      <c r="N254" s="228" t="s">
        <v>40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215</v>
      </c>
      <c r="AT254" s="231" t="s">
        <v>132</v>
      </c>
      <c r="AU254" s="231" t="s">
        <v>83</v>
      </c>
      <c r="AY254" s="16" t="s">
        <v>130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136</v>
      </c>
      <c r="BK254" s="232">
        <f>ROUND(I254*H254,2)</f>
        <v>0</v>
      </c>
      <c r="BL254" s="16" t="s">
        <v>215</v>
      </c>
      <c r="BM254" s="231" t="s">
        <v>675</v>
      </c>
    </row>
    <row r="255" s="2" customFormat="1">
      <c r="A255" s="37"/>
      <c r="B255" s="38"/>
      <c r="C255" s="39"/>
      <c r="D255" s="233" t="s">
        <v>138</v>
      </c>
      <c r="E255" s="39"/>
      <c r="F255" s="234" t="s">
        <v>674</v>
      </c>
      <c r="G255" s="39"/>
      <c r="H255" s="39"/>
      <c r="I255" s="235"/>
      <c r="J255" s="39"/>
      <c r="K255" s="39"/>
      <c r="L255" s="43"/>
      <c r="M255" s="236"/>
      <c r="N255" s="237"/>
      <c r="O255" s="91"/>
      <c r="P255" s="91"/>
      <c r="Q255" s="91"/>
      <c r="R255" s="91"/>
      <c r="S255" s="91"/>
      <c r="T255" s="9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138</v>
      </c>
      <c r="AU255" s="16" t="s">
        <v>83</v>
      </c>
    </row>
    <row r="256" s="2" customFormat="1" ht="33" customHeight="1">
      <c r="A256" s="37"/>
      <c r="B256" s="38"/>
      <c r="C256" s="249" t="s">
        <v>676</v>
      </c>
      <c r="D256" s="249" t="s">
        <v>264</v>
      </c>
      <c r="E256" s="250" t="s">
        <v>677</v>
      </c>
      <c r="F256" s="251" t="s">
        <v>678</v>
      </c>
      <c r="G256" s="252" t="s">
        <v>208</v>
      </c>
      <c r="H256" s="253">
        <v>1</v>
      </c>
      <c r="I256" s="254"/>
      <c r="J256" s="255">
        <f>ROUND(I256*H256,2)</f>
        <v>0</v>
      </c>
      <c r="K256" s="256"/>
      <c r="L256" s="257"/>
      <c r="M256" s="258" t="s">
        <v>1</v>
      </c>
      <c r="N256" s="259" t="s">
        <v>40</v>
      </c>
      <c r="O256" s="91"/>
      <c r="P256" s="229">
        <f>O256*H256</f>
        <v>0</v>
      </c>
      <c r="Q256" s="229">
        <v>0.059999999999999998</v>
      </c>
      <c r="R256" s="229">
        <f>Q256*H256</f>
        <v>0.059999999999999998</v>
      </c>
      <c r="S256" s="229">
        <v>0</v>
      </c>
      <c r="T256" s="230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1" t="s">
        <v>267</v>
      </c>
      <c r="AT256" s="231" t="s">
        <v>264</v>
      </c>
      <c r="AU256" s="231" t="s">
        <v>83</v>
      </c>
      <c r="AY256" s="16" t="s">
        <v>130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6" t="s">
        <v>136</v>
      </c>
      <c r="BK256" s="232">
        <f>ROUND(I256*H256,2)</f>
        <v>0</v>
      </c>
      <c r="BL256" s="16" t="s">
        <v>215</v>
      </c>
      <c r="BM256" s="231" t="s">
        <v>679</v>
      </c>
    </row>
    <row r="257" s="2" customFormat="1">
      <c r="A257" s="37"/>
      <c r="B257" s="38"/>
      <c r="C257" s="39"/>
      <c r="D257" s="233" t="s">
        <v>138</v>
      </c>
      <c r="E257" s="39"/>
      <c r="F257" s="234" t="s">
        <v>678</v>
      </c>
      <c r="G257" s="39"/>
      <c r="H257" s="39"/>
      <c r="I257" s="235"/>
      <c r="J257" s="39"/>
      <c r="K257" s="39"/>
      <c r="L257" s="43"/>
      <c r="M257" s="236"/>
      <c r="N257" s="237"/>
      <c r="O257" s="91"/>
      <c r="P257" s="91"/>
      <c r="Q257" s="91"/>
      <c r="R257" s="91"/>
      <c r="S257" s="91"/>
      <c r="T257" s="92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138</v>
      </c>
      <c r="AU257" s="16" t="s">
        <v>83</v>
      </c>
    </row>
    <row r="258" s="2" customFormat="1" ht="24.15" customHeight="1">
      <c r="A258" s="37"/>
      <c r="B258" s="38"/>
      <c r="C258" s="219" t="s">
        <v>680</v>
      </c>
      <c r="D258" s="219" t="s">
        <v>132</v>
      </c>
      <c r="E258" s="220" t="s">
        <v>681</v>
      </c>
      <c r="F258" s="221" t="s">
        <v>682</v>
      </c>
      <c r="G258" s="222" t="s">
        <v>208</v>
      </c>
      <c r="H258" s="223">
        <v>2</v>
      </c>
      <c r="I258" s="224"/>
      <c r="J258" s="225">
        <f>ROUND(I258*H258,2)</f>
        <v>0</v>
      </c>
      <c r="K258" s="226"/>
      <c r="L258" s="43"/>
      <c r="M258" s="227" t="s">
        <v>1</v>
      </c>
      <c r="N258" s="228" t="s">
        <v>40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1" t="s">
        <v>215</v>
      </c>
      <c r="AT258" s="231" t="s">
        <v>132</v>
      </c>
      <c r="AU258" s="231" t="s">
        <v>83</v>
      </c>
      <c r="AY258" s="16" t="s">
        <v>130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6" t="s">
        <v>136</v>
      </c>
      <c r="BK258" s="232">
        <f>ROUND(I258*H258,2)</f>
        <v>0</v>
      </c>
      <c r="BL258" s="16" t="s">
        <v>215</v>
      </c>
      <c r="BM258" s="231" t="s">
        <v>683</v>
      </c>
    </row>
    <row r="259" s="2" customFormat="1">
      <c r="A259" s="37"/>
      <c r="B259" s="38"/>
      <c r="C259" s="39"/>
      <c r="D259" s="233" t="s">
        <v>138</v>
      </c>
      <c r="E259" s="39"/>
      <c r="F259" s="234" t="s">
        <v>682</v>
      </c>
      <c r="G259" s="39"/>
      <c r="H259" s="39"/>
      <c r="I259" s="235"/>
      <c r="J259" s="39"/>
      <c r="K259" s="39"/>
      <c r="L259" s="43"/>
      <c r="M259" s="236"/>
      <c r="N259" s="237"/>
      <c r="O259" s="91"/>
      <c r="P259" s="91"/>
      <c r="Q259" s="91"/>
      <c r="R259" s="91"/>
      <c r="S259" s="91"/>
      <c r="T259" s="92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138</v>
      </c>
      <c r="AU259" s="16" t="s">
        <v>83</v>
      </c>
    </row>
    <row r="260" s="2" customFormat="1" ht="33" customHeight="1">
      <c r="A260" s="37"/>
      <c r="B260" s="38"/>
      <c r="C260" s="249" t="s">
        <v>684</v>
      </c>
      <c r="D260" s="249" t="s">
        <v>264</v>
      </c>
      <c r="E260" s="250" t="s">
        <v>685</v>
      </c>
      <c r="F260" s="251" t="s">
        <v>686</v>
      </c>
      <c r="G260" s="252" t="s">
        <v>208</v>
      </c>
      <c r="H260" s="253">
        <v>1</v>
      </c>
      <c r="I260" s="254"/>
      <c r="J260" s="255">
        <f>ROUND(I260*H260,2)</f>
        <v>0</v>
      </c>
      <c r="K260" s="256"/>
      <c r="L260" s="257"/>
      <c r="M260" s="258" t="s">
        <v>1</v>
      </c>
      <c r="N260" s="259" t="s">
        <v>40</v>
      </c>
      <c r="O260" s="91"/>
      <c r="P260" s="229">
        <f>O260*H260</f>
        <v>0</v>
      </c>
      <c r="Q260" s="229">
        <v>0.066960000000000006</v>
      </c>
      <c r="R260" s="229">
        <f>Q260*H260</f>
        <v>0.066960000000000006</v>
      </c>
      <c r="S260" s="229">
        <v>0</v>
      </c>
      <c r="T260" s="23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1" t="s">
        <v>267</v>
      </c>
      <c r="AT260" s="231" t="s">
        <v>264</v>
      </c>
      <c r="AU260" s="231" t="s">
        <v>83</v>
      </c>
      <c r="AY260" s="16" t="s">
        <v>130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6" t="s">
        <v>136</v>
      </c>
      <c r="BK260" s="232">
        <f>ROUND(I260*H260,2)</f>
        <v>0</v>
      </c>
      <c r="BL260" s="16" t="s">
        <v>215</v>
      </c>
      <c r="BM260" s="231" t="s">
        <v>687</v>
      </c>
    </row>
    <row r="261" s="2" customFormat="1">
      <c r="A261" s="37"/>
      <c r="B261" s="38"/>
      <c r="C261" s="39"/>
      <c r="D261" s="233" t="s">
        <v>138</v>
      </c>
      <c r="E261" s="39"/>
      <c r="F261" s="234" t="s">
        <v>686</v>
      </c>
      <c r="G261" s="39"/>
      <c r="H261" s="39"/>
      <c r="I261" s="235"/>
      <c r="J261" s="39"/>
      <c r="K261" s="39"/>
      <c r="L261" s="43"/>
      <c r="M261" s="236"/>
      <c r="N261" s="237"/>
      <c r="O261" s="91"/>
      <c r="P261" s="91"/>
      <c r="Q261" s="91"/>
      <c r="R261" s="91"/>
      <c r="S261" s="91"/>
      <c r="T261" s="92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138</v>
      </c>
      <c r="AU261" s="16" t="s">
        <v>83</v>
      </c>
    </row>
    <row r="262" s="2" customFormat="1" ht="33" customHeight="1">
      <c r="A262" s="37"/>
      <c r="B262" s="38"/>
      <c r="C262" s="249" t="s">
        <v>688</v>
      </c>
      <c r="D262" s="249" t="s">
        <v>264</v>
      </c>
      <c r="E262" s="250" t="s">
        <v>689</v>
      </c>
      <c r="F262" s="251" t="s">
        <v>690</v>
      </c>
      <c r="G262" s="252" t="s">
        <v>208</v>
      </c>
      <c r="H262" s="253">
        <v>1</v>
      </c>
      <c r="I262" s="254"/>
      <c r="J262" s="255">
        <f>ROUND(I262*H262,2)</f>
        <v>0</v>
      </c>
      <c r="K262" s="256"/>
      <c r="L262" s="257"/>
      <c r="M262" s="258" t="s">
        <v>1</v>
      </c>
      <c r="N262" s="259" t="s">
        <v>40</v>
      </c>
      <c r="O262" s="91"/>
      <c r="P262" s="229">
        <f>O262*H262</f>
        <v>0</v>
      </c>
      <c r="Q262" s="229">
        <v>0.078119999999999995</v>
      </c>
      <c r="R262" s="229">
        <f>Q262*H262</f>
        <v>0.078119999999999995</v>
      </c>
      <c r="S262" s="229">
        <v>0</v>
      </c>
      <c r="T262" s="23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1" t="s">
        <v>267</v>
      </c>
      <c r="AT262" s="231" t="s">
        <v>264</v>
      </c>
      <c r="AU262" s="231" t="s">
        <v>83</v>
      </c>
      <c r="AY262" s="16" t="s">
        <v>130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6" t="s">
        <v>136</v>
      </c>
      <c r="BK262" s="232">
        <f>ROUND(I262*H262,2)</f>
        <v>0</v>
      </c>
      <c r="BL262" s="16" t="s">
        <v>215</v>
      </c>
      <c r="BM262" s="231" t="s">
        <v>691</v>
      </c>
    </row>
    <row r="263" s="2" customFormat="1">
      <c r="A263" s="37"/>
      <c r="B263" s="38"/>
      <c r="C263" s="39"/>
      <c r="D263" s="233" t="s">
        <v>138</v>
      </c>
      <c r="E263" s="39"/>
      <c r="F263" s="234" t="s">
        <v>690</v>
      </c>
      <c r="G263" s="39"/>
      <c r="H263" s="39"/>
      <c r="I263" s="235"/>
      <c r="J263" s="39"/>
      <c r="K263" s="39"/>
      <c r="L263" s="43"/>
      <c r="M263" s="236"/>
      <c r="N263" s="237"/>
      <c r="O263" s="91"/>
      <c r="P263" s="91"/>
      <c r="Q263" s="91"/>
      <c r="R263" s="91"/>
      <c r="S263" s="91"/>
      <c r="T263" s="92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138</v>
      </c>
      <c r="AU263" s="16" t="s">
        <v>83</v>
      </c>
    </row>
    <row r="264" s="2" customFormat="1" ht="24.15" customHeight="1">
      <c r="A264" s="37"/>
      <c r="B264" s="38"/>
      <c r="C264" s="219" t="s">
        <v>692</v>
      </c>
      <c r="D264" s="219" t="s">
        <v>132</v>
      </c>
      <c r="E264" s="220" t="s">
        <v>693</v>
      </c>
      <c r="F264" s="221" t="s">
        <v>694</v>
      </c>
      <c r="G264" s="222" t="s">
        <v>208</v>
      </c>
      <c r="H264" s="223">
        <v>1</v>
      </c>
      <c r="I264" s="224"/>
      <c r="J264" s="225">
        <f>ROUND(I264*H264,2)</f>
        <v>0</v>
      </c>
      <c r="K264" s="226"/>
      <c r="L264" s="43"/>
      <c r="M264" s="227" t="s">
        <v>1</v>
      </c>
      <c r="N264" s="228" t="s">
        <v>40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1" t="s">
        <v>215</v>
      </c>
      <c r="AT264" s="231" t="s">
        <v>132</v>
      </c>
      <c r="AU264" s="231" t="s">
        <v>83</v>
      </c>
      <c r="AY264" s="16" t="s">
        <v>130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6" t="s">
        <v>136</v>
      </c>
      <c r="BK264" s="232">
        <f>ROUND(I264*H264,2)</f>
        <v>0</v>
      </c>
      <c r="BL264" s="16" t="s">
        <v>215</v>
      </c>
      <c r="BM264" s="231" t="s">
        <v>695</v>
      </c>
    </row>
    <row r="265" s="2" customFormat="1">
      <c r="A265" s="37"/>
      <c r="B265" s="38"/>
      <c r="C265" s="39"/>
      <c r="D265" s="233" t="s">
        <v>138</v>
      </c>
      <c r="E265" s="39"/>
      <c r="F265" s="234" t="s">
        <v>694</v>
      </c>
      <c r="G265" s="39"/>
      <c r="H265" s="39"/>
      <c r="I265" s="235"/>
      <c r="J265" s="39"/>
      <c r="K265" s="39"/>
      <c r="L265" s="43"/>
      <c r="M265" s="236"/>
      <c r="N265" s="237"/>
      <c r="O265" s="91"/>
      <c r="P265" s="91"/>
      <c r="Q265" s="91"/>
      <c r="R265" s="91"/>
      <c r="S265" s="91"/>
      <c r="T265" s="92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138</v>
      </c>
      <c r="AU265" s="16" t="s">
        <v>83</v>
      </c>
    </row>
    <row r="266" s="2" customFormat="1" ht="33" customHeight="1">
      <c r="A266" s="37"/>
      <c r="B266" s="38"/>
      <c r="C266" s="249" t="s">
        <v>696</v>
      </c>
      <c r="D266" s="249" t="s">
        <v>264</v>
      </c>
      <c r="E266" s="250" t="s">
        <v>697</v>
      </c>
      <c r="F266" s="251" t="s">
        <v>698</v>
      </c>
      <c r="G266" s="252" t="s">
        <v>208</v>
      </c>
      <c r="H266" s="253">
        <v>1</v>
      </c>
      <c r="I266" s="254"/>
      <c r="J266" s="255">
        <f>ROUND(I266*H266,2)</f>
        <v>0</v>
      </c>
      <c r="K266" s="256"/>
      <c r="L266" s="257"/>
      <c r="M266" s="258" t="s">
        <v>1</v>
      </c>
      <c r="N266" s="259" t="s">
        <v>40</v>
      </c>
      <c r="O266" s="91"/>
      <c r="P266" s="229">
        <f>O266*H266</f>
        <v>0</v>
      </c>
      <c r="Q266" s="229">
        <v>0.089279999999999998</v>
      </c>
      <c r="R266" s="229">
        <f>Q266*H266</f>
        <v>0.089279999999999998</v>
      </c>
      <c r="S266" s="229">
        <v>0</v>
      </c>
      <c r="T266" s="230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1" t="s">
        <v>267</v>
      </c>
      <c r="AT266" s="231" t="s">
        <v>264</v>
      </c>
      <c r="AU266" s="231" t="s">
        <v>83</v>
      </c>
      <c r="AY266" s="16" t="s">
        <v>130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6" t="s">
        <v>136</v>
      </c>
      <c r="BK266" s="232">
        <f>ROUND(I266*H266,2)</f>
        <v>0</v>
      </c>
      <c r="BL266" s="16" t="s">
        <v>215</v>
      </c>
      <c r="BM266" s="231" t="s">
        <v>699</v>
      </c>
    </row>
    <row r="267" s="2" customFormat="1">
      <c r="A267" s="37"/>
      <c r="B267" s="38"/>
      <c r="C267" s="39"/>
      <c r="D267" s="233" t="s">
        <v>138</v>
      </c>
      <c r="E267" s="39"/>
      <c r="F267" s="234" t="s">
        <v>698</v>
      </c>
      <c r="G267" s="39"/>
      <c r="H267" s="39"/>
      <c r="I267" s="235"/>
      <c r="J267" s="39"/>
      <c r="K267" s="39"/>
      <c r="L267" s="43"/>
      <c r="M267" s="236"/>
      <c r="N267" s="237"/>
      <c r="O267" s="91"/>
      <c r="P267" s="91"/>
      <c r="Q267" s="91"/>
      <c r="R267" s="91"/>
      <c r="S267" s="91"/>
      <c r="T267" s="92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138</v>
      </c>
      <c r="AU267" s="16" t="s">
        <v>83</v>
      </c>
    </row>
    <row r="268" s="2" customFormat="1" ht="16.5" customHeight="1">
      <c r="A268" s="37"/>
      <c r="B268" s="38"/>
      <c r="C268" s="219" t="s">
        <v>700</v>
      </c>
      <c r="D268" s="219" t="s">
        <v>132</v>
      </c>
      <c r="E268" s="220" t="s">
        <v>701</v>
      </c>
      <c r="F268" s="221" t="s">
        <v>702</v>
      </c>
      <c r="G268" s="222" t="s">
        <v>168</v>
      </c>
      <c r="H268" s="223">
        <v>60.789999999999999</v>
      </c>
      <c r="I268" s="224"/>
      <c r="J268" s="225">
        <f>ROUND(I268*H268,2)</f>
        <v>0</v>
      </c>
      <c r="K268" s="226"/>
      <c r="L268" s="43"/>
      <c r="M268" s="227" t="s">
        <v>1</v>
      </c>
      <c r="N268" s="228" t="s">
        <v>40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1" t="s">
        <v>215</v>
      </c>
      <c r="AT268" s="231" t="s">
        <v>132</v>
      </c>
      <c r="AU268" s="231" t="s">
        <v>83</v>
      </c>
      <c r="AY268" s="16" t="s">
        <v>130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6" t="s">
        <v>136</v>
      </c>
      <c r="BK268" s="232">
        <f>ROUND(I268*H268,2)</f>
        <v>0</v>
      </c>
      <c r="BL268" s="16" t="s">
        <v>215</v>
      </c>
      <c r="BM268" s="231" t="s">
        <v>703</v>
      </c>
    </row>
    <row r="269" s="2" customFormat="1">
      <c r="A269" s="37"/>
      <c r="B269" s="38"/>
      <c r="C269" s="39"/>
      <c r="D269" s="233" t="s">
        <v>138</v>
      </c>
      <c r="E269" s="39"/>
      <c r="F269" s="234" t="s">
        <v>702</v>
      </c>
      <c r="G269" s="39"/>
      <c r="H269" s="39"/>
      <c r="I269" s="235"/>
      <c r="J269" s="39"/>
      <c r="K269" s="39"/>
      <c r="L269" s="43"/>
      <c r="M269" s="236"/>
      <c r="N269" s="237"/>
      <c r="O269" s="91"/>
      <c r="P269" s="91"/>
      <c r="Q269" s="91"/>
      <c r="R269" s="91"/>
      <c r="S269" s="91"/>
      <c r="T269" s="92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138</v>
      </c>
      <c r="AU269" s="16" t="s">
        <v>83</v>
      </c>
    </row>
    <row r="270" s="13" customFormat="1">
      <c r="A270" s="13"/>
      <c r="B270" s="238"/>
      <c r="C270" s="239"/>
      <c r="D270" s="233" t="s">
        <v>139</v>
      </c>
      <c r="E270" s="240" t="s">
        <v>1</v>
      </c>
      <c r="F270" s="241" t="s">
        <v>704</v>
      </c>
      <c r="G270" s="239"/>
      <c r="H270" s="242">
        <v>28.800000000000001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139</v>
      </c>
      <c r="AU270" s="248" t="s">
        <v>83</v>
      </c>
      <c r="AV270" s="13" t="s">
        <v>83</v>
      </c>
      <c r="AW270" s="13" t="s">
        <v>30</v>
      </c>
      <c r="AX270" s="13" t="s">
        <v>73</v>
      </c>
      <c r="AY270" s="248" t="s">
        <v>130</v>
      </c>
    </row>
    <row r="271" s="13" customFormat="1">
      <c r="A271" s="13"/>
      <c r="B271" s="238"/>
      <c r="C271" s="239"/>
      <c r="D271" s="233" t="s">
        <v>139</v>
      </c>
      <c r="E271" s="240" t="s">
        <v>1</v>
      </c>
      <c r="F271" s="241" t="s">
        <v>705</v>
      </c>
      <c r="G271" s="239"/>
      <c r="H271" s="242">
        <v>9.7200000000000006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139</v>
      </c>
      <c r="AU271" s="248" t="s">
        <v>83</v>
      </c>
      <c r="AV271" s="13" t="s">
        <v>83</v>
      </c>
      <c r="AW271" s="13" t="s">
        <v>30</v>
      </c>
      <c r="AX271" s="13" t="s">
        <v>73</v>
      </c>
      <c r="AY271" s="248" t="s">
        <v>130</v>
      </c>
    </row>
    <row r="272" s="13" customFormat="1">
      <c r="A272" s="13"/>
      <c r="B272" s="238"/>
      <c r="C272" s="239"/>
      <c r="D272" s="233" t="s">
        <v>139</v>
      </c>
      <c r="E272" s="240" t="s">
        <v>1</v>
      </c>
      <c r="F272" s="241" t="s">
        <v>706</v>
      </c>
      <c r="G272" s="239"/>
      <c r="H272" s="242">
        <v>5.04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139</v>
      </c>
      <c r="AU272" s="248" t="s">
        <v>83</v>
      </c>
      <c r="AV272" s="13" t="s">
        <v>83</v>
      </c>
      <c r="AW272" s="13" t="s">
        <v>30</v>
      </c>
      <c r="AX272" s="13" t="s">
        <v>73</v>
      </c>
      <c r="AY272" s="248" t="s">
        <v>130</v>
      </c>
    </row>
    <row r="273" s="13" customFormat="1">
      <c r="A273" s="13"/>
      <c r="B273" s="238"/>
      <c r="C273" s="239"/>
      <c r="D273" s="233" t="s">
        <v>139</v>
      </c>
      <c r="E273" s="240" t="s">
        <v>1</v>
      </c>
      <c r="F273" s="241" t="s">
        <v>707</v>
      </c>
      <c r="G273" s="239"/>
      <c r="H273" s="242">
        <v>7.4199999999999999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139</v>
      </c>
      <c r="AU273" s="248" t="s">
        <v>83</v>
      </c>
      <c r="AV273" s="13" t="s">
        <v>83</v>
      </c>
      <c r="AW273" s="13" t="s">
        <v>30</v>
      </c>
      <c r="AX273" s="13" t="s">
        <v>73</v>
      </c>
      <c r="AY273" s="248" t="s">
        <v>130</v>
      </c>
    </row>
    <row r="274" s="13" customFormat="1">
      <c r="A274" s="13"/>
      <c r="B274" s="238"/>
      <c r="C274" s="239"/>
      <c r="D274" s="233" t="s">
        <v>139</v>
      </c>
      <c r="E274" s="240" t="s">
        <v>1</v>
      </c>
      <c r="F274" s="241" t="s">
        <v>708</v>
      </c>
      <c r="G274" s="239"/>
      <c r="H274" s="242">
        <v>4.1399999999999997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139</v>
      </c>
      <c r="AU274" s="248" t="s">
        <v>83</v>
      </c>
      <c r="AV274" s="13" t="s">
        <v>83</v>
      </c>
      <c r="AW274" s="13" t="s">
        <v>30</v>
      </c>
      <c r="AX274" s="13" t="s">
        <v>73</v>
      </c>
      <c r="AY274" s="248" t="s">
        <v>130</v>
      </c>
    </row>
    <row r="275" s="13" customFormat="1">
      <c r="A275" s="13"/>
      <c r="B275" s="238"/>
      <c r="C275" s="239"/>
      <c r="D275" s="233" t="s">
        <v>139</v>
      </c>
      <c r="E275" s="240" t="s">
        <v>1</v>
      </c>
      <c r="F275" s="241" t="s">
        <v>709</v>
      </c>
      <c r="G275" s="239"/>
      <c r="H275" s="242">
        <v>5.6699999999999999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139</v>
      </c>
      <c r="AU275" s="248" t="s">
        <v>83</v>
      </c>
      <c r="AV275" s="13" t="s">
        <v>83</v>
      </c>
      <c r="AW275" s="13" t="s">
        <v>30</v>
      </c>
      <c r="AX275" s="13" t="s">
        <v>73</v>
      </c>
      <c r="AY275" s="248" t="s">
        <v>130</v>
      </c>
    </row>
    <row r="276" s="14" customFormat="1">
      <c r="A276" s="14"/>
      <c r="B276" s="265"/>
      <c r="C276" s="266"/>
      <c r="D276" s="233" t="s">
        <v>139</v>
      </c>
      <c r="E276" s="267" t="s">
        <v>1</v>
      </c>
      <c r="F276" s="268" t="s">
        <v>710</v>
      </c>
      <c r="G276" s="266"/>
      <c r="H276" s="269">
        <v>60.790000000000006</v>
      </c>
      <c r="I276" s="270"/>
      <c r="J276" s="266"/>
      <c r="K276" s="266"/>
      <c r="L276" s="271"/>
      <c r="M276" s="272"/>
      <c r="N276" s="273"/>
      <c r="O276" s="273"/>
      <c r="P276" s="273"/>
      <c r="Q276" s="273"/>
      <c r="R276" s="273"/>
      <c r="S276" s="273"/>
      <c r="T276" s="27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5" t="s">
        <v>139</v>
      </c>
      <c r="AU276" s="275" t="s">
        <v>83</v>
      </c>
      <c r="AV276" s="14" t="s">
        <v>136</v>
      </c>
      <c r="AW276" s="14" t="s">
        <v>30</v>
      </c>
      <c r="AX276" s="14" t="s">
        <v>81</v>
      </c>
      <c r="AY276" s="275" t="s">
        <v>130</v>
      </c>
    </row>
    <row r="277" s="2" customFormat="1" ht="24.15" customHeight="1">
      <c r="A277" s="37"/>
      <c r="B277" s="38"/>
      <c r="C277" s="219" t="s">
        <v>711</v>
      </c>
      <c r="D277" s="219" t="s">
        <v>132</v>
      </c>
      <c r="E277" s="220" t="s">
        <v>380</v>
      </c>
      <c r="F277" s="221" t="s">
        <v>381</v>
      </c>
      <c r="G277" s="222" t="s">
        <v>151</v>
      </c>
      <c r="H277" s="223">
        <v>0.94999999999999996</v>
      </c>
      <c r="I277" s="224"/>
      <c r="J277" s="225">
        <f>ROUND(I277*H277,2)</f>
        <v>0</v>
      </c>
      <c r="K277" s="226"/>
      <c r="L277" s="43"/>
      <c r="M277" s="227" t="s">
        <v>1</v>
      </c>
      <c r="N277" s="228" t="s">
        <v>40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1" t="s">
        <v>215</v>
      </c>
      <c r="AT277" s="231" t="s">
        <v>132</v>
      </c>
      <c r="AU277" s="231" t="s">
        <v>83</v>
      </c>
      <c r="AY277" s="16" t="s">
        <v>130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6" t="s">
        <v>136</v>
      </c>
      <c r="BK277" s="232">
        <f>ROUND(I277*H277,2)</f>
        <v>0</v>
      </c>
      <c r="BL277" s="16" t="s">
        <v>215</v>
      </c>
      <c r="BM277" s="231" t="s">
        <v>712</v>
      </c>
    </row>
    <row r="278" s="2" customFormat="1">
      <c r="A278" s="37"/>
      <c r="B278" s="38"/>
      <c r="C278" s="39"/>
      <c r="D278" s="233" t="s">
        <v>138</v>
      </c>
      <c r="E278" s="39"/>
      <c r="F278" s="234" t="s">
        <v>381</v>
      </c>
      <c r="G278" s="39"/>
      <c r="H278" s="39"/>
      <c r="I278" s="235"/>
      <c r="J278" s="39"/>
      <c r="K278" s="39"/>
      <c r="L278" s="43"/>
      <c r="M278" s="236"/>
      <c r="N278" s="237"/>
      <c r="O278" s="91"/>
      <c r="P278" s="91"/>
      <c r="Q278" s="91"/>
      <c r="R278" s="91"/>
      <c r="S278" s="91"/>
      <c r="T278" s="92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138</v>
      </c>
      <c r="AU278" s="16" t="s">
        <v>83</v>
      </c>
    </row>
    <row r="279" s="12" customFormat="1" ht="22.8" customHeight="1">
      <c r="A279" s="12"/>
      <c r="B279" s="203"/>
      <c r="C279" s="204"/>
      <c r="D279" s="205" t="s">
        <v>72</v>
      </c>
      <c r="E279" s="217" t="s">
        <v>326</v>
      </c>
      <c r="F279" s="217" t="s">
        <v>327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SUM(P280:P286)</f>
        <v>0</v>
      </c>
      <c r="Q279" s="211"/>
      <c r="R279" s="212">
        <f>SUM(R280:R286)</f>
        <v>0.0040000000000000001</v>
      </c>
      <c r="S279" s="211"/>
      <c r="T279" s="213">
        <f>SUM(T280:T286)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83</v>
      </c>
      <c r="AT279" s="215" t="s">
        <v>72</v>
      </c>
      <c r="AU279" s="215" t="s">
        <v>81</v>
      </c>
      <c r="AY279" s="214" t="s">
        <v>130</v>
      </c>
      <c r="BK279" s="216">
        <f>SUM(BK280:BK286)</f>
        <v>0</v>
      </c>
    </row>
    <row r="280" s="2" customFormat="1" ht="24.15" customHeight="1">
      <c r="A280" s="37"/>
      <c r="B280" s="38"/>
      <c r="C280" s="219" t="s">
        <v>713</v>
      </c>
      <c r="D280" s="219" t="s">
        <v>132</v>
      </c>
      <c r="E280" s="220" t="s">
        <v>714</v>
      </c>
      <c r="F280" s="221" t="s">
        <v>715</v>
      </c>
      <c r="G280" s="222" t="s">
        <v>331</v>
      </c>
      <c r="H280" s="223">
        <v>80</v>
      </c>
      <c r="I280" s="224"/>
      <c r="J280" s="225">
        <f>ROUND(I280*H280,2)</f>
        <v>0</v>
      </c>
      <c r="K280" s="226"/>
      <c r="L280" s="43"/>
      <c r="M280" s="227" t="s">
        <v>1</v>
      </c>
      <c r="N280" s="228" t="s">
        <v>40</v>
      </c>
      <c r="O280" s="91"/>
      <c r="P280" s="229">
        <f>O280*H280</f>
        <v>0</v>
      </c>
      <c r="Q280" s="229">
        <v>5.0000000000000002E-05</v>
      </c>
      <c r="R280" s="229">
        <f>Q280*H280</f>
        <v>0.0040000000000000001</v>
      </c>
      <c r="S280" s="229">
        <v>0</v>
      </c>
      <c r="T280" s="23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1" t="s">
        <v>215</v>
      </c>
      <c r="AT280" s="231" t="s">
        <v>132</v>
      </c>
      <c r="AU280" s="231" t="s">
        <v>83</v>
      </c>
      <c r="AY280" s="16" t="s">
        <v>130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6" t="s">
        <v>136</v>
      </c>
      <c r="BK280" s="232">
        <f>ROUND(I280*H280,2)</f>
        <v>0</v>
      </c>
      <c r="BL280" s="16" t="s">
        <v>215</v>
      </c>
      <c r="BM280" s="231" t="s">
        <v>716</v>
      </c>
    </row>
    <row r="281" s="2" customFormat="1">
      <c r="A281" s="37"/>
      <c r="B281" s="38"/>
      <c r="C281" s="39"/>
      <c r="D281" s="233" t="s">
        <v>138</v>
      </c>
      <c r="E281" s="39"/>
      <c r="F281" s="234" t="s">
        <v>715</v>
      </c>
      <c r="G281" s="39"/>
      <c r="H281" s="39"/>
      <c r="I281" s="235"/>
      <c r="J281" s="39"/>
      <c r="K281" s="39"/>
      <c r="L281" s="43"/>
      <c r="M281" s="236"/>
      <c r="N281" s="237"/>
      <c r="O281" s="91"/>
      <c r="P281" s="91"/>
      <c r="Q281" s="91"/>
      <c r="R281" s="91"/>
      <c r="S281" s="91"/>
      <c r="T281" s="92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138</v>
      </c>
      <c r="AU281" s="16" t="s">
        <v>83</v>
      </c>
    </row>
    <row r="282" s="2" customFormat="1" ht="16.5" customHeight="1">
      <c r="A282" s="37"/>
      <c r="B282" s="38"/>
      <c r="C282" s="249" t="s">
        <v>717</v>
      </c>
      <c r="D282" s="249" t="s">
        <v>264</v>
      </c>
      <c r="E282" s="250" t="s">
        <v>718</v>
      </c>
      <c r="F282" s="251" t="s">
        <v>719</v>
      </c>
      <c r="G282" s="252" t="s">
        <v>331</v>
      </c>
      <c r="H282" s="253">
        <v>80</v>
      </c>
      <c r="I282" s="254"/>
      <c r="J282" s="255">
        <f>ROUND(I282*H282,2)</f>
        <v>0</v>
      </c>
      <c r="K282" s="256"/>
      <c r="L282" s="257"/>
      <c r="M282" s="258" t="s">
        <v>1</v>
      </c>
      <c r="N282" s="259" t="s">
        <v>40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1" t="s">
        <v>267</v>
      </c>
      <c r="AT282" s="231" t="s">
        <v>264</v>
      </c>
      <c r="AU282" s="231" t="s">
        <v>83</v>
      </c>
      <c r="AY282" s="16" t="s">
        <v>130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6" t="s">
        <v>136</v>
      </c>
      <c r="BK282" s="232">
        <f>ROUND(I282*H282,2)</f>
        <v>0</v>
      </c>
      <c r="BL282" s="16" t="s">
        <v>215</v>
      </c>
      <c r="BM282" s="231" t="s">
        <v>720</v>
      </c>
    </row>
    <row r="283" s="2" customFormat="1">
      <c r="A283" s="37"/>
      <c r="B283" s="38"/>
      <c r="C283" s="39"/>
      <c r="D283" s="233" t="s">
        <v>138</v>
      </c>
      <c r="E283" s="39"/>
      <c r="F283" s="234" t="s">
        <v>719</v>
      </c>
      <c r="G283" s="39"/>
      <c r="H283" s="39"/>
      <c r="I283" s="235"/>
      <c r="J283" s="39"/>
      <c r="K283" s="39"/>
      <c r="L283" s="43"/>
      <c r="M283" s="236"/>
      <c r="N283" s="237"/>
      <c r="O283" s="91"/>
      <c r="P283" s="91"/>
      <c r="Q283" s="91"/>
      <c r="R283" s="91"/>
      <c r="S283" s="91"/>
      <c r="T283" s="92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138</v>
      </c>
      <c r="AU283" s="16" t="s">
        <v>83</v>
      </c>
    </row>
    <row r="284" s="2" customFormat="1">
      <c r="A284" s="37"/>
      <c r="B284" s="38"/>
      <c r="C284" s="39"/>
      <c r="D284" s="233" t="s">
        <v>333</v>
      </c>
      <c r="E284" s="39"/>
      <c r="F284" s="260" t="s">
        <v>721</v>
      </c>
      <c r="G284" s="39"/>
      <c r="H284" s="39"/>
      <c r="I284" s="235"/>
      <c r="J284" s="39"/>
      <c r="K284" s="39"/>
      <c r="L284" s="43"/>
      <c r="M284" s="236"/>
      <c r="N284" s="237"/>
      <c r="O284" s="91"/>
      <c r="P284" s="91"/>
      <c r="Q284" s="91"/>
      <c r="R284" s="91"/>
      <c r="S284" s="91"/>
      <c r="T284" s="92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333</v>
      </c>
      <c r="AU284" s="16" t="s">
        <v>83</v>
      </c>
    </row>
    <row r="285" s="2" customFormat="1" ht="24.15" customHeight="1">
      <c r="A285" s="37"/>
      <c r="B285" s="38"/>
      <c r="C285" s="219" t="s">
        <v>722</v>
      </c>
      <c r="D285" s="219" t="s">
        <v>132</v>
      </c>
      <c r="E285" s="220" t="s">
        <v>341</v>
      </c>
      <c r="F285" s="221" t="s">
        <v>342</v>
      </c>
      <c r="G285" s="222" t="s">
        <v>151</v>
      </c>
      <c r="H285" s="223">
        <v>0.0040000000000000001</v>
      </c>
      <c r="I285" s="224"/>
      <c r="J285" s="225">
        <f>ROUND(I285*H285,2)</f>
        <v>0</v>
      </c>
      <c r="K285" s="226"/>
      <c r="L285" s="43"/>
      <c r="M285" s="227" t="s">
        <v>1</v>
      </c>
      <c r="N285" s="228" t="s">
        <v>40</v>
      </c>
      <c r="O285" s="91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1" t="s">
        <v>215</v>
      </c>
      <c r="AT285" s="231" t="s">
        <v>132</v>
      </c>
      <c r="AU285" s="231" t="s">
        <v>83</v>
      </c>
      <c r="AY285" s="16" t="s">
        <v>130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6" t="s">
        <v>136</v>
      </c>
      <c r="BK285" s="232">
        <f>ROUND(I285*H285,2)</f>
        <v>0</v>
      </c>
      <c r="BL285" s="16" t="s">
        <v>215</v>
      </c>
      <c r="BM285" s="231" t="s">
        <v>723</v>
      </c>
    </row>
    <row r="286" s="2" customFormat="1">
      <c r="A286" s="37"/>
      <c r="B286" s="38"/>
      <c r="C286" s="39"/>
      <c r="D286" s="233" t="s">
        <v>138</v>
      </c>
      <c r="E286" s="39"/>
      <c r="F286" s="234" t="s">
        <v>342</v>
      </c>
      <c r="G286" s="39"/>
      <c r="H286" s="39"/>
      <c r="I286" s="235"/>
      <c r="J286" s="39"/>
      <c r="K286" s="39"/>
      <c r="L286" s="43"/>
      <c r="M286" s="236"/>
      <c r="N286" s="237"/>
      <c r="O286" s="91"/>
      <c r="P286" s="91"/>
      <c r="Q286" s="91"/>
      <c r="R286" s="91"/>
      <c r="S286" s="91"/>
      <c r="T286" s="92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138</v>
      </c>
      <c r="AU286" s="16" t="s">
        <v>83</v>
      </c>
    </row>
    <row r="287" s="12" customFormat="1" ht="22.8" customHeight="1">
      <c r="A287" s="12"/>
      <c r="B287" s="203"/>
      <c r="C287" s="204"/>
      <c r="D287" s="205" t="s">
        <v>72</v>
      </c>
      <c r="E287" s="217" t="s">
        <v>724</v>
      </c>
      <c r="F287" s="217" t="s">
        <v>725</v>
      </c>
      <c r="G287" s="204"/>
      <c r="H287" s="204"/>
      <c r="I287" s="207"/>
      <c r="J287" s="218">
        <f>BK287</f>
        <v>0</v>
      </c>
      <c r="K287" s="204"/>
      <c r="L287" s="209"/>
      <c r="M287" s="210"/>
      <c r="N287" s="211"/>
      <c r="O287" s="211"/>
      <c r="P287" s="212">
        <f>SUM(P288:P296)</f>
        <v>0</v>
      </c>
      <c r="Q287" s="211"/>
      <c r="R287" s="212">
        <f>SUM(R288:R296)</f>
        <v>0.00081999999999999998</v>
      </c>
      <c r="S287" s="211"/>
      <c r="T287" s="213">
        <f>SUM(T288:T296)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4" t="s">
        <v>83</v>
      </c>
      <c r="AT287" s="215" t="s">
        <v>72</v>
      </c>
      <c r="AU287" s="215" t="s">
        <v>81</v>
      </c>
      <c r="AY287" s="214" t="s">
        <v>130</v>
      </c>
      <c r="BK287" s="216">
        <f>SUM(BK288:BK296)</f>
        <v>0</v>
      </c>
    </row>
    <row r="288" s="2" customFormat="1" ht="24.15" customHeight="1">
      <c r="A288" s="37"/>
      <c r="B288" s="38"/>
      <c r="C288" s="219" t="s">
        <v>726</v>
      </c>
      <c r="D288" s="219" t="s">
        <v>132</v>
      </c>
      <c r="E288" s="220" t="s">
        <v>727</v>
      </c>
      <c r="F288" s="221" t="s">
        <v>728</v>
      </c>
      <c r="G288" s="222" t="s">
        <v>168</v>
      </c>
      <c r="H288" s="223">
        <v>2</v>
      </c>
      <c r="I288" s="224"/>
      <c r="J288" s="225">
        <f>ROUND(I288*H288,2)</f>
        <v>0</v>
      </c>
      <c r="K288" s="226"/>
      <c r="L288" s="43"/>
      <c r="M288" s="227" t="s">
        <v>1</v>
      </c>
      <c r="N288" s="228" t="s">
        <v>40</v>
      </c>
      <c r="O288" s="91"/>
      <c r="P288" s="229">
        <f>O288*H288</f>
        <v>0</v>
      </c>
      <c r="Q288" s="229">
        <v>0.00017000000000000001</v>
      </c>
      <c r="R288" s="229">
        <f>Q288*H288</f>
        <v>0.00034000000000000002</v>
      </c>
      <c r="S288" s="229">
        <v>0</v>
      </c>
      <c r="T288" s="230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1" t="s">
        <v>215</v>
      </c>
      <c r="AT288" s="231" t="s">
        <v>132</v>
      </c>
      <c r="AU288" s="231" t="s">
        <v>83</v>
      </c>
      <c r="AY288" s="16" t="s">
        <v>130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6" t="s">
        <v>136</v>
      </c>
      <c r="BK288" s="232">
        <f>ROUND(I288*H288,2)</f>
        <v>0</v>
      </c>
      <c r="BL288" s="16" t="s">
        <v>215</v>
      </c>
      <c r="BM288" s="231" t="s">
        <v>729</v>
      </c>
    </row>
    <row r="289" s="2" customFormat="1">
      <c r="A289" s="37"/>
      <c r="B289" s="38"/>
      <c r="C289" s="39"/>
      <c r="D289" s="233" t="s">
        <v>138</v>
      </c>
      <c r="E289" s="39"/>
      <c r="F289" s="234" t="s">
        <v>728</v>
      </c>
      <c r="G289" s="39"/>
      <c r="H289" s="39"/>
      <c r="I289" s="235"/>
      <c r="J289" s="39"/>
      <c r="K289" s="39"/>
      <c r="L289" s="43"/>
      <c r="M289" s="236"/>
      <c r="N289" s="237"/>
      <c r="O289" s="91"/>
      <c r="P289" s="91"/>
      <c r="Q289" s="91"/>
      <c r="R289" s="91"/>
      <c r="S289" s="91"/>
      <c r="T289" s="92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138</v>
      </c>
      <c r="AU289" s="16" t="s">
        <v>83</v>
      </c>
    </row>
    <row r="290" s="2" customFormat="1">
      <c r="A290" s="37"/>
      <c r="B290" s="38"/>
      <c r="C290" s="39"/>
      <c r="D290" s="233" t="s">
        <v>333</v>
      </c>
      <c r="E290" s="39"/>
      <c r="F290" s="260" t="s">
        <v>730</v>
      </c>
      <c r="G290" s="39"/>
      <c r="H290" s="39"/>
      <c r="I290" s="235"/>
      <c r="J290" s="39"/>
      <c r="K290" s="39"/>
      <c r="L290" s="43"/>
      <c r="M290" s="236"/>
      <c r="N290" s="237"/>
      <c r="O290" s="91"/>
      <c r="P290" s="91"/>
      <c r="Q290" s="91"/>
      <c r="R290" s="91"/>
      <c r="S290" s="91"/>
      <c r="T290" s="92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333</v>
      </c>
      <c r="AU290" s="16" t="s">
        <v>83</v>
      </c>
    </row>
    <row r="291" s="2" customFormat="1" ht="24.15" customHeight="1">
      <c r="A291" s="37"/>
      <c r="B291" s="38"/>
      <c r="C291" s="219" t="s">
        <v>731</v>
      </c>
      <c r="D291" s="219" t="s">
        <v>132</v>
      </c>
      <c r="E291" s="220" t="s">
        <v>732</v>
      </c>
      <c r="F291" s="221" t="s">
        <v>733</v>
      </c>
      <c r="G291" s="222" t="s">
        <v>168</v>
      </c>
      <c r="H291" s="223">
        <v>2</v>
      </c>
      <c r="I291" s="224"/>
      <c r="J291" s="225">
        <f>ROUND(I291*H291,2)</f>
        <v>0</v>
      </c>
      <c r="K291" s="226"/>
      <c r="L291" s="43"/>
      <c r="M291" s="227" t="s">
        <v>1</v>
      </c>
      <c r="N291" s="228" t="s">
        <v>40</v>
      </c>
      <c r="O291" s="91"/>
      <c r="P291" s="229">
        <f>O291*H291</f>
        <v>0</v>
      </c>
      <c r="Q291" s="229">
        <v>0.00012</v>
      </c>
      <c r="R291" s="229">
        <f>Q291*H291</f>
        <v>0.00024000000000000001</v>
      </c>
      <c r="S291" s="229">
        <v>0</v>
      </c>
      <c r="T291" s="23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215</v>
      </c>
      <c r="AT291" s="231" t="s">
        <v>132</v>
      </c>
      <c r="AU291" s="231" t="s">
        <v>83</v>
      </c>
      <c r="AY291" s="16" t="s">
        <v>130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136</v>
      </c>
      <c r="BK291" s="232">
        <f>ROUND(I291*H291,2)</f>
        <v>0</v>
      </c>
      <c r="BL291" s="16" t="s">
        <v>215</v>
      </c>
      <c r="BM291" s="231" t="s">
        <v>734</v>
      </c>
    </row>
    <row r="292" s="2" customFormat="1">
      <c r="A292" s="37"/>
      <c r="B292" s="38"/>
      <c r="C292" s="39"/>
      <c r="D292" s="233" t="s">
        <v>138</v>
      </c>
      <c r="E292" s="39"/>
      <c r="F292" s="234" t="s">
        <v>733</v>
      </c>
      <c r="G292" s="39"/>
      <c r="H292" s="39"/>
      <c r="I292" s="235"/>
      <c r="J292" s="39"/>
      <c r="K292" s="39"/>
      <c r="L292" s="43"/>
      <c r="M292" s="236"/>
      <c r="N292" s="237"/>
      <c r="O292" s="91"/>
      <c r="P292" s="91"/>
      <c r="Q292" s="91"/>
      <c r="R292" s="91"/>
      <c r="S292" s="91"/>
      <c r="T292" s="92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138</v>
      </c>
      <c r="AU292" s="16" t="s">
        <v>83</v>
      </c>
    </row>
    <row r="293" s="2" customFormat="1">
      <c r="A293" s="37"/>
      <c r="B293" s="38"/>
      <c r="C293" s="39"/>
      <c r="D293" s="233" t="s">
        <v>333</v>
      </c>
      <c r="E293" s="39"/>
      <c r="F293" s="260" t="s">
        <v>730</v>
      </c>
      <c r="G293" s="39"/>
      <c r="H293" s="39"/>
      <c r="I293" s="235"/>
      <c r="J293" s="39"/>
      <c r="K293" s="39"/>
      <c r="L293" s="43"/>
      <c r="M293" s="236"/>
      <c r="N293" s="237"/>
      <c r="O293" s="91"/>
      <c r="P293" s="91"/>
      <c r="Q293" s="91"/>
      <c r="R293" s="91"/>
      <c r="S293" s="91"/>
      <c r="T293" s="92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333</v>
      </c>
      <c r="AU293" s="16" t="s">
        <v>83</v>
      </c>
    </row>
    <row r="294" s="2" customFormat="1" ht="24.15" customHeight="1">
      <c r="A294" s="37"/>
      <c r="B294" s="38"/>
      <c r="C294" s="219" t="s">
        <v>735</v>
      </c>
      <c r="D294" s="219" t="s">
        <v>132</v>
      </c>
      <c r="E294" s="220" t="s">
        <v>736</v>
      </c>
      <c r="F294" s="221" t="s">
        <v>737</v>
      </c>
      <c r="G294" s="222" t="s">
        <v>168</v>
      </c>
      <c r="H294" s="223">
        <v>2</v>
      </c>
      <c r="I294" s="224"/>
      <c r="J294" s="225">
        <f>ROUND(I294*H294,2)</f>
        <v>0</v>
      </c>
      <c r="K294" s="226"/>
      <c r="L294" s="43"/>
      <c r="M294" s="227" t="s">
        <v>1</v>
      </c>
      <c r="N294" s="228" t="s">
        <v>40</v>
      </c>
      <c r="O294" s="91"/>
      <c r="P294" s="229">
        <f>O294*H294</f>
        <v>0</v>
      </c>
      <c r="Q294" s="229">
        <v>0.00012</v>
      </c>
      <c r="R294" s="229">
        <f>Q294*H294</f>
        <v>0.00024000000000000001</v>
      </c>
      <c r="S294" s="229">
        <v>0</v>
      </c>
      <c r="T294" s="230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1" t="s">
        <v>215</v>
      </c>
      <c r="AT294" s="231" t="s">
        <v>132</v>
      </c>
      <c r="AU294" s="231" t="s">
        <v>83</v>
      </c>
      <c r="AY294" s="16" t="s">
        <v>130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6" t="s">
        <v>136</v>
      </c>
      <c r="BK294" s="232">
        <f>ROUND(I294*H294,2)</f>
        <v>0</v>
      </c>
      <c r="BL294" s="16" t="s">
        <v>215</v>
      </c>
      <c r="BM294" s="231" t="s">
        <v>738</v>
      </c>
    </row>
    <row r="295" s="2" customFormat="1">
      <c r="A295" s="37"/>
      <c r="B295" s="38"/>
      <c r="C295" s="39"/>
      <c r="D295" s="233" t="s">
        <v>138</v>
      </c>
      <c r="E295" s="39"/>
      <c r="F295" s="234" t="s">
        <v>737</v>
      </c>
      <c r="G295" s="39"/>
      <c r="H295" s="39"/>
      <c r="I295" s="235"/>
      <c r="J295" s="39"/>
      <c r="K295" s="39"/>
      <c r="L295" s="43"/>
      <c r="M295" s="236"/>
      <c r="N295" s="237"/>
      <c r="O295" s="91"/>
      <c r="P295" s="91"/>
      <c r="Q295" s="91"/>
      <c r="R295" s="91"/>
      <c r="S295" s="91"/>
      <c r="T295" s="92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138</v>
      </c>
      <c r="AU295" s="16" t="s">
        <v>83</v>
      </c>
    </row>
    <row r="296" s="2" customFormat="1">
      <c r="A296" s="37"/>
      <c r="B296" s="38"/>
      <c r="C296" s="39"/>
      <c r="D296" s="233" t="s">
        <v>333</v>
      </c>
      <c r="E296" s="39"/>
      <c r="F296" s="260" t="s">
        <v>730</v>
      </c>
      <c r="G296" s="39"/>
      <c r="H296" s="39"/>
      <c r="I296" s="235"/>
      <c r="J296" s="39"/>
      <c r="K296" s="39"/>
      <c r="L296" s="43"/>
      <c r="M296" s="236"/>
      <c r="N296" s="237"/>
      <c r="O296" s="91"/>
      <c r="P296" s="91"/>
      <c r="Q296" s="91"/>
      <c r="R296" s="91"/>
      <c r="S296" s="91"/>
      <c r="T296" s="92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333</v>
      </c>
      <c r="AU296" s="16" t="s">
        <v>83</v>
      </c>
    </row>
    <row r="297" s="12" customFormat="1" ht="22.8" customHeight="1">
      <c r="A297" s="12"/>
      <c r="B297" s="203"/>
      <c r="C297" s="204"/>
      <c r="D297" s="205" t="s">
        <v>72</v>
      </c>
      <c r="E297" s="217" t="s">
        <v>345</v>
      </c>
      <c r="F297" s="217" t="s">
        <v>346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SUM(P298:P299)</f>
        <v>0</v>
      </c>
      <c r="Q297" s="211"/>
      <c r="R297" s="212">
        <f>SUM(R298:R299)</f>
        <v>0.0077999999999999996</v>
      </c>
      <c r="S297" s="211"/>
      <c r="T297" s="213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83</v>
      </c>
      <c r="AT297" s="215" t="s">
        <v>72</v>
      </c>
      <c r="AU297" s="215" t="s">
        <v>81</v>
      </c>
      <c r="AY297" s="214" t="s">
        <v>130</v>
      </c>
      <c r="BK297" s="216">
        <f>SUM(BK298:BK299)</f>
        <v>0</v>
      </c>
    </row>
    <row r="298" s="2" customFormat="1" ht="33" customHeight="1">
      <c r="A298" s="37"/>
      <c r="B298" s="38"/>
      <c r="C298" s="219" t="s">
        <v>464</v>
      </c>
      <c r="D298" s="219" t="s">
        <v>132</v>
      </c>
      <c r="E298" s="220" t="s">
        <v>348</v>
      </c>
      <c r="F298" s="221" t="s">
        <v>349</v>
      </c>
      <c r="G298" s="222" t="s">
        <v>168</v>
      </c>
      <c r="H298" s="223">
        <v>30</v>
      </c>
      <c r="I298" s="224"/>
      <c r="J298" s="225">
        <f>ROUND(I298*H298,2)</f>
        <v>0</v>
      </c>
      <c r="K298" s="226"/>
      <c r="L298" s="43"/>
      <c r="M298" s="227" t="s">
        <v>1</v>
      </c>
      <c r="N298" s="228" t="s">
        <v>40</v>
      </c>
      <c r="O298" s="91"/>
      <c r="P298" s="229">
        <f>O298*H298</f>
        <v>0</v>
      </c>
      <c r="Q298" s="229">
        <v>0.00025999999999999998</v>
      </c>
      <c r="R298" s="229">
        <f>Q298*H298</f>
        <v>0.0077999999999999996</v>
      </c>
      <c r="S298" s="229">
        <v>0</v>
      </c>
      <c r="T298" s="230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1" t="s">
        <v>215</v>
      </c>
      <c r="AT298" s="231" t="s">
        <v>132</v>
      </c>
      <c r="AU298" s="231" t="s">
        <v>83</v>
      </c>
      <c r="AY298" s="16" t="s">
        <v>130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6" t="s">
        <v>136</v>
      </c>
      <c r="BK298" s="232">
        <f>ROUND(I298*H298,2)</f>
        <v>0</v>
      </c>
      <c r="BL298" s="16" t="s">
        <v>215</v>
      </c>
      <c r="BM298" s="231" t="s">
        <v>739</v>
      </c>
    </row>
    <row r="299" s="2" customFormat="1">
      <c r="A299" s="37"/>
      <c r="B299" s="38"/>
      <c r="C299" s="39"/>
      <c r="D299" s="233" t="s">
        <v>138</v>
      </c>
      <c r="E299" s="39"/>
      <c r="F299" s="234" t="s">
        <v>349</v>
      </c>
      <c r="G299" s="39"/>
      <c r="H299" s="39"/>
      <c r="I299" s="235"/>
      <c r="J299" s="39"/>
      <c r="K299" s="39"/>
      <c r="L299" s="43"/>
      <c r="M299" s="236"/>
      <c r="N299" s="237"/>
      <c r="O299" s="91"/>
      <c r="P299" s="91"/>
      <c r="Q299" s="91"/>
      <c r="R299" s="91"/>
      <c r="S299" s="91"/>
      <c r="T299" s="92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138</v>
      </c>
      <c r="AU299" s="16" t="s">
        <v>83</v>
      </c>
    </row>
    <row r="300" s="12" customFormat="1" ht="25.92" customHeight="1">
      <c r="A300" s="12"/>
      <c r="B300" s="203"/>
      <c r="C300" s="204"/>
      <c r="D300" s="205" t="s">
        <v>72</v>
      </c>
      <c r="E300" s="206" t="s">
        <v>352</v>
      </c>
      <c r="F300" s="206" t="s">
        <v>353</v>
      </c>
      <c r="G300" s="204"/>
      <c r="H300" s="204"/>
      <c r="I300" s="207"/>
      <c r="J300" s="208">
        <f>BK300</f>
        <v>0</v>
      </c>
      <c r="K300" s="204"/>
      <c r="L300" s="209"/>
      <c r="M300" s="210"/>
      <c r="N300" s="211"/>
      <c r="O300" s="211"/>
      <c r="P300" s="212">
        <f>SUM(P301:P307)</f>
        <v>0</v>
      </c>
      <c r="Q300" s="211"/>
      <c r="R300" s="212">
        <f>SUM(R301:R307)</f>
        <v>0</v>
      </c>
      <c r="S300" s="211"/>
      <c r="T300" s="213">
        <f>SUM(T301:T307)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4" t="s">
        <v>136</v>
      </c>
      <c r="AT300" s="215" t="s">
        <v>72</v>
      </c>
      <c r="AU300" s="215" t="s">
        <v>73</v>
      </c>
      <c r="AY300" s="214" t="s">
        <v>130</v>
      </c>
      <c r="BK300" s="216">
        <f>SUM(BK301:BK307)</f>
        <v>0</v>
      </c>
    </row>
    <row r="301" s="2" customFormat="1" ht="16.5" customHeight="1">
      <c r="A301" s="37"/>
      <c r="B301" s="38"/>
      <c r="C301" s="219" t="s">
        <v>740</v>
      </c>
      <c r="D301" s="219" t="s">
        <v>132</v>
      </c>
      <c r="E301" s="220" t="s">
        <v>355</v>
      </c>
      <c r="F301" s="221" t="s">
        <v>356</v>
      </c>
      <c r="G301" s="222" t="s">
        <v>357</v>
      </c>
      <c r="H301" s="223">
        <v>12</v>
      </c>
      <c r="I301" s="224"/>
      <c r="J301" s="225">
        <f>ROUND(I301*H301,2)</f>
        <v>0</v>
      </c>
      <c r="K301" s="226"/>
      <c r="L301" s="43"/>
      <c r="M301" s="227" t="s">
        <v>1</v>
      </c>
      <c r="N301" s="228" t="s">
        <v>40</v>
      </c>
      <c r="O301" s="91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1" t="s">
        <v>358</v>
      </c>
      <c r="AT301" s="231" t="s">
        <v>132</v>
      </c>
      <c r="AU301" s="231" t="s">
        <v>81</v>
      </c>
      <c r="AY301" s="16" t="s">
        <v>130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6" t="s">
        <v>136</v>
      </c>
      <c r="BK301" s="232">
        <f>ROUND(I301*H301,2)</f>
        <v>0</v>
      </c>
      <c r="BL301" s="16" t="s">
        <v>358</v>
      </c>
      <c r="BM301" s="231" t="s">
        <v>741</v>
      </c>
    </row>
    <row r="302" s="2" customFormat="1">
      <c r="A302" s="37"/>
      <c r="B302" s="38"/>
      <c r="C302" s="39"/>
      <c r="D302" s="233" t="s">
        <v>138</v>
      </c>
      <c r="E302" s="39"/>
      <c r="F302" s="234" t="s">
        <v>356</v>
      </c>
      <c r="G302" s="39"/>
      <c r="H302" s="39"/>
      <c r="I302" s="235"/>
      <c r="J302" s="39"/>
      <c r="K302" s="39"/>
      <c r="L302" s="43"/>
      <c r="M302" s="236"/>
      <c r="N302" s="237"/>
      <c r="O302" s="91"/>
      <c r="P302" s="91"/>
      <c r="Q302" s="91"/>
      <c r="R302" s="91"/>
      <c r="S302" s="91"/>
      <c r="T302" s="92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138</v>
      </c>
      <c r="AU302" s="16" t="s">
        <v>81</v>
      </c>
    </row>
    <row r="303" s="13" customFormat="1">
      <c r="A303" s="13"/>
      <c r="B303" s="238"/>
      <c r="C303" s="239"/>
      <c r="D303" s="233" t="s">
        <v>139</v>
      </c>
      <c r="E303" s="240" t="s">
        <v>1</v>
      </c>
      <c r="F303" s="241" t="s">
        <v>193</v>
      </c>
      <c r="G303" s="239"/>
      <c r="H303" s="242">
        <v>12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8" t="s">
        <v>139</v>
      </c>
      <c r="AU303" s="248" t="s">
        <v>81</v>
      </c>
      <c r="AV303" s="13" t="s">
        <v>83</v>
      </c>
      <c r="AW303" s="13" t="s">
        <v>30</v>
      </c>
      <c r="AX303" s="13" t="s">
        <v>81</v>
      </c>
      <c r="AY303" s="248" t="s">
        <v>130</v>
      </c>
    </row>
    <row r="304" s="2" customFormat="1" ht="16.5" customHeight="1">
      <c r="A304" s="37"/>
      <c r="B304" s="38"/>
      <c r="C304" s="219" t="s">
        <v>742</v>
      </c>
      <c r="D304" s="219" t="s">
        <v>132</v>
      </c>
      <c r="E304" s="220" t="s">
        <v>743</v>
      </c>
      <c r="F304" s="221" t="s">
        <v>744</v>
      </c>
      <c r="G304" s="222" t="s">
        <v>357</v>
      </c>
      <c r="H304" s="223">
        <v>16</v>
      </c>
      <c r="I304" s="224"/>
      <c r="J304" s="225">
        <f>ROUND(I304*H304,2)</f>
        <v>0</v>
      </c>
      <c r="K304" s="226"/>
      <c r="L304" s="43"/>
      <c r="M304" s="227" t="s">
        <v>1</v>
      </c>
      <c r="N304" s="228" t="s">
        <v>40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1" t="s">
        <v>358</v>
      </c>
      <c r="AT304" s="231" t="s">
        <v>132</v>
      </c>
      <c r="AU304" s="231" t="s">
        <v>81</v>
      </c>
      <c r="AY304" s="16" t="s">
        <v>130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6" t="s">
        <v>136</v>
      </c>
      <c r="BK304" s="232">
        <f>ROUND(I304*H304,2)</f>
        <v>0</v>
      </c>
      <c r="BL304" s="16" t="s">
        <v>358</v>
      </c>
      <c r="BM304" s="231" t="s">
        <v>745</v>
      </c>
    </row>
    <row r="305" s="2" customFormat="1">
      <c r="A305" s="37"/>
      <c r="B305" s="38"/>
      <c r="C305" s="39"/>
      <c r="D305" s="233" t="s">
        <v>138</v>
      </c>
      <c r="E305" s="39"/>
      <c r="F305" s="234" t="s">
        <v>746</v>
      </c>
      <c r="G305" s="39"/>
      <c r="H305" s="39"/>
      <c r="I305" s="235"/>
      <c r="J305" s="39"/>
      <c r="K305" s="39"/>
      <c r="L305" s="43"/>
      <c r="M305" s="236"/>
      <c r="N305" s="237"/>
      <c r="O305" s="91"/>
      <c r="P305" s="91"/>
      <c r="Q305" s="91"/>
      <c r="R305" s="91"/>
      <c r="S305" s="91"/>
      <c r="T305" s="92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138</v>
      </c>
      <c r="AU305" s="16" t="s">
        <v>81</v>
      </c>
    </row>
    <row r="306" s="2" customFormat="1" ht="16.5" customHeight="1">
      <c r="A306" s="37"/>
      <c r="B306" s="38"/>
      <c r="C306" s="219" t="s">
        <v>747</v>
      </c>
      <c r="D306" s="219" t="s">
        <v>132</v>
      </c>
      <c r="E306" s="220" t="s">
        <v>476</v>
      </c>
      <c r="F306" s="221" t="s">
        <v>477</v>
      </c>
      <c r="G306" s="222" t="s">
        <v>357</v>
      </c>
      <c r="H306" s="223">
        <v>5</v>
      </c>
      <c r="I306" s="224"/>
      <c r="J306" s="225">
        <f>ROUND(I306*H306,2)</f>
        <v>0</v>
      </c>
      <c r="K306" s="226"/>
      <c r="L306" s="43"/>
      <c r="M306" s="227" t="s">
        <v>1</v>
      </c>
      <c r="N306" s="228" t="s">
        <v>40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1" t="s">
        <v>358</v>
      </c>
      <c r="AT306" s="231" t="s">
        <v>132</v>
      </c>
      <c r="AU306" s="231" t="s">
        <v>81</v>
      </c>
      <c r="AY306" s="16" t="s">
        <v>130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6" t="s">
        <v>136</v>
      </c>
      <c r="BK306" s="232">
        <f>ROUND(I306*H306,2)</f>
        <v>0</v>
      </c>
      <c r="BL306" s="16" t="s">
        <v>358</v>
      </c>
      <c r="BM306" s="231" t="s">
        <v>748</v>
      </c>
    </row>
    <row r="307" s="2" customFormat="1">
      <c r="A307" s="37"/>
      <c r="B307" s="38"/>
      <c r="C307" s="39"/>
      <c r="D307" s="233" t="s">
        <v>138</v>
      </c>
      <c r="E307" s="39"/>
      <c r="F307" s="234" t="s">
        <v>477</v>
      </c>
      <c r="G307" s="39"/>
      <c r="H307" s="39"/>
      <c r="I307" s="235"/>
      <c r="J307" s="39"/>
      <c r="K307" s="39"/>
      <c r="L307" s="43"/>
      <c r="M307" s="261"/>
      <c r="N307" s="262"/>
      <c r="O307" s="263"/>
      <c r="P307" s="263"/>
      <c r="Q307" s="263"/>
      <c r="R307" s="263"/>
      <c r="S307" s="263"/>
      <c r="T307" s="26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138</v>
      </c>
      <c r="AU307" s="16" t="s">
        <v>81</v>
      </c>
    </row>
    <row r="308" s="2" customFormat="1" ht="6.96" customHeight="1">
      <c r="A308" s="37"/>
      <c r="B308" s="66"/>
      <c r="C308" s="67"/>
      <c r="D308" s="67"/>
      <c r="E308" s="67"/>
      <c r="F308" s="67"/>
      <c r="G308" s="67"/>
      <c r="H308" s="67"/>
      <c r="I308" s="67"/>
      <c r="J308" s="67"/>
      <c r="K308" s="67"/>
      <c r="L308" s="43"/>
      <c r="M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</row>
  </sheetData>
  <sheetProtection sheet="1" autoFilter="0" formatColumns="0" formatRows="0" objects="1" scenarios="1" spinCount="100000" saltValue="03ufhl/OBrh0l/7e5xTAPZFgPgTmwLOdfKX1yVGCqob3BgH4rY9UQIt+zEt5/ZX2Uq3dPlXbYy19OgbsBNBeKA==" hashValue="WB5raEAGhUsymdZidreW7zHiA9seKw4Dp1ne1F+52+AlzAT5rHfPEdC+2fB2bx3KeWNldoikuKt5hvIItdOyDg==" algorithmName="SHA-512" password="CC35"/>
  <autoFilter ref="C127:K30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Ekologizace vytápění v žst. Bělá nad Radbůzou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94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749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7. 6. 2022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21</v>
      </c>
      <c r="F15" s="37"/>
      <c r="G15" s="37"/>
      <c r="H15" s="37"/>
      <c r="I15" s="140" t="s">
        <v>26</v>
      </c>
      <c r="J15" s="143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21</v>
      </c>
      <c r="F21" s="37"/>
      <c r="G21" s="37"/>
      <c r="H21" s="37"/>
      <c r="I21" s="140" t="s">
        <v>26</v>
      </c>
      <c r="J21" s="143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21</v>
      </c>
      <c r="F24" s="37"/>
      <c r="G24" s="37"/>
      <c r="H24" s="37"/>
      <c r="I24" s="140" t="s">
        <v>26</v>
      </c>
      <c r="J24" s="143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ROUND(J122,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ROUND((SUM(BE122:BE143)),  2)</f>
        <v>0</v>
      </c>
      <c r="G33" s="37"/>
      <c r="H33" s="37"/>
      <c r="I33" s="155">
        <v>0.20999999999999999</v>
      </c>
      <c r="J33" s="154">
        <f>ROUND(((SUM(BE122:BE143))*I33),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ROUND((SUM(BF122:BF143)),  2)</f>
        <v>0</v>
      </c>
      <c r="G34" s="37"/>
      <c r="H34" s="37"/>
      <c r="I34" s="155">
        <v>0.14999999999999999</v>
      </c>
      <c r="J34" s="154">
        <f>ROUND(((SUM(BF122:BF143))*I34),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ROUND((SUM(BG122:BG143)),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ROUND((SUM(BH122:BH143)),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ROUND((SUM(BI122:BI143)),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Ekologizace vytápění v žst. Bělá nad Radbůzou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04 - VRN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7. 6. 2022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99</v>
      </c>
      <c r="D96" s="39"/>
      <c r="E96" s="39"/>
      <c r="F96" s="39"/>
      <c r="G96" s="39"/>
      <c r="H96" s="39"/>
      <c r="I96" s="39"/>
      <c r="J96" s="110">
        <f>J122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9"/>
      <c r="C97" s="180"/>
      <c r="D97" s="181" t="s">
        <v>750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751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752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753</v>
      </c>
      <c r="E100" s="188"/>
      <c r="F100" s="188"/>
      <c r="G100" s="188"/>
      <c r="H100" s="188"/>
      <c r="I100" s="188"/>
      <c r="J100" s="189">
        <f>J130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754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755</v>
      </c>
      <c r="E102" s="188"/>
      <c r="F102" s="188"/>
      <c r="G102" s="188"/>
      <c r="H102" s="188"/>
      <c r="I102" s="188"/>
      <c r="J102" s="189">
        <f>J140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3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115</v>
      </c>
      <c r="D109" s="39"/>
      <c r="E109" s="39"/>
      <c r="F109" s="39"/>
      <c r="G109" s="39"/>
      <c r="H109" s="39"/>
      <c r="I109" s="39"/>
      <c r="J109" s="39"/>
      <c r="K109" s="3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4" t="str">
        <f>E7</f>
        <v>Ekologizace vytápění v žst. Bělá nad Radbůzou</v>
      </c>
      <c r="F112" s="31"/>
      <c r="G112" s="31"/>
      <c r="H112" s="31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6" t="str">
        <f>E9</f>
        <v>SO 04 - VRN</v>
      </c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9" t="str">
        <f>IF(J12="","",J12)</f>
        <v>7. 6. 2022</v>
      </c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1"/>
      <c r="B121" s="192"/>
      <c r="C121" s="193" t="s">
        <v>116</v>
      </c>
      <c r="D121" s="194" t="s">
        <v>58</v>
      </c>
      <c r="E121" s="194" t="s">
        <v>54</v>
      </c>
      <c r="F121" s="194" t="s">
        <v>55</v>
      </c>
      <c r="G121" s="194" t="s">
        <v>117</v>
      </c>
      <c r="H121" s="194" t="s">
        <v>118</v>
      </c>
      <c r="I121" s="194" t="s">
        <v>119</v>
      </c>
      <c r="J121" s="195" t="s">
        <v>98</v>
      </c>
      <c r="K121" s="196" t="s">
        <v>120</v>
      </c>
      <c r="L121" s="197"/>
      <c r="M121" s="100" t="s">
        <v>1</v>
      </c>
      <c r="N121" s="101" t="s">
        <v>37</v>
      </c>
      <c r="O121" s="101" t="s">
        <v>121</v>
      </c>
      <c r="P121" s="101" t="s">
        <v>122</v>
      </c>
      <c r="Q121" s="101" t="s">
        <v>123</v>
      </c>
      <c r="R121" s="101" t="s">
        <v>124</v>
      </c>
      <c r="S121" s="101" t="s">
        <v>125</v>
      </c>
      <c r="T121" s="102" t="s">
        <v>126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7"/>
      <c r="B122" s="38"/>
      <c r="C122" s="107" t="s">
        <v>127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100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91</v>
      </c>
      <c r="F123" s="206" t="s">
        <v>756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P124+P127+P130+P137+P140</f>
        <v>0</v>
      </c>
      <c r="Q123" s="211"/>
      <c r="R123" s="212">
        <f>R124+R127+R130+R137+R140</f>
        <v>0</v>
      </c>
      <c r="S123" s="211"/>
      <c r="T123" s="213">
        <f>T124+T127+T130+T137+T140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155</v>
      </c>
      <c r="AT123" s="215" t="s">
        <v>72</v>
      </c>
      <c r="AU123" s="215" t="s">
        <v>73</v>
      </c>
      <c r="AY123" s="214" t="s">
        <v>130</v>
      </c>
      <c r="BK123" s="216">
        <f>BK124+BK127+BK130+BK137+BK140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17" t="s">
        <v>757</v>
      </c>
      <c r="F124" s="217" t="s">
        <v>758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SUM(P125:P126)</f>
        <v>0</v>
      </c>
      <c r="Q124" s="211"/>
      <c r="R124" s="212">
        <f>SUM(R125:R126)</f>
        <v>0</v>
      </c>
      <c r="S124" s="211"/>
      <c r="T124" s="213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155</v>
      </c>
      <c r="AT124" s="215" t="s">
        <v>72</v>
      </c>
      <c r="AU124" s="215" t="s">
        <v>81</v>
      </c>
      <c r="AY124" s="214" t="s">
        <v>130</v>
      </c>
      <c r="BK124" s="216">
        <f>SUM(BK125:BK126)</f>
        <v>0</v>
      </c>
    </row>
    <row r="125" s="2" customFormat="1" ht="16.5" customHeight="1">
      <c r="A125" s="37"/>
      <c r="B125" s="38"/>
      <c r="C125" s="219" t="s">
        <v>81</v>
      </c>
      <c r="D125" s="219" t="s">
        <v>132</v>
      </c>
      <c r="E125" s="220" t="s">
        <v>759</v>
      </c>
      <c r="F125" s="221" t="s">
        <v>760</v>
      </c>
      <c r="G125" s="222" t="s">
        <v>435</v>
      </c>
      <c r="H125" s="223">
        <v>1</v>
      </c>
      <c r="I125" s="224"/>
      <c r="J125" s="225">
        <f>ROUND(I125*H125,2)</f>
        <v>0</v>
      </c>
      <c r="K125" s="226"/>
      <c r="L125" s="43"/>
      <c r="M125" s="227" t="s">
        <v>1</v>
      </c>
      <c r="N125" s="228" t="s">
        <v>40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761</v>
      </c>
      <c r="AT125" s="231" t="s">
        <v>132</v>
      </c>
      <c r="AU125" s="231" t="s">
        <v>83</v>
      </c>
      <c r="AY125" s="16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136</v>
      </c>
      <c r="BK125" s="232">
        <f>ROUND(I125*H125,2)</f>
        <v>0</v>
      </c>
      <c r="BL125" s="16" t="s">
        <v>761</v>
      </c>
      <c r="BM125" s="231" t="s">
        <v>762</v>
      </c>
    </row>
    <row r="126" s="2" customFormat="1">
      <c r="A126" s="37"/>
      <c r="B126" s="38"/>
      <c r="C126" s="39"/>
      <c r="D126" s="233" t="s">
        <v>138</v>
      </c>
      <c r="E126" s="39"/>
      <c r="F126" s="234" t="s">
        <v>760</v>
      </c>
      <c r="G126" s="39"/>
      <c r="H126" s="39"/>
      <c r="I126" s="235"/>
      <c r="J126" s="39"/>
      <c r="K126" s="39"/>
      <c r="L126" s="43"/>
      <c r="M126" s="236"/>
      <c r="N126" s="237"/>
      <c r="O126" s="91"/>
      <c r="P126" s="91"/>
      <c r="Q126" s="91"/>
      <c r="R126" s="91"/>
      <c r="S126" s="91"/>
      <c r="T126" s="92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138</v>
      </c>
      <c r="AU126" s="16" t="s">
        <v>83</v>
      </c>
    </row>
    <row r="127" s="12" customFormat="1" ht="22.8" customHeight="1">
      <c r="A127" s="12"/>
      <c r="B127" s="203"/>
      <c r="C127" s="204"/>
      <c r="D127" s="205" t="s">
        <v>72</v>
      </c>
      <c r="E127" s="217" t="s">
        <v>763</v>
      </c>
      <c r="F127" s="217" t="s">
        <v>764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</v>
      </c>
      <c r="S127" s="211"/>
      <c r="T127" s="213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155</v>
      </c>
      <c r="AT127" s="215" t="s">
        <v>72</v>
      </c>
      <c r="AU127" s="215" t="s">
        <v>81</v>
      </c>
      <c r="AY127" s="214" t="s">
        <v>130</v>
      </c>
      <c r="BK127" s="216">
        <f>SUM(BK128:BK129)</f>
        <v>0</v>
      </c>
    </row>
    <row r="128" s="2" customFormat="1" ht="16.5" customHeight="1">
      <c r="A128" s="37"/>
      <c r="B128" s="38"/>
      <c r="C128" s="219" t="s">
        <v>83</v>
      </c>
      <c r="D128" s="219" t="s">
        <v>132</v>
      </c>
      <c r="E128" s="220" t="s">
        <v>765</v>
      </c>
      <c r="F128" s="221" t="s">
        <v>764</v>
      </c>
      <c r="G128" s="222" t="s">
        <v>435</v>
      </c>
      <c r="H128" s="223">
        <v>1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761</v>
      </c>
      <c r="AT128" s="231" t="s">
        <v>132</v>
      </c>
      <c r="AU128" s="231" t="s">
        <v>83</v>
      </c>
      <c r="AY128" s="16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136</v>
      </c>
      <c r="BK128" s="232">
        <f>ROUND(I128*H128,2)</f>
        <v>0</v>
      </c>
      <c r="BL128" s="16" t="s">
        <v>761</v>
      </c>
      <c r="BM128" s="231" t="s">
        <v>766</v>
      </c>
    </row>
    <row r="129" s="2" customFormat="1">
      <c r="A129" s="37"/>
      <c r="B129" s="38"/>
      <c r="C129" s="39"/>
      <c r="D129" s="233" t="s">
        <v>138</v>
      </c>
      <c r="E129" s="39"/>
      <c r="F129" s="234" t="s">
        <v>764</v>
      </c>
      <c r="G129" s="39"/>
      <c r="H129" s="39"/>
      <c r="I129" s="235"/>
      <c r="J129" s="39"/>
      <c r="K129" s="39"/>
      <c r="L129" s="43"/>
      <c r="M129" s="236"/>
      <c r="N129" s="237"/>
      <c r="O129" s="91"/>
      <c r="P129" s="91"/>
      <c r="Q129" s="91"/>
      <c r="R129" s="91"/>
      <c r="S129" s="91"/>
      <c r="T129" s="92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138</v>
      </c>
      <c r="AU129" s="16" t="s">
        <v>83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767</v>
      </c>
      <c r="F130" s="217" t="s">
        <v>768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SUM(P131:P136)</f>
        <v>0</v>
      </c>
      <c r="Q130" s="211"/>
      <c r="R130" s="212">
        <f>SUM(R131:R136)</f>
        <v>0</v>
      </c>
      <c r="S130" s="211"/>
      <c r="T130" s="213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155</v>
      </c>
      <c r="AT130" s="215" t="s">
        <v>72</v>
      </c>
      <c r="AU130" s="215" t="s">
        <v>81</v>
      </c>
      <c r="AY130" s="214" t="s">
        <v>130</v>
      </c>
      <c r="BK130" s="216">
        <f>SUM(BK131:BK136)</f>
        <v>0</v>
      </c>
    </row>
    <row r="131" s="2" customFormat="1" ht="16.5" customHeight="1">
      <c r="A131" s="37"/>
      <c r="B131" s="38"/>
      <c r="C131" s="219" t="s">
        <v>144</v>
      </c>
      <c r="D131" s="219" t="s">
        <v>132</v>
      </c>
      <c r="E131" s="220" t="s">
        <v>769</v>
      </c>
      <c r="F131" s="221" t="s">
        <v>770</v>
      </c>
      <c r="G131" s="222" t="s">
        <v>435</v>
      </c>
      <c r="H131" s="223">
        <v>1</v>
      </c>
      <c r="I131" s="224"/>
      <c r="J131" s="225">
        <f>ROUND(I131*H131,2)</f>
        <v>0</v>
      </c>
      <c r="K131" s="226"/>
      <c r="L131" s="43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761</v>
      </c>
      <c r="AT131" s="231" t="s">
        <v>132</v>
      </c>
      <c r="AU131" s="231" t="s">
        <v>83</v>
      </c>
      <c r="AY131" s="16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136</v>
      </c>
      <c r="BK131" s="232">
        <f>ROUND(I131*H131,2)</f>
        <v>0</v>
      </c>
      <c r="BL131" s="16" t="s">
        <v>761</v>
      </c>
      <c r="BM131" s="231" t="s">
        <v>771</v>
      </c>
    </row>
    <row r="132" s="2" customFormat="1">
      <c r="A132" s="37"/>
      <c r="B132" s="38"/>
      <c r="C132" s="39"/>
      <c r="D132" s="233" t="s">
        <v>138</v>
      </c>
      <c r="E132" s="39"/>
      <c r="F132" s="234" t="s">
        <v>770</v>
      </c>
      <c r="G132" s="39"/>
      <c r="H132" s="39"/>
      <c r="I132" s="235"/>
      <c r="J132" s="39"/>
      <c r="K132" s="39"/>
      <c r="L132" s="43"/>
      <c r="M132" s="236"/>
      <c r="N132" s="237"/>
      <c r="O132" s="91"/>
      <c r="P132" s="91"/>
      <c r="Q132" s="91"/>
      <c r="R132" s="91"/>
      <c r="S132" s="91"/>
      <c r="T132" s="9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138</v>
      </c>
      <c r="AU132" s="16" t="s">
        <v>83</v>
      </c>
    </row>
    <row r="133" s="2" customFormat="1">
      <c r="A133" s="37"/>
      <c r="B133" s="38"/>
      <c r="C133" s="39"/>
      <c r="D133" s="233" t="s">
        <v>333</v>
      </c>
      <c r="E133" s="39"/>
      <c r="F133" s="260" t="s">
        <v>772</v>
      </c>
      <c r="G133" s="39"/>
      <c r="H133" s="39"/>
      <c r="I133" s="235"/>
      <c r="J133" s="39"/>
      <c r="K133" s="39"/>
      <c r="L133" s="43"/>
      <c r="M133" s="236"/>
      <c r="N133" s="237"/>
      <c r="O133" s="91"/>
      <c r="P133" s="91"/>
      <c r="Q133" s="91"/>
      <c r="R133" s="91"/>
      <c r="S133" s="91"/>
      <c r="T133" s="9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333</v>
      </c>
      <c r="AU133" s="16" t="s">
        <v>83</v>
      </c>
    </row>
    <row r="134" s="2" customFormat="1" ht="16.5" customHeight="1">
      <c r="A134" s="37"/>
      <c r="B134" s="38"/>
      <c r="C134" s="219" t="s">
        <v>136</v>
      </c>
      <c r="D134" s="219" t="s">
        <v>132</v>
      </c>
      <c r="E134" s="220" t="s">
        <v>773</v>
      </c>
      <c r="F134" s="221" t="s">
        <v>774</v>
      </c>
      <c r="G134" s="222" t="s">
        <v>435</v>
      </c>
      <c r="H134" s="223">
        <v>1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40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761</v>
      </c>
      <c r="AT134" s="231" t="s">
        <v>132</v>
      </c>
      <c r="AU134" s="231" t="s">
        <v>83</v>
      </c>
      <c r="AY134" s="16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136</v>
      </c>
      <c r="BK134" s="232">
        <f>ROUND(I134*H134,2)</f>
        <v>0</v>
      </c>
      <c r="BL134" s="16" t="s">
        <v>761</v>
      </c>
      <c r="BM134" s="231" t="s">
        <v>775</v>
      </c>
    </row>
    <row r="135" s="2" customFormat="1">
      <c r="A135" s="37"/>
      <c r="B135" s="38"/>
      <c r="C135" s="39"/>
      <c r="D135" s="233" t="s">
        <v>138</v>
      </c>
      <c r="E135" s="39"/>
      <c r="F135" s="234" t="s">
        <v>774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138</v>
      </c>
      <c r="AU135" s="16" t="s">
        <v>83</v>
      </c>
    </row>
    <row r="136" s="2" customFormat="1">
      <c r="A136" s="37"/>
      <c r="B136" s="38"/>
      <c r="C136" s="39"/>
      <c r="D136" s="233" t="s">
        <v>333</v>
      </c>
      <c r="E136" s="39"/>
      <c r="F136" s="260" t="s">
        <v>776</v>
      </c>
      <c r="G136" s="39"/>
      <c r="H136" s="39"/>
      <c r="I136" s="235"/>
      <c r="J136" s="39"/>
      <c r="K136" s="39"/>
      <c r="L136" s="43"/>
      <c r="M136" s="236"/>
      <c r="N136" s="237"/>
      <c r="O136" s="91"/>
      <c r="P136" s="91"/>
      <c r="Q136" s="91"/>
      <c r="R136" s="91"/>
      <c r="S136" s="91"/>
      <c r="T136" s="9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333</v>
      </c>
      <c r="AU136" s="16" t="s">
        <v>83</v>
      </c>
    </row>
    <row r="137" s="12" customFormat="1" ht="22.8" customHeight="1">
      <c r="A137" s="12"/>
      <c r="B137" s="203"/>
      <c r="C137" s="204"/>
      <c r="D137" s="205" t="s">
        <v>72</v>
      </c>
      <c r="E137" s="217" t="s">
        <v>777</v>
      </c>
      <c r="F137" s="217" t="s">
        <v>778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SUM(P138:P139)</f>
        <v>0</v>
      </c>
      <c r="Q137" s="211"/>
      <c r="R137" s="212">
        <f>SUM(R138:R139)</f>
        <v>0</v>
      </c>
      <c r="S137" s="211"/>
      <c r="T137" s="21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155</v>
      </c>
      <c r="AT137" s="215" t="s">
        <v>72</v>
      </c>
      <c r="AU137" s="215" t="s">
        <v>81</v>
      </c>
      <c r="AY137" s="214" t="s">
        <v>130</v>
      </c>
      <c r="BK137" s="216">
        <f>SUM(BK138:BK139)</f>
        <v>0</v>
      </c>
    </row>
    <row r="138" s="2" customFormat="1" ht="16.5" customHeight="1">
      <c r="A138" s="37"/>
      <c r="B138" s="38"/>
      <c r="C138" s="219" t="s">
        <v>155</v>
      </c>
      <c r="D138" s="219" t="s">
        <v>132</v>
      </c>
      <c r="E138" s="220" t="s">
        <v>779</v>
      </c>
      <c r="F138" s="221" t="s">
        <v>778</v>
      </c>
      <c r="G138" s="222" t="s">
        <v>435</v>
      </c>
      <c r="H138" s="223">
        <v>1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40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761</v>
      </c>
      <c r="AT138" s="231" t="s">
        <v>132</v>
      </c>
      <c r="AU138" s="231" t="s">
        <v>83</v>
      </c>
      <c r="AY138" s="16" t="s">
        <v>130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136</v>
      </c>
      <c r="BK138" s="232">
        <f>ROUND(I138*H138,2)</f>
        <v>0</v>
      </c>
      <c r="BL138" s="16" t="s">
        <v>761</v>
      </c>
      <c r="BM138" s="231" t="s">
        <v>780</v>
      </c>
    </row>
    <row r="139" s="2" customFormat="1">
      <c r="A139" s="37"/>
      <c r="B139" s="38"/>
      <c r="C139" s="39"/>
      <c r="D139" s="233" t="s">
        <v>138</v>
      </c>
      <c r="E139" s="39"/>
      <c r="F139" s="234" t="s">
        <v>778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138</v>
      </c>
      <c r="AU139" s="16" t="s">
        <v>83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781</v>
      </c>
      <c r="F140" s="217" t="s">
        <v>782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SUM(P141:P143)</f>
        <v>0</v>
      </c>
      <c r="Q140" s="211"/>
      <c r="R140" s="212">
        <f>SUM(R141:R143)</f>
        <v>0</v>
      </c>
      <c r="S140" s="211"/>
      <c r="T140" s="213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155</v>
      </c>
      <c r="AT140" s="215" t="s">
        <v>72</v>
      </c>
      <c r="AU140" s="215" t="s">
        <v>81</v>
      </c>
      <c r="AY140" s="214" t="s">
        <v>130</v>
      </c>
      <c r="BK140" s="216">
        <f>SUM(BK141:BK143)</f>
        <v>0</v>
      </c>
    </row>
    <row r="141" s="2" customFormat="1" ht="16.5" customHeight="1">
      <c r="A141" s="37"/>
      <c r="B141" s="38"/>
      <c r="C141" s="219" t="s">
        <v>160</v>
      </c>
      <c r="D141" s="219" t="s">
        <v>132</v>
      </c>
      <c r="E141" s="220" t="s">
        <v>783</v>
      </c>
      <c r="F141" s="221" t="s">
        <v>784</v>
      </c>
      <c r="G141" s="222" t="s">
        <v>785</v>
      </c>
      <c r="H141" s="223">
        <v>3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40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761</v>
      </c>
      <c r="AT141" s="231" t="s">
        <v>132</v>
      </c>
      <c r="AU141" s="231" t="s">
        <v>83</v>
      </c>
      <c r="AY141" s="16" t="s">
        <v>130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136</v>
      </c>
      <c r="BK141" s="232">
        <f>ROUND(I141*H141,2)</f>
        <v>0</v>
      </c>
      <c r="BL141" s="16" t="s">
        <v>761</v>
      </c>
      <c r="BM141" s="231" t="s">
        <v>786</v>
      </c>
    </row>
    <row r="142" s="2" customFormat="1">
      <c r="A142" s="37"/>
      <c r="B142" s="38"/>
      <c r="C142" s="39"/>
      <c r="D142" s="233" t="s">
        <v>138</v>
      </c>
      <c r="E142" s="39"/>
      <c r="F142" s="234" t="s">
        <v>784</v>
      </c>
      <c r="G142" s="39"/>
      <c r="H142" s="39"/>
      <c r="I142" s="235"/>
      <c r="J142" s="39"/>
      <c r="K142" s="39"/>
      <c r="L142" s="43"/>
      <c r="M142" s="236"/>
      <c r="N142" s="237"/>
      <c r="O142" s="91"/>
      <c r="P142" s="91"/>
      <c r="Q142" s="91"/>
      <c r="R142" s="91"/>
      <c r="S142" s="91"/>
      <c r="T142" s="9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138</v>
      </c>
      <c r="AU142" s="16" t="s">
        <v>83</v>
      </c>
    </row>
    <row r="143" s="2" customFormat="1">
      <c r="A143" s="37"/>
      <c r="B143" s="38"/>
      <c r="C143" s="39"/>
      <c r="D143" s="233" t="s">
        <v>333</v>
      </c>
      <c r="E143" s="39"/>
      <c r="F143" s="260" t="s">
        <v>787</v>
      </c>
      <c r="G143" s="39"/>
      <c r="H143" s="39"/>
      <c r="I143" s="235"/>
      <c r="J143" s="39"/>
      <c r="K143" s="39"/>
      <c r="L143" s="43"/>
      <c r="M143" s="261"/>
      <c r="N143" s="262"/>
      <c r="O143" s="263"/>
      <c r="P143" s="263"/>
      <c r="Q143" s="263"/>
      <c r="R143" s="263"/>
      <c r="S143" s="263"/>
      <c r="T143" s="26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333</v>
      </c>
      <c r="AU143" s="16" t="s">
        <v>83</v>
      </c>
    </row>
    <row r="144" s="2" customFormat="1" ht="6.96" customHeight="1">
      <c r="A144" s="37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07kcQlR7RtJR4TGc+qhq5PCH3+307VCIuwjlbrr+nk2dVTb3fMe0fgGbrQHG3NlA1chuK7ksNhVmoeWa0Jl6uw==" hashValue="q8CW10hsBJx9qIt3zlxcAG3Qz2KGp5J+JaIV62i1+kPiGei2KPMIh50quIKtPpmrhHK0LJbSkkRy4Iu9GITowg==" algorithmName="SHA-512" password="CC35"/>
  <autoFilter ref="C121:K1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2022-06-07T09:08:49Z</dcterms:created>
  <dcterms:modified xsi:type="dcterms:W3CDTF">2022-06-07T09:08:57Z</dcterms:modified>
</cp:coreProperties>
</file>