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\Dokumenty\Brno, Kounicova 26 - Oprava vstupu z Kounicovy 2021\"/>
    </mc:Choice>
  </mc:AlternateContent>
  <bookViews>
    <workbookView xWindow="0" yWindow="0" windowWidth="28800" windowHeight="12345"/>
  </bookViews>
  <sheets>
    <sheet name="Rekapitulace stavby" sheetId="1" r:id="rId1"/>
    <sheet name="19_27_02 - Kounicova 26, ..." sheetId="2" r:id="rId2"/>
    <sheet name="Pokyny pro vyplnění" sheetId="3" r:id="rId3"/>
  </sheets>
  <definedNames>
    <definedName name="_xlnm._FilterDatabase" localSheetId="1" hidden="1">'19_27_02 - Kounicova 26, ...'!$C$93:$K$460</definedName>
    <definedName name="_xlnm.Print_Titles" localSheetId="1">'19_27_02 - Kounicova 26, ...'!$93:$93</definedName>
    <definedName name="_xlnm.Print_Titles" localSheetId="0">'Rekapitulace stavby'!$52:$52</definedName>
    <definedName name="_xlnm.Print_Area" localSheetId="1">'19_27_02 - Kounicova 26, ...'!$C$4:$J$37,'19_27_02 - Kounicova 26, ...'!$C$43:$J$77,'19_27_02 - Kounicova 26, ...'!$C$83:$K$460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460" i="2"/>
  <c r="BH460" i="2"/>
  <c r="BG460" i="2"/>
  <c r="BF460" i="2"/>
  <c r="T460" i="2"/>
  <c r="T459" i="2"/>
  <c r="R460" i="2"/>
  <c r="R459" i="2" s="1"/>
  <c r="P460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26" i="2"/>
  <c r="BH426" i="2"/>
  <c r="BG426" i="2"/>
  <c r="BF426" i="2"/>
  <c r="T426" i="2"/>
  <c r="R426" i="2"/>
  <c r="P426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7" i="2"/>
  <c r="BH377" i="2"/>
  <c r="BG377" i="2"/>
  <c r="BF377" i="2"/>
  <c r="T377" i="2"/>
  <c r="R377" i="2"/>
  <c r="P377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T219" i="2" s="1"/>
  <c r="R220" i="2"/>
  <c r="R219" i="2"/>
  <c r="P220" i="2"/>
  <c r="P219" i="2" s="1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28" i="2"/>
  <c r="BH128" i="2"/>
  <c r="BG128" i="2"/>
  <c r="BF128" i="2"/>
  <c r="T128" i="2"/>
  <c r="R128" i="2"/>
  <c r="P128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J91" i="2"/>
  <c r="J90" i="2"/>
  <c r="F90" i="2"/>
  <c r="F88" i="2"/>
  <c r="E86" i="2"/>
  <c r="J51" i="2"/>
  <c r="J50" i="2"/>
  <c r="F50" i="2"/>
  <c r="F48" i="2"/>
  <c r="E46" i="2"/>
  <c r="J16" i="2"/>
  <c r="E16" i="2"/>
  <c r="F51" i="2" s="1"/>
  <c r="J15" i="2"/>
  <c r="J10" i="2"/>
  <c r="J88" i="2"/>
  <c r="L50" i="1"/>
  <c r="AM50" i="1"/>
  <c r="AM49" i="1"/>
  <c r="L49" i="1"/>
  <c r="AM47" i="1"/>
  <c r="L47" i="1"/>
  <c r="L45" i="1"/>
  <c r="L44" i="1"/>
  <c r="J450" i="2"/>
  <c r="BK386" i="2"/>
  <c r="BK341" i="2"/>
  <c r="J292" i="2"/>
  <c r="J266" i="2"/>
  <c r="J252" i="2"/>
  <c r="BK239" i="2"/>
  <c r="J207" i="2"/>
  <c r="BK98" i="2"/>
  <c r="BK377" i="2"/>
  <c r="J290" i="2"/>
  <c r="BK259" i="2"/>
  <c r="BK452" i="2"/>
  <c r="J359" i="2"/>
  <c r="BK270" i="2"/>
  <c r="BK233" i="2"/>
  <c r="J181" i="2"/>
  <c r="J398" i="2"/>
  <c r="J272" i="2"/>
  <c r="BK460" i="2"/>
  <c r="J449" i="2"/>
  <c r="BK401" i="2"/>
  <c r="J349" i="2"/>
  <c r="BK308" i="2"/>
  <c r="BK265" i="2"/>
  <c r="BK251" i="2"/>
  <c r="J241" i="2"/>
  <c r="BK198" i="2"/>
  <c r="J110" i="2"/>
  <c r="J413" i="2"/>
  <c r="J280" i="2"/>
  <c r="J263" i="2"/>
  <c r="J98" i="2"/>
  <c r="J353" i="2"/>
  <c r="BK255" i="2"/>
  <c r="J229" i="2"/>
  <c r="BK173" i="2"/>
  <c r="BK357" i="2"/>
  <c r="J278" i="2"/>
  <c r="J135" i="2"/>
  <c r="BK235" i="2"/>
  <c r="BK195" i="2"/>
  <c r="J116" i="2"/>
  <c r="J453" i="2"/>
  <c r="BK347" i="2"/>
  <c r="J275" i="2"/>
  <c r="BK258" i="2"/>
  <c r="J177" i="2"/>
  <c r="J382" i="2"/>
  <c r="J294" i="2"/>
  <c r="J247" i="2"/>
  <c r="BK232" i="2"/>
  <c r="BK186" i="2"/>
  <c r="BK107" i="2"/>
  <c r="J338" i="2"/>
  <c r="BK273" i="2"/>
  <c r="J156" i="2"/>
  <c r="J458" i="2"/>
  <c r="J448" i="2"/>
  <c r="J435" i="2"/>
  <c r="BK363" i="2"/>
  <c r="BK320" i="2"/>
  <c r="BK290" i="2"/>
  <c r="BK268" i="2"/>
  <c r="J258" i="2"/>
  <c r="BK244" i="2"/>
  <c r="BK226" i="2"/>
  <c r="J186" i="2"/>
  <c r="BK101" i="2"/>
  <c r="J417" i="2"/>
  <c r="J320" i="2"/>
  <c r="J296" i="2"/>
  <c r="J265" i="2"/>
  <c r="J198" i="2"/>
  <c r="J101" i="2"/>
  <c r="J369" i="2"/>
  <c r="BK292" i="2"/>
  <c r="J245" i="2"/>
  <c r="J220" i="2"/>
  <c r="J167" i="2"/>
  <c r="J106" i="2"/>
  <c r="J335" i="2"/>
  <c r="BK266" i="2"/>
  <c r="J128" i="2"/>
  <c r="BK455" i="2"/>
  <c r="BK426" i="2"/>
  <c r="BK353" i="2"/>
  <c r="BK312" i="2"/>
  <c r="BK280" i="2"/>
  <c r="J264" i="2"/>
  <c r="J249" i="2"/>
  <c r="BK227" i="2"/>
  <c r="BK175" i="2"/>
  <c r="J107" i="2"/>
  <c r="J331" i="2"/>
  <c r="BK279" i="2"/>
  <c r="BK231" i="2"/>
  <c r="J446" i="2"/>
  <c r="J312" i="2"/>
  <c r="J246" i="2"/>
  <c r="J225" i="2"/>
  <c r="BK170" i="2"/>
  <c r="J351" i="2"/>
  <c r="J253" i="2"/>
  <c r="J140" i="2"/>
  <c r="BK456" i="2"/>
  <c r="BK439" i="2"/>
  <c r="J357" i="2"/>
  <c r="J333" i="2"/>
  <c r="BK277" i="2"/>
  <c r="J259" i="2"/>
  <c r="BK248" i="2"/>
  <c r="BK229" i="2"/>
  <c r="J159" i="2"/>
  <c r="BK458" i="2"/>
  <c r="J355" i="2"/>
  <c r="J268" i="2"/>
  <c r="BK228" i="2"/>
  <c r="BK450" i="2"/>
  <c r="J317" i="2"/>
  <c r="J251" i="2"/>
  <c r="J234" i="2"/>
  <c r="J447" i="2"/>
  <c r="BK314" i="2"/>
  <c r="J257" i="2"/>
  <c r="BK109" i="2"/>
  <c r="BK225" i="2"/>
  <c r="BK181" i="2"/>
  <c r="BK105" i="2"/>
  <c r="BK404" i="2"/>
  <c r="BK300" i="2"/>
  <c r="J270" i="2"/>
  <c r="J239" i="2"/>
  <c r="J100" i="2"/>
  <c r="BK398" i="2"/>
  <c r="J302" i="2"/>
  <c r="BK267" i="2"/>
  <c r="BK236" i="2"/>
  <c r="J213" i="2"/>
  <c r="BK116" i="2"/>
  <c r="J377" i="2"/>
  <c r="J279" i="2"/>
  <c r="BK167" i="2"/>
  <c r="BK457" i="2"/>
  <c r="J444" i="2"/>
  <c r="BK372" i="2"/>
  <c r="J345" i="2"/>
  <c r="J306" i="2"/>
  <c r="BK275" i="2"/>
  <c r="BK261" i="2"/>
  <c r="BK247" i="2"/>
  <c r="BK230" i="2"/>
  <c r="BK201" i="2"/>
  <c r="BK135" i="2"/>
  <c r="J455" i="2"/>
  <c r="BK407" i="2"/>
  <c r="J310" i="2"/>
  <c r="BK269" i="2"/>
  <c r="J237" i="2"/>
  <c r="J164" i="2"/>
  <c r="J393" i="2"/>
  <c r="J300" i="2"/>
  <c r="BK249" i="2"/>
  <c r="J227" i="2"/>
  <c r="BK207" i="2"/>
  <c r="BK128" i="2"/>
  <c r="BK417" i="2"/>
  <c r="J308" i="2"/>
  <c r="BK153" i="2"/>
  <c r="J452" i="2"/>
  <c r="J441" i="2"/>
  <c r="BK359" i="2"/>
  <c r="BK331" i="2"/>
  <c r="J286" i="2"/>
  <c r="J260" i="2"/>
  <c r="BK246" i="2"/>
  <c r="J232" i="2"/>
  <c r="BK192" i="2"/>
  <c r="BK121" i="2"/>
  <c r="BK435" i="2"/>
  <c r="J314" i="2"/>
  <c r="J267" i="2"/>
  <c r="J170" i="2"/>
  <c r="J404" i="2"/>
  <c r="J341" i="2"/>
  <c r="J250" i="2"/>
  <c r="J230" i="2"/>
  <c r="J121" i="2"/>
  <c r="BK382" i="2"/>
  <c r="BK294" i="2"/>
  <c r="BK110" i="2"/>
  <c r="BK453" i="2"/>
  <c r="J366" i="2"/>
  <c r="J323" i="2"/>
  <c r="J284" i="2"/>
  <c r="BK262" i="2"/>
  <c r="J243" i="2"/>
  <c r="BK216" i="2"/>
  <c r="BK145" i="2"/>
  <c r="BK444" i="2"/>
  <c r="BK323" i="2"/>
  <c r="BK272" i="2"/>
  <c r="J235" i="2"/>
  <c r="BK140" i="2"/>
  <c r="J386" i="2"/>
  <c r="BK278" i="2"/>
  <c r="BK243" i="2"/>
  <c r="J189" i="2"/>
  <c r="J145" i="2"/>
  <c r="J298" i="2"/>
  <c r="BK159" i="2"/>
  <c r="BK210" i="2"/>
  <c r="BK164" i="2"/>
  <c r="BK108" i="2"/>
  <c r="BK441" i="2"/>
  <c r="BK369" i="2"/>
  <c r="J288" i="2"/>
  <c r="BK260" i="2"/>
  <c r="J204" i="2"/>
  <c r="BK451" i="2"/>
  <c r="BK366" i="2"/>
  <c r="BK282" i="2"/>
  <c r="J244" i="2"/>
  <c r="J226" i="2"/>
  <c r="J150" i="2"/>
  <c r="BK449" i="2"/>
  <c r="J329" i="2"/>
  <c r="J262" i="2"/>
  <c r="BK113" i="2"/>
  <c r="BK454" i="2"/>
  <c r="J407" i="2"/>
  <c r="BK351" i="2"/>
  <c r="BK329" i="2"/>
  <c r="BK296" i="2"/>
  <c r="BK271" i="2"/>
  <c r="BK254" i="2"/>
  <c r="J240" i="2"/>
  <c r="BK213" i="2"/>
  <c r="J173" i="2"/>
  <c r="J109" i="2"/>
  <c r="J439" i="2"/>
  <c r="BK349" i="2"/>
  <c r="J277" i="2"/>
  <c r="J256" i="2"/>
  <c r="BK183" i="2"/>
  <c r="BK448" i="2"/>
  <c r="J343" i="2"/>
  <c r="J276" i="2"/>
  <c r="BK240" i="2"/>
  <c r="J179" i="2"/>
  <c r="BK389" i="2"/>
  <c r="BK286" i="2"/>
  <c r="BK252" i="2"/>
  <c r="BK106" i="2"/>
  <c r="J460" i="2"/>
  <c r="BK447" i="2"/>
  <c r="J347" i="2"/>
  <c r="J304" i="2"/>
  <c r="J273" i="2"/>
  <c r="BK256" i="2"/>
  <c r="J242" i="2"/>
  <c r="BK220" i="2"/>
  <c r="BK156" i="2"/>
  <c r="BK445" i="2"/>
  <c r="J271" i="2"/>
  <c r="BK242" i="2"/>
  <c r="J103" i="2"/>
  <c r="J372" i="2"/>
  <c r="BK288" i="2"/>
  <c r="BK241" i="2"/>
  <c r="J210" i="2"/>
  <c r="J454" i="2"/>
  <c r="BK310" i="2"/>
  <c r="J192" i="2"/>
  <c r="AS54" i="1"/>
  <c r="BK446" i="2"/>
  <c r="BK410" i="2"/>
  <c r="BK343" i="2"/>
  <c r="BK302" i="2"/>
  <c r="J269" i="2"/>
  <c r="J255" i="2"/>
  <c r="BK237" i="2"/>
  <c r="BK177" i="2"/>
  <c r="BK103" i="2"/>
  <c r="J401" i="2"/>
  <c r="BK304" i="2"/>
  <c r="BK257" i="2"/>
  <c r="BK189" i="2"/>
  <c r="J426" i="2"/>
  <c r="BK298" i="2"/>
  <c r="J248" i="2"/>
  <c r="J216" i="2"/>
  <c r="J113" i="2"/>
  <c r="BK345" i="2"/>
  <c r="J195" i="2"/>
  <c r="BK245" i="2"/>
  <c r="BK204" i="2"/>
  <c r="BK150" i="2"/>
  <c r="J457" i="2"/>
  <c r="J410" i="2"/>
  <c r="BK317" i="2"/>
  <c r="BK264" i="2"/>
  <c r="BK234" i="2"/>
  <c r="J105" i="2"/>
  <c r="J445" i="2"/>
  <c r="BK338" i="2"/>
  <c r="BK253" i="2"/>
  <c r="J228" i="2"/>
  <c r="J175" i="2"/>
  <c r="BK393" i="2"/>
  <c r="BK306" i="2"/>
  <c r="J201" i="2"/>
  <c r="BK100" i="2"/>
  <c r="J451" i="2"/>
  <c r="J389" i="2"/>
  <c r="BK335" i="2"/>
  <c r="J282" i="2"/>
  <c r="BK263" i="2"/>
  <c r="BK250" i="2"/>
  <c r="J236" i="2"/>
  <c r="J153" i="2"/>
  <c r="J456" i="2"/>
  <c r="J363" i="2"/>
  <c r="BK284" i="2"/>
  <c r="J261" i="2"/>
  <c r="J233" i="2"/>
  <c r="BK413" i="2"/>
  <c r="BK333" i="2"/>
  <c r="J254" i="2"/>
  <c r="J231" i="2"/>
  <c r="J183" i="2"/>
  <c r="J108" i="2"/>
  <c r="BK355" i="2"/>
  <c r="BK276" i="2"/>
  <c r="BK179" i="2"/>
  <c r="T97" i="2" l="1"/>
  <c r="T96" i="2" s="1"/>
  <c r="P112" i="2"/>
  <c r="BK134" i="2"/>
  <c r="J134" i="2" s="1"/>
  <c r="J60" i="2" s="1"/>
  <c r="T185" i="2"/>
  <c r="R224" i="2"/>
  <c r="P238" i="2"/>
  <c r="BK274" i="2"/>
  <c r="J274" i="2"/>
  <c r="J67" i="2"/>
  <c r="T274" i="2"/>
  <c r="T281" i="2"/>
  <c r="T316" i="2"/>
  <c r="T337" i="2"/>
  <c r="T371" i="2"/>
  <c r="T400" i="2"/>
  <c r="R416" i="2"/>
  <c r="P438" i="2"/>
  <c r="BK443" i="2"/>
  <c r="J443" i="2" s="1"/>
  <c r="J75" i="2" s="1"/>
  <c r="P97" i="2"/>
  <c r="P96" i="2" s="1"/>
  <c r="T112" i="2"/>
  <c r="T134" i="2"/>
  <c r="R185" i="2"/>
  <c r="BK238" i="2"/>
  <c r="J238" i="2" s="1"/>
  <c r="J66" i="2" s="1"/>
  <c r="BK281" i="2"/>
  <c r="J281" i="2" s="1"/>
  <c r="J68" i="2" s="1"/>
  <c r="BK316" i="2"/>
  <c r="J316" i="2"/>
  <c r="J69" i="2" s="1"/>
  <c r="R316" i="2"/>
  <c r="R337" i="2"/>
  <c r="R371" i="2"/>
  <c r="R400" i="2"/>
  <c r="T416" i="2"/>
  <c r="T438" i="2"/>
  <c r="P443" i="2"/>
  <c r="R97" i="2"/>
  <c r="R96" i="2" s="1"/>
  <c r="R112" i="2"/>
  <c r="P134" i="2"/>
  <c r="BK185" i="2"/>
  <c r="J185" i="2" s="1"/>
  <c r="J61" i="2" s="1"/>
  <c r="BK224" i="2"/>
  <c r="J224" i="2" s="1"/>
  <c r="J65" i="2" s="1"/>
  <c r="P224" i="2"/>
  <c r="R238" i="2"/>
  <c r="P274" i="2"/>
  <c r="P281" i="2"/>
  <c r="P316" i="2"/>
  <c r="P337" i="2"/>
  <c r="P371" i="2"/>
  <c r="P400" i="2"/>
  <c r="P416" i="2"/>
  <c r="R438" i="2"/>
  <c r="R443" i="2"/>
  <c r="BK97" i="2"/>
  <c r="J97" i="2"/>
  <c r="J58" i="2"/>
  <c r="BK112" i="2"/>
  <c r="J112" i="2" s="1"/>
  <c r="J59" i="2" s="1"/>
  <c r="R134" i="2"/>
  <c r="P185" i="2"/>
  <c r="T224" i="2"/>
  <c r="T238" i="2"/>
  <c r="R274" i="2"/>
  <c r="R281" i="2"/>
  <c r="BK337" i="2"/>
  <c r="J337" i="2"/>
  <c r="J70" i="2"/>
  <c r="BK371" i="2"/>
  <c r="J371" i="2" s="1"/>
  <c r="J71" i="2" s="1"/>
  <c r="BK400" i="2"/>
  <c r="J400" i="2" s="1"/>
  <c r="J72" i="2" s="1"/>
  <c r="BK416" i="2"/>
  <c r="J416" i="2"/>
  <c r="J73" i="2" s="1"/>
  <c r="BK438" i="2"/>
  <c r="J438" i="2"/>
  <c r="J74" i="2"/>
  <c r="T443" i="2"/>
  <c r="BK219" i="2"/>
  <c r="J219" i="2"/>
  <c r="J62" i="2"/>
  <c r="BK459" i="2"/>
  <c r="J459" i="2" s="1"/>
  <c r="J76" i="2" s="1"/>
  <c r="F91" i="2"/>
  <c r="BE98" i="2"/>
  <c r="BE103" i="2"/>
  <c r="BE140" i="2"/>
  <c r="BE145" i="2"/>
  <c r="BE164" i="2"/>
  <c r="BE170" i="2"/>
  <c r="BE175" i="2"/>
  <c r="BE181" i="2"/>
  <c r="BE186" i="2"/>
  <c r="BE189" i="2"/>
  <c r="BE253" i="2"/>
  <c r="BE254" i="2"/>
  <c r="BE256" i="2"/>
  <c r="BE258" i="2"/>
  <c r="BE260" i="2"/>
  <c r="BE264" i="2"/>
  <c r="BE267" i="2"/>
  <c r="BE271" i="2"/>
  <c r="BE282" i="2"/>
  <c r="BE290" i="2"/>
  <c r="BE296" i="2"/>
  <c r="BE302" i="2"/>
  <c r="BE308" i="2"/>
  <c r="BE317" i="2"/>
  <c r="BE331" i="2"/>
  <c r="BE341" i="2"/>
  <c r="BE347" i="2"/>
  <c r="BE363" i="2"/>
  <c r="BE372" i="2"/>
  <c r="BE386" i="2"/>
  <c r="BE404" i="2"/>
  <c r="BE413" i="2"/>
  <c r="BE426" i="2"/>
  <c r="BE444" i="2"/>
  <c r="BE100" i="2"/>
  <c r="BE153" i="2"/>
  <c r="BE156" i="2"/>
  <c r="BE159" i="2"/>
  <c r="BE192" i="2"/>
  <c r="BE198" i="2"/>
  <c r="BE204" i="2"/>
  <c r="BE225" i="2"/>
  <c r="BE236" i="2"/>
  <c r="BE237" i="2"/>
  <c r="BE239" i="2"/>
  <c r="BE241" i="2"/>
  <c r="BE242" i="2"/>
  <c r="BE244" i="2"/>
  <c r="BE246" i="2"/>
  <c r="BE249" i="2"/>
  <c r="BE250" i="2"/>
  <c r="BE251" i="2"/>
  <c r="BE259" i="2"/>
  <c r="BE261" i="2"/>
  <c r="BE263" i="2"/>
  <c r="BE265" i="2"/>
  <c r="BE268" i="2"/>
  <c r="BE272" i="2"/>
  <c r="BE275" i="2"/>
  <c r="BE279" i="2"/>
  <c r="BE284" i="2"/>
  <c r="BE310" i="2"/>
  <c r="BE314" i="2"/>
  <c r="BE323" i="2"/>
  <c r="BE345" i="2"/>
  <c r="BE349" i="2"/>
  <c r="BE355" i="2"/>
  <c r="BE377" i="2"/>
  <c r="BE401" i="2"/>
  <c r="BE407" i="2"/>
  <c r="BE435" i="2"/>
  <c r="BE448" i="2"/>
  <c r="BE453" i="2"/>
  <c r="BE454" i="2"/>
  <c r="BE456" i="2"/>
  <c r="BE108" i="2"/>
  <c r="BE109" i="2"/>
  <c r="BE113" i="2"/>
  <c r="BE173" i="2"/>
  <c r="BE207" i="2"/>
  <c r="BE210" i="2"/>
  <c r="BE213" i="2"/>
  <c r="BE226" i="2"/>
  <c r="BE228" i="2"/>
  <c r="BE229" i="2"/>
  <c r="BE230" i="2"/>
  <c r="BE240" i="2"/>
  <c r="BE273" i="2"/>
  <c r="BE276" i="2"/>
  <c r="BE278" i="2"/>
  <c r="BE292" i="2"/>
  <c r="BE306" i="2"/>
  <c r="BE312" i="2"/>
  <c r="BE333" i="2"/>
  <c r="BE338" i="2"/>
  <c r="BE343" i="2"/>
  <c r="BE353" i="2"/>
  <c r="BE357" i="2"/>
  <c r="BE366" i="2"/>
  <c r="BE389" i="2"/>
  <c r="BE393" i="2"/>
  <c r="BE439" i="2"/>
  <c r="BE446" i="2"/>
  <c r="BE449" i="2"/>
  <c r="BE450" i="2"/>
  <c r="BE452" i="2"/>
  <c r="BE455" i="2"/>
  <c r="BE458" i="2"/>
  <c r="J48" i="2"/>
  <c r="BE101" i="2"/>
  <c r="BE105" i="2"/>
  <c r="BE106" i="2"/>
  <c r="BE107" i="2"/>
  <c r="BE110" i="2"/>
  <c r="BE116" i="2"/>
  <c r="BE121" i="2"/>
  <c r="BE128" i="2"/>
  <c r="BE135" i="2"/>
  <c r="BE150" i="2"/>
  <c r="BE167" i="2"/>
  <c r="BE177" i="2"/>
  <c r="BE179" i="2"/>
  <c r="BE183" i="2"/>
  <c r="BE195" i="2"/>
  <c r="BE201" i="2"/>
  <c r="BE216" i="2"/>
  <c r="BE220" i="2"/>
  <c r="BE227" i="2"/>
  <c r="BE231" i="2"/>
  <c r="BE232" i="2"/>
  <c r="BE233" i="2"/>
  <c r="BE234" i="2"/>
  <c r="BE235" i="2"/>
  <c r="BE243" i="2"/>
  <c r="BE245" i="2"/>
  <c r="BE247" i="2"/>
  <c r="BE248" i="2"/>
  <c r="BE252" i="2"/>
  <c r="BE255" i="2"/>
  <c r="BE257" i="2"/>
  <c r="BE262" i="2"/>
  <c r="BE266" i="2"/>
  <c r="BE269" i="2"/>
  <c r="BE270" i="2"/>
  <c r="BE277" i="2"/>
  <c r="BE280" i="2"/>
  <c r="BE286" i="2"/>
  <c r="BE288" i="2"/>
  <c r="BE294" i="2"/>
  <c r="BE298" i="2"/>
  <c r="BE300" i="2"/>
  <c r="BE304" i="2"/>
  <c r="BE320" i="2"/>
  <c r="BE329" i="2"/>
  <c r="BE335" i="2"/>
  <c r="BE351" i="2"/>
  <c r="BE359" i="2"/>
  <c r="BE369" i="2"/>
  <c r="BE382" i="2"/>
  <c r="BE398" i="2"/>
  <c r="BE410" i="2"/>
  <c r="BE417" i="2"/>
  <c r="BE441" i="2"/>
  <c r="BE445" i="2"/>
  <c r="BE447" i="2"/>
  <c r="BE451" i="2"/>
  <c r="BE457" i="2"/>
  <c r="BE460" i="2"/>
  <c r="F34" i="2"/>
  <c r="BC55" i="1" s="1"/>
  <c r="BC54" i="1" s="1"/>
  <c r="AY54" i="1" s="1"/>
  <c r="J32" i="2"/>
  <c r="AW55" i="1" s="1"/>
  <c r="F35" i="2"/>
  <c r="BD55" i="1"/>
  <c r="BD54" i="1" s="1"/>
  <c r="W33" i="1" s="1"/>
  <c r="F33" i="2"/>
  <c r="BB55" i="1"/>
  <c r="BB54" i="1" s="1"/>
  <c r="W31" i="1" s="1"/>
  <c r="F32" i="2"/>
  <c r="BA55" i="1"/>
  <c r="BA54" i="1" s="1"/>
  <c r="W30" i="1" s="1"/>
  <c r="T223" i="2" l="1"/>
  <c r="T222" i="2"/>
  <c r="R95" i="2"/>
  <c r="P95" i="2"/>
  <c r="R223" i="2"/>
  <c r="R222" i="2"/>
  <c r="P223" i="2"/>
  <c r="P222" i="2"/>
  <c r="T95" i="2"/>
  <c r="T94" i="2"/>
  <c r="BK223" i="2"/>
  <c r="J223" i="2"/>
  <c r="J64" i="2" s="1"/>
  <c r="BK96" i="2"/>
  <c r="J96" i="2"/>
  <c r="J57" i="2"/>
  <c r="W32" i="1"/>
  <c r="J31" i="2"/>
  <c r="AV55" i="1" s="1"/>
  <c r="AT55" i="1" s="1"/>
  <c r="AX54" i="1"/>
  <c r="AW54" i="1"/>
  <c r="AK30" i="1"/>
  <c r="F31" i="2"/>
  <c r="AZ55" i="1" s="1"/>
  <c r="AZ54" i="1" s="1"/>
  <c r="W29" i="1" s="1"/>
  <c r="R94" i="2" l="1"/>
  <c r="P94" i="2"/>
  <c r="AU55" i="1"/>
  <c r="AU54" i="1" s="1"/>
  <c r="BK95" i="2"/>
  <c r="J95" i="2" s="1"/>
  <c r="J56" i="2" s="1"/>
  <c r="BK222" i="2"/>
  <c r="J222" i="2"/>
  <c r="J63" i="2" s="1"/>
  <c r="AV54" i="1"/>
  <c r="AK29" i="1"/>
  <c r="BK94" i="2" l="1"/>
  <c r="J94" i="2" s="1"/>
  <c r="J55" i="2" s="1"/>
  <c r="AT54" i="1"/>
  <c r="J28" i="2" l="1"/>
  <c r="AG55" i="1"/>
  <c r="AG54" i="1"/>
  <c r="AK26" i="1"/>
  <c r="J37" i="2" l="1"/>
  <c r="AN55" i="1"/>
  <c r="AK35" i="1"/>
  <c r="AN54" i="1"/>
</calcChain>
</file>

<file path=xl/sharedStrings.xml><?xml version="1.0" encoding="utf-8"?>
<sst xmlns="http://schemas.openxmlformats.org/spreadsheetml/2006/main" count="4704" uniqueCount="1128">
  <si>
    <t>Export Komplet</t>
  </si>
  <si>
    <t>VZ</t>
  </si>
  <si>
    <t>2.0</t>
  </si>
  <si>
    <t>ZAMOK</t>
  </si>
  <si>
    <t>False</t>
  </si>
  <si>
    <t>{359d8ead-1019-406e-b246-6edf5aa872d5}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</si>
  <si>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</si>
  <si>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</si>
  <si>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</si>
  <si>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</si>
  <si>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</si>
  <si>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</si>
  <si>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</si>
  <si>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</si>
  <si>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19_27_02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</si>
  <si>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</si>
  <si>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</si>
  <si>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Kounicova 26, Brno - oprava hlavního vstupu</t>
  </si>
  <si>
    <t>KSO:</t>
  </si>
  <si>
    <t/>
  </si>
  <si>
    <t>CC-CZ:</t>
  </si>
  <si>
    <t>Místo:</t>
  </si>
  <si>
    <t>Brno</t>
  </si>
  <si>
    <t>Datum:</t>
  </si>
  <si>
    <t>27. 9. 2021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</si>
  <si>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</si>
  <si>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</si>
  <si>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</si>
  <si>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</si>
  <si>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</si>
  <si>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</si>
  <si>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</si>
  <si>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</si>
  <si>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28358562</t>
  </si>
  <si>
    <t>LD projekt s.r.o.</t>
  </si>
  <si>
    <t>CZ28358562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</si>
  <si>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</si>
  <si>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</si>
  <si>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</si>
  <si>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</si>
  <si>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</si>
  <si>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</si>
  <si>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</si>
  <si>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</si>
  <si>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</si>
  <si>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</si>
  <si>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</si>
  <si>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</si>
  <si>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</si>
  <si>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</si>
  <si>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</si>
  <si>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</si>
  <si>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</si>
  <si>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</si>
  <si>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</si>
  <si>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</si>
  <si>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</si>
  <si>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</si>
  <si>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</si>
  <si>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</si>
  <si>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</si>
  <si>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</si>
  <si>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</si>
  <si>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</si>
  <si>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</si>
  <si>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</si>
  <si>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</si>
  <si>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</si>
  <si>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</si>
  <si>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</si>
  <si>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</si>
  <si>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</si>
  <si>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</si>
  <si>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</si>
  <si>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</si>
  <si>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</si>
  <si>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</si>
  <si>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</si>
  <si>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</si>
  <si>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</si>
  <si>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</si>
  <si>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</si>
  <si>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</si>
  <si>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</si>
  <si>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</si>
  <si>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</si>
  <si>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</si>
  <si>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</si>
  <si>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</si>
  <si>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Povrchové úpravy terénu, sadové úpravy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</si>
  <si>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</si>
  <si>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</si>
  <si>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</si>
  <si>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</si>
  <si>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</si>
  <si>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</si>
  <si>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  741-1 - Specifikace dodávky rozvodnice RDO12A</t>
  </si>
  <si>
    <t xml:space="preserve">      741-2 - Elektromontáže</t>
  </si>
  <si>
    <t xml:space="preserve">      741-3 - Svítidla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</si>
  <si>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</si>
  <si>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</si>
  <si>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</si>
  <si>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</si>
  <si>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</si>
  <si>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</si>
  <si>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796 - Vybavení a příslušenství</t>
  </si>
  <si>
    <t>OST - Ostatní náklady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</si>
  <si>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</si>
  <si>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</si>
  <si>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</si>
  <si>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</si>
  <si>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</si>
  <si>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</si>
  <si>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</si>
  <si>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</si>
  <si>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</si>
  <si>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</si>
  <si>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</si>
  <si>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</si>
  <si>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</si>
  <si>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</si>
  <si>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</si>
  <si>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</si>
  <si>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</si>
  <si>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</si>
  <si>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18</t>
  </si>
  <si>
    <t>Povrchové úpravy terénu, sadové úpravy</t>
  </si>
  <si>
    <t>K</t>
  </si>
  <si>
    <t>184911421</t>
  </si>
  <si>
    <t>Mulčování vysazených rostlin mulčovací kůrou, tl. do 100 mm v rovině nebo na svahu do 1:5</t>
  </si>
  <si>
    <t>m2</t>
  </si>
  <si>
    <t>CS ÚRS 2022 01</t>
  </si>
  <si>
    <t>4</t>
  </si>
  <si>
    <t>3</t>
  </si>
  <si>
    <t>-2097110306</t>
  </si>
  <si>
    <t>Online PSC</t>
  </si>
  <si>
    <t>https://podminky.urs.cz/item/CS_URS_2022_01/184911421</t>
  </si>
  <si>
    <t>M</t>
  </si>
  <si>
    <t>R18100005</t>
  </si>
  <si>
    <t>Mulčovací kůra vč. dopravy</t>
  </si>
  <si>
    <t>m3</t>
  </si>
  <si>
    <t>R-položka</t>
  </si>
  <si>
    <t>8</t>
  </si>
  <si>
    <t>1277031215</t>
  </si>
  <si>
    <t>R18100009</t>
  </si>
  <si>
    <t>Zahradní substrát pro výsadbu do nádob</t>
  </si>
  <si>
    <t>-1428217239</t>
  </si>
  <si>
    <t>VV</t>
  </si>
  <si>
    <t>2,7*0,5*0,5</t>
  </si>
  <si>
    <t>R18100010</t>
  </si>
  <si>
    <t>Hnojení roztokem hnojiva v rovině nebo na svahu do 1:5</t>
  </si>
  <si>
    <t>-1986371199</t>
  </si>
  <si>
    <t>https://podminky.urs.cz/item/CS_URS_2022_01/R18100010</t>
  </si>
  <si>
    <t>5</t>
  </si>
  <si>
    <t>R18100011</t>
  </si>
  <si>
    <t>Zamioculcas zamiifolia,  výška 45-55 cm</t>
  </si>
  <si>
    <t>kus</t>
  </si>
  <si>
    <t>1629633067</t>
  </si>
  <si>
    <t>6</t>
  </si>
  <si>
    <t>R18100012</t>
  </si>
  <si>
    <t>Spathiphyllum, výška 20 cm</t>
  </si>
  <si>
    <t>-505583275</t>
  </si>
  <si>
    <t>7</t>
  </si>
  <si>
    <t>R18100013</t>
  </si>
  <si>
    <t>Calathea makoyana, výška 45 cm</t>
  </si>
  <si>
    <t>-167389658</t>
  </si>
  <si>
    <t>R18200001</t>
  </si>
  <si>
    <t>Umístění zeminy nebo substrátu do betonových květináčů vč. přesunu</t>
  </si>
  <si>
    <t>1444798059</t>
  </si>
  <si>
    <t>9</t>
  </si>
  <si>
    <t>R18300001</t>
  </si>
  <si>
    <t>Výsadba květin do připravené půdy se zalitím do připravené půdy, se zalitím květin hrnkovaných o průměru květináče přes 80 do 120 mm a cibulý nebo hlíz</t>
  </si>
  <si>
    <t>1476494075</t>
  </si>
  <si>
    <t>10</t>
  </si>
  <si>
    <t>R18300002</t>
  </si>
  <si>
    <t>Výsadba květin do připravené půdy se zalitím do připravené půdy, se zalitím Příplatek k ceně za výsadby do nádob</t>
  </si>
  <si>
    <t>-1238272470</t>
  </si>
  <si>
    <t>https://podminky.urs.cz/item/CS_URS_2022_01/R18300002</t>
  </si>
  <si>
    <t>Úpravy povrchů, podlahy a osazování výplní</t>
  </si>
  <si>
    <t>11</t>
  </si>
  <si>
    <t>611315422</t>
  </si>
  <si>
    <t>Oprava vápenné omítky vnitřních ploch štukové dvouvrstvé, tloušťky do 20 mm a tloušťky štuku do 3 mm stropů, v rozsahu opravované plochy přes 10 do 30%</t>
  </si>
  <si>
    <t>-166979250</t>
  </si>
  <si>
    <t>https://podminky.urs.cz/item/CS_URS_2022_01/611315422</t>
  </si>
  <si>
    <t>"OP001:"132,4</t>
  </si>
  <si>
    <t>12</t>
  </si>
  <si>
    <t>611325111</t>
  </si>
  <si>
    <t>Vápenocementová omítka rýh hladká ve stropech, šířky rýhy do 150 mm</t>
  </si>
  <si>
    <t>16</t>
  </si>
  <si>
    <t>-1703383600</t>
  </si>
  <si>
    <t>https://podminky.urs.cz/item/CS_URS_2022_01/611325111</t>
  </si>
  <si>
    <t>70*0,03</t>
  </si>
  <si>
    <t>50*0,07</t>
  </si>
  <si>
    <t>Součet</t>
  </si>
  <si>
    <t>13</t>
  </si>
  <si>
    <t>612315422</t>
  </si>
  <si>
    <t>Oprava vápenné omítky vnitřních ploch štukové dvouvrstvé, tloušťky do 20 mm a tloušťky štuku do 3 mm stěn, v rozsahu opravované plochy přes 10 do 30%</t>
  </si>
  <si>
    <t>941104270</t>
  </si>
  <si>
    <t>https://podminky.urs.cz/item/CS_URS_2022_01/612315422</t>
  </si>
  <si>
    <t>8,64*3,725-3*1,775*3,465</t>
  </si>
  <si>
    <t>7,47*1,975-0,425*0,8</t>
  </si>
  <si>
    <t>8,64*1,975-3*1,7*1,7</t>
  </si>
  <si>
    <t>14</t>
  </si>
  <si>
    <t>R612350001</t>
  </si>
  <si>
    <t>Omítka dekorativní s mramorovaným efektem - Raffaelo decoro stucco (barevnost bude odsouhlasena před realizací)</t>
  </si>
  <si>
    <t>-1378494515</t>
  </si>
  <si>
    <t>Ostatní konstrukce a práce, bourání</t>
  </si>
  <si>
    <t>941111111</t>
  </si>
  <si>
    <t>Montáž lešení řadového trubkového lehkého pracovního s podlahami s provozním zatížením tř. 3 do 200 kg/m2 šířky tř. W06 od 0,6 do 0,9 m, výšky do 10 m</t>
  </si>
  <si>
    <t>-1514403981</t>
  </si>
  <si>
    <t>https://podminky.urs.cz/item/CS_URS_2022_01/941111111</t>
  </si>
  <si>
    <t>6,9*15</t>
  </si>
  <si>
    <t>4,6*24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</si>
  <si>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</si>
  <si>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</si>
  <si>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-530389013</t>
  </si>
  <si>
    <t>https://podminky.urs.cz/item/CS_URS_2022_01/941111211</t>
  </si>
  <si>
    <t>"předpklad provádění 14 dní:"6,9*15*14</t>
  </si>
  <si>
    <t>"předpklad provádění 60 dní:"6,9*15*60</t>
  </si>
  <si>
    <t>17</t>
  </si>
  <si>
    <t>941111811</t>
  </si>
  <si>
    <t>Demontáž lešení řadového trubkového lehkého pracovního s podlahami s provozním zatížením tř. 3 do 200 kg/m2 šířky tř. W06 od 0,6 do 0,9 m, výšky do 10 m</t>
  </si>
  <si>
    <t>945034135</t>
  </si>
  <si>
    <t>https://podminky.urs.cz/item/CS_URS_2022_01/941111811</t>
  </si>
  <si>
    <t>944711113</t>
  </si>
  <si>
    <t>Montáž záchytné stříšky zřizované současně s lehkým nebo těžkým lešením, šířky přes 2,0 do 2,5 m</t>
  </si>
  <si>
    <t>m</t>
  </si>
  <si>
    <t>400241055</t>
  </si>
  <si>
    <t>https://podminky.urs.cz/item/CS_URS_2022_01/944711113</t>
  </si>
  <si>
    <t>2,2</t>
  </si>
  <si>
    <t>19</t>
  </si>
  <si>
    <t>944711213</t>
  </si>
  <si>
    <t>Montáž záchytné stříšky Příplatek za první a každý další den použití záchytné stříšky k ceně -1113</t>
  </si>
  <si>
    <t>268766006</t>
  </si>
  <si>
    <t>https://podminky.urs.cz/item/CS_URS_2022_01/944711213</t>
  </si>
  <si>
    <t>"předpklad provádění 14 dní:"2,2*14</t>
  </si>
  <si>
    <t>20</t>
  </si>
  <si>
    <t>944711813</t>
  </si>
  <si>
    <t>Demontáž záchytné stříšky zřizované současně s lehkým nebo těžkým lešením, šířky přes 2,0 do 2,5 m</t>
  </si>
  <si>
    <t>1359795369</t>
  </si>
  <si>
    <t>https://podminky.urs.cz/item/CS_URS_2022_01/944711813</t>
  </si>
  <si>
    <t>949101112</t>
  </si>
  <si>
    <t>Lešení pomocné pracovní pro objekty pozemních staveb pro zatížení do 150 kg/m2, o výšce lešeňové podlahy přes 1,9 do 3,5 m</t>
  </si>
  <si>
    <t>691553260</t>
  </si>
  <si>
    <t>https://podminky.urs.cz/item/CS_URS_2022_01/949101112</t>
  </si>
  <si>
    <t>16,24+4,8+4,8</t>
  </si>
  <si>
    <t>57</t>
  </si>
  <si>
    <t>22</t>
  </si>
  <si>
    <t>962032230</t>
  </si>
  <si>
    <t>Bourání zdiva nadzákladového z cihel nebo tvárnic z cihel pálených nebo vápenopískových, na maltu vápennou nebo vápenocementovou, objemu do 1 m3</t>
  </si>
  <si>
    <t>-616571848</t>
  </si>
  <si>
    <t>https://podminky.urs.cz/item/CS_URS_2022_01/962032230</t>
  </si>
  <si>
    <t>"B09 vybourání parapetu:"0,75*0,9*0,3</t>
  </si>
  <si>
    <t>23</t>
  </si>
  <si>
    <t>968062456</t>
  </si>
  <si>
    <t>Vybourání dřevěných rámů oken s křídly, dveřních zárubní, vrat, stěn, ostění nebo obkladů dveřních zárubní, plochy přes 2 m2</t>
  </si>
  <si>
    <t>1465495868</t>
  </si>
  <si>
    <t>https://podminky.urs.cz/item/CS_URS_2022_01/968062456</t>
  </si>
  <si>
    <t>3*6,3</t>
  </si>
  <si>
    <t>24</t>
  </si>
  <si>
    <t>968072455</t>
  </si>
  <si>
    <t>Vybourání kovových rámů oken s křídly, dveřních zárubní, vrat, stěn, ostění nebo obkladů dveřních zárubní, plochy do 2 m2</t>
  </si>
  <si>
    <t>-699085879</t>
  </si>
  <si>
    <t>https://podminky.urs.cz/item/CS_URS_2022_01/968072455</t>
  </si>
  <si>
    <t>0,8*1,97</t>
  </si>
  <si>
    <t>25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</si>
  <si>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</si>
  <si>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</si>
  <si>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339456761</t>
  </si>
  <si>
    <t>https://podminky.urs.cz/item/CS_URS_2022_01/971033141</t>
  </si>
  <si>
    <t>26</t>
  </si>
  <si>
    <t>973031344</t>
  </si>
  <si>
    <t>Vysekání výklenků nebo kapes ve zdivu z cihel na maltu vápennou nebo vápenocementovou kapes, plochy do 0,25 m2, hl. do 150 mm</t>
  </si>
  <si>
    <t>283948903</t>
  </si>
  <si>
    <t>https://podminky.urs.cz/item/CS_URS_2022_01/973031344</t>
  </si>
  <si>
    <t>27</t>
  </si>
  <si>
    <t>973032614</t>
  </si>
  <si>
    <t>Vysekání kapes ve zdivu z dutých cihel nebo tvárnic pro špalíky a krabice, velikosti do 50x50x50 mm</t>
  </si>
  <si>
    <t>-1898337364</t>
  </si>
  <si>
    <t>https://podminky.urs.cz/item/CS_URS_2022_01/973032614</t>
  </si>
  <si>
    <t>28</t>
  </si>
  <si>
    <t>973032616</t>
  </si>
  <si>
    <t>Vysekání kapes ve zdivu z dutých cihel nebo tvárnic pro špalíky a krabice, velikosti do 100x100x50 mm</t>
  </si>
  <si>
    <t>-692790106</t>
  </si>
  <si>
    <t>https://podminky.urs.cz/item/CS_URS_2022_01/973032616</t>
  </si>
  <si>
    <t>29</t>
  </si>
  <si>
    <t>974031121</t>
  </si>
  <si>
    <t>Vysekání rýh ve zdivu cihelném na maltu vápennou nebo vápenocementovou do hl. 30 mm a šířky do 30 mm</t>
  </si>
  <si>
    <t>-1609713471</t>
  </si>
  <si>
    <t>https://podminky.urs.cz/item/CS_URS_2022_01/974031121</t>
  </si>
  <si>
    <t>30</t>
  </si>
  <si>
    <t>974031132</t>
  </si>
  <si>
    <t>Vysekání rýh ve zdivu cihelném na maltu vápennou nebo vápenocementovou do hl. 50 mm a šířky do 70 mm</t>
  </si>
  <si>
    <t>1327046578</t>
  </si>
  <si>
    <t>https://podminky.urs.cz/item/CS_URS_2022_01/974031132</t>
  </si>
  <si>
    <t>997</t>
  </si>
  <si>
    <t>Přesun sutě</t>
  </si>
  <si>
    <t>31</t>
  </si>
  <si>
    <t>997013111</t>
  </si>
  <si>
    <t>Vnitrostaveništní doprava suti a vybouraných hmot vodorovně do 50 m svisle s použitím mechanizace pro budovy a haly výšky do 6 m</t>
  </si>
  <si>
    <t>t</t>
  </si>
  <si>
    <t>746747082</t>
  </si>
  <si>
    <t>https://podminky.urs.cz/item/CS_URS_2022_01/997013111</t>
  </si>
  <si>
    <t>0,38+1,458+0,35+0,915+3,185+0,05+0,444</t>
  </si>
  <si>
    <t>32</t>
  </si>
  <si>
    <t>997013501</t>
  </si>
  <si>
    <t>Odvoz suti a vybouraných hmot na skládku nebo meziskládku se složením, na vzdálenost do 1 km</t>
  </si>
  <si>
    <t>-1721778527</t>
  </si>
  <si>
    <t>https://podminky.urs.cz/item/CS_URS_2022_01/997013501</t>
  </si>
  <si>
    <t>33</t>
  </si>
  <si>
    <t>997013509</t>
  </si>
  <si>
    <t>Odvoz suti a vybouraných hmot na skládku nebo meziskládku se složením, na vzdálenost Příplatek k ceně za každý další i započatý 1 km přes 1 km</t>
  </si>
  <si>
    <t>-978903146</t>
  </si>
  <si>
    <t>https://podminky.urs.cz/item/CS_URS_2022_01/997013509</t>
  </si>
  <si>
    <t>(0,38+1,458+0,35+0,915+3,185+0,05+0,444)*7</t>
  </si>
  <si>
    <t>34</t>
  </si>
  <si>
    <t>997013804</t>
  </si>
  <si>
    <t>Poplatek za uložení stavebního odpadu na skládce (skládkovné) ze skla zatříděného do Katalogu odpadů pod kódem 17 02 02</t>
  </si>
  <si>
    <t>-1661896065</t>
  </si>
  <si>
    <t>https://podminky.urs.cz/item/CS_URS_2022_01/997013804</t>
  </si>
  <si>
    <t>0,38</t>
  </si>
  <si>
    <t>35</t>
  </si>
  <si>
    <t>997013811</t>
  </si>
  <si>
    <t>Poplatek za uložení stavebního odpadu na skládce (skládkovné) dřevěného zatříděného do Katalogu odpadů pod kódem 17 02 01</t>
  </si>
  <si>
    <t>340987305</t>
  </si>
  <si>
    <t>https://podminky.urs.cz/item/CS_URS_2022_01/997013811</t>
  </si>
  <si>
    <t>1,458</t>
  </si>
  <si>
    <t>36</t>
  </si>
  <si>
    <t>997013861</t>
  </si>
  <si>
    <t>Poplatek za uložení stavebního odpadu na recyklační skládce (skládkovné) z prostého betonu zatříděného do Katalogu odpadů pod kódem 17 01 01</t>
  </si>
  <si>
    <t>-489195714</t>
  </si>
  <si>
    <t>https://podminky.urs.cz/item/CS_URS_2022_01/997013861</t>
  </si>
  <si>
    <t>0,35</t>
  </si>
  <si>
    <t>37</t>
  </si>
  <si>
    <t>997013863</t>
  </si>
  <si>
    <t>Poplatek za uložení stavebního odpadu na recyklační skládce (skládkovné) cihelného zatříděného do Katalogu odpadů pod kódem 17 01 02</t>
  </si>
  <si>
    <t>439491262</t>
  </si>
  <si>
    <t>https://podminky.urs.cz/item/CS_URS_2022_01/997013863</t>
  </si>
  <si>
    <t>0,915</t>
  </si>
  <si>
    <t>38</t>
  </si>
  <si>
    <t>997013871</t>
  </si>
  <si>
    <t>Poplatek za uložení stavebního odpadu na recyklační skládce (skládkovné) směsného stavebního a demoličního zatříděného do Katalogu odpadů pod kódem 17 09 04</t>
  </si>
  <si>
    <t>-2101597140</t>
  </si>
  <si>
    <t>https://podminky.urs.cz/item/CS_URS_2022_01/997013871</t>
  </si>
  <si>
    <t>3,185</t>
  </si>
  <si>
    <t>39</t>
  </si>
  <si>
    <t>R99700001</t>
  </si>
  <si>
    <t>Poplatek za uložení stavebního odpadu na skládce (skládkovné) plasty nevyužitelné bez obsahu dehtu zatříděného do Katalogu odpadů pod kódem 17 02 03</t>
  </si>
  <si>
    <t>833978946</t>
  </si>
  <si>
    <t>P</t>
  </si>
  <si>
    <t xml:space="preserve">Poznámka k položce:_x000D_
Skládka  a recyklace stavebního odpadu Havlíčkuv Brod </t>
  </si>
  <si>
    <t>0,05</t>
  </si>
  <si>
    <t>40</t>
  </si>
  <si>
    <t>R99700011</t>
  </si>
  <si>
    <t>Poplatek za uložení stavebního odpadu na recyklační skládce (skládkovné) železo zatříděného do Katalogu odpadů pod kódem 17 04 05</t>
  </si>
  <si>
    <t>-1403618225</t>
  </si>
  <si>
    <t>Poznámka k položce:_x000D_
Spalovna Brno</t>
  </si>
  <si>
    <t>0,444</t>
  </si>
  <si>
    <t>41</t>
  </si>
  <si>
    <t>R99700012</t>
  </si>
  <si>
    <t>Nakládání nebo překládání suti a vybouraných hmot, jiného odpadu</t>
  </si>
  <si>
    <t>2116791829</t>
  </si>
  <si>
    <t>Poznámka k položce:_x000D_
Včetně:_x000D_
- při vodorovné dopravě po suchu : přepravy za ztížených provozních podmínek,_x000D_
- při vodorovné dopravě po vodě : vyložení na hromady na suchu nebo na přeložení na dopravní prostředek na suchu do 15 m vodorovně a současně do 4 m svisle,_x000D_
- při nakládání nebo překládání : dopravy do 15 m vodorovně a současně do 4 m svisle.</t>
  </si>
  <si>
    <t>998</t>
  </si>
  <si>
    <t>Přesun hmot</t>
  </si>
  <si>
    <t>42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</si>
  <si>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</si>
  <si>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</si>
  <si>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-1115529412</t>
  </si>
  <si>
    <t>https://podminky.urs.cz/item/CS_URS_2022_01/998011002</t>
  </si>
  <si>
    <t>PSV</t>
  </si>
  <si>
    <t>Práce a dodávky PSV</t>
  </si>
  <si>
    <t>741</t>
  </si>
  <si>
    <t>Elektroinstalace - silnoproud</t>
  </si>
  <si>
    <t>741-1</t>
  </si>
  <si>
    <t>Specifikace dodávky rozvodnice RDO12A</t>
  </si>
  <si>
    <t>43</t>
  </si>
  <si>
    <t>RM741100001</t>
  </si>
  <si>
    <t>4/56-F Rozvodnice pod omítku ocel.dveře</t>
  </si>
  <si>
    <t>ks</t>
  </si>
  <si>
    <t>1741924548</t>
  </si>
  <si>
    <t>44</t>
  </si>
  <si>
    <t>RM741100002</t>
  </si>
  <si>
    <t>Hlavní vypínač, 3-pól, In=40A</t>
  </si>
  <si>
    <t>-460791730</t>
  </si>
  <si>
    <t>45</t>
  </si>
  <si>
    <t>R741100002</t>
  </si>
  <si>
    <t>-1357986915</t>
  </si>
  <si>
    <t>46</t>
  </si>
  <si>
    <t>RM741100003</t>
  </si>
  <si>
    <t>20/280/4 Svodič přepětí třídy C, modulový, 4pól, s lištou</t>
  </si>
  <si>
    <t>1774166048</t>
  </si>
  <si>
    <t>47</t>
  </si>
  <si>
    <t>R741100003</t>
  </si>
  <si>
    <t>1038564844</t>
  </si>
  <si>
    <t>48</t>
  </si>
  <si>
    <t>RM741100004</t>
  </si>
  <si>
    <t>B10/1 Jistič char B, 1-pólový, Icn=10kA, In=10A</t>
  </si>
  <si>
    <t>411219818</t>
  </si>
  <si>
    <t>49</t>
  </si>
  <si>
    <t>R741100004</t>
  </si>
  <si>
    <t>-342087253</t>
  </si>
  <si>
    <t>51</t>
  </si>
  <si>
    <t>R741100005</t>
  </si>
  <si>
    <t>10/1N/B/003 Chránič s nadproud.ochr,Ir=250A,AC,1+N pól,char.B, Idn=0.03A, In=10A</t>
  </si>
  <si>
    <t>749002912</t>
  </si>
  <si>
    <t>50</t>
  </si>
  <si>
    <t>RM741100005</t>
  </si>
  <si>
    <t>138864848</t>
  </si>
  <si>
    <t>52</t>
  </si>
  <si>
    <t>RM741100006</t>
  </si>
  <si>
    <t>40/4/003 Chránič Ir=250A, typ AC, 4-pól, Idn=0.03A, In=40A</t>
  </si>
  <si>
    <t>-1176385123</t>
  </si>
  <si>
    <t>53</t>
  </si>
  <si>
    <t>R741100006</t>
  </si>
  <si>
    <t>678041739</t>
  </si>
  <si>
    <t>54</t>
  </si>
  <si>
    <t>RM741100007</t>
  </si>
  <si>
    <t>B16/1 Jistič char B, 1-pólový, Icn=10kA, In=16A</t>
  </si>
  <si>
    <t>1581650474</t>
  </si>
  <si>
    <t>55</t>
  </si>
  <si>
    <t>R741100007</t>
  </si>
  <si>
    <t>-1458568220</t>
  </si>
  <si>
    <t>741-2</t>
  </si>
  <si>
    <t>Elektromontáže</t>
  </si>
  <si>
    <t>56</t>
  </si>
  <si>
    <t>RM741200001</t>
  </si>
  <si>
    <t>KRABICE UNIVERZÁLNÍ d 68 mm</t>
  </si>
  <si>
    <t>-202565221</t>
  </si>
  <si>
    <t>R741200001</t>
  </si>
  <si>
    <t>1888803453</t>
  </si>
  <si>
    <t>58</t>
  </si>
  <si>
    <t>RM741200002</t>
  </si>
  <si>
    <t>KRABICE ODBOČNÁ d 68 mm</t>
  </si>
  <si>
    <t>172632010</t>
  </si>
  <si>
    <t>59</t>
  </si>
  <si>
    <t>R741200002</t>
  </si>
  <si>
    <t>-793598773</t>
  </si>
  <si>
    <t>60</t>
  </si>
  <si>
    <t>RM741200003</t>
  </si>
  <si>
    <t>KRABICE ODBOČNÁ 100x100 mm</t>
  </si>
  <si>
    <t>1782862176</t>
  </si>
  <si>
    <t>61</t>
  </si>
  <si>
    <t>R741200003</t>
  </si>
  <si>
    <t>35423601</t>
  </si>
  <si>
    <t>62</t>
  </si>
  <si>
    <t>RM741200004</t>
  </si>
  <si>
    <t>TRUBKA OHEBNÁ - d 23 mm</t>
  </si>
  <si>
    <t>-91041606</t>
  </si>
  <si>
    <t>63</t>
  </si>
  <si>
    <t>R741200004</t>
  </si>
  <si>
    <t>-1347403103</t>
  </si>
  <si>
    <t>64</t>
  </si>
  <si>
    <t>RM741200005</t>
  </si>
  <si>
    <t>TRUBKA OHEBNÁ - d 32 mm</t>
  </si>
  <si>
    <t>-1033439013</t>
  </si>
  <si>
    <t>65</t>
  </si>
  <si>
    <t>R741200005</t>
  </si>
  <si>
    <t>16767871</t>
  </si>
  <si>
    <t>66</t>
  </si>
  <si>
    <t>RM741200006</t>
  </si>
  <si>
    <t>40X40 LIŠTA HRANATÁ (2m v kartonu) - DVOJ. ZÁMEK</t>
  </si>
  <si>
    <t>-2075204280</t>
  </si>
  <si>
    <t>67</t>
  </si>
  <si>
    <t>R741200006</t>
  </si>
  <si>
    <t>-1778570383</t>
  </si>
  <si>
    <t>68</t>
  </si>
  <si>
    <t>RM741200007</t>
  </si>
  <si>
    <t>krabicová svorka 2 × 0,5 - 2,5 mm2</t>
  </si>
  <si>
    <t>2145887166</t>
  </si>
  <si>
    <t>69</t>
  </si>
  <si>
    <t>RM741200008</t>
  </si>
  <si>
    <t>krabicová svorka 3 × 0,5 - 2,5 mm2</t>
  </si>
  <si>
    <t>1511865702</t>
  </si>
  <si>
    <t>70</t>
  </si>
  <si>
    <t>RM741200009</t>
  </si>
  <si>
    <t>krabicová svorka 5 × 0,5 - 2,5 mm2</t>
  </si>
  <si>
    <t>-465426182</t>
  </si>
  <si>
    <t>71</t>
  </si>
  <si>
    <t>RM741200010</t>
  </si>
  <si>
    <t>CYKY-O 2x1.5 , pevně</t>
  </si>
  <si>
    <t>-942161920</t>
  </si>
  <si>
    <t>72</t>
  </si>
  <si>
    <t>R741200010</t>
  </si>
  <si>
    <t>-984215045</t>
  </si>
  <si>
    <t>73</t>
  </si>
  <si>
    <t>RM741200011</t>
  </si>
  <si>
    <t>CYKY-J 3x1.5 , pevně</t>
  </si>
  <si>
    <t>1381822210</t>
  </si>
  <si>
    <t>74</t>
  </si>
  <si>
    <t>R741200011</t>
  </si>
  <si>
    <t>1976575997</t>
  </si>
  <si>
    <t>75</t>
  </si>
  <si>
    <t>RM741200012</t>
  </si>
  <si>
    <t>CYKY-J 3x2.5 , pevně</t>
  </si>
  <si>
    <t>242929350</t>
  </si>
  <si>
    <t>76</t>
  </si>
  <si>
    <t>R741200012</t>
  </si>
  <si>
    <t>-2001263746</t>
  </si>
  <si>
    <t>77</t>
  </si>
  <si>
    <t>RM741200013</t>
  </si>
  <si>
    <t>CYKY-J 5x6 , pevně</t>
  </si>
  <si>
    <t>1667762007</t>
  </si>
  <si>
    <t>78</t>
  </si>
  <si>
    <t>R741200013</t>
  </si>
  <si>
    <t>1446307620</t>
  </si>
  <si>
    <t>79</t>
  </si>
  <si>
    <t>RM741200014</t>
  </si>
  <si>
    <t>ukončení kabelu SZ do 4x10 mm2</t>
  </si>
  <si>
    <t>-534874782</t>
  </si>
  <si>
    <t>80</t>
  </si>
  <si>
    <t>RM741200015</t>
  </si>
  <si>
    <t>ukončení kabelu ZS do 5x10 mm2</t>
  </si>
  <si>
    <t>-220400065</t>
  </si>
  <si>
    <t>81</t>
  </si>
  <si>
    <t>RM741200016</t>
  </si>
  <si>
    <t>Přístroj spínače jednopólového (bezšroubové svorky); řazení 1, 1So (do hořlavých podkladů B až F)</t>
  </si>
  <si>
    <t>365057504</t>
  </si>
  <si>
    <t>82</t>
  </si>
  <si>
    <t>R741200016</t>
  </si>
  <si>
    <t>1667437760</t>
  </si>
  <si>
    <t>83</t>
  </si>
  <si>
    <t>RM741200017</t>
  </si>
  <si>
    <t>Kryt spínače kolébkového; b. bílá</t>
  </si>
  <si>
    <t>39344156</t>
  </si>
  <si>
    <t>84</t>
  </si>
  <si>
    <t>RM741200018</t>
  </si>
  <si>
    <t>Rámeček pro elektroinstalační přístroje, trojnásobný vodorovný; b. bílá</t>
  </si>
  <si>
    <t>-1744599814</t>
  </si>
  <si>
    <t>85</t>
  </si>
  <si>
    <t>RM741200019</t>
  </si>
  <si>
    <t>Zásuvka jednonásobná (bezšroubové svorky), s ochranným kolíkem, s clonkami; řazení 2P+PE; b. bílá</t>
  </si>
  <si>
    <t>310906154</t>
  </si>
  <si>
    <t>86</t>
  </si>
  <si>
    <t>RM741200020</t>
  </si>
  <si>
    <t>Rámeček pro elektroinstalační přístroje, jednonásobný; b. bílá</t>
  </si>
  <si>
    <t>-635644530</t>
  </si>
  <si>
    <t>87</t>
  </si>
  <si>
    <t>RM741200021</t>
  </si>
  <si>
    <t>montáž plastového rozvaděče do 30 kg</t>
  </si>
  <si>
    <t>1106446363</t>
  </si>
  <si>
    <t>88</t>
  </si>
  <si>
    <t>RM741200022</t>
  </si>
  <si>
    <t>B25/3 Jistič char B, 3-pólový, Icn=10kA, In=25A</t>
  </si>
  <si>
    <t>187980397</t>
  </si>
  <si>
    <t>89</t>
  </si>
  <si>
    <t>R741200022</t>
  </si>
  <si>
    <t>-1366163476</t>
  </si>
  <si>
    <t>90</t>
  </si>
  <si>
    <t>R741200023</t>
  </si>
  <si>
    <t>EI 60 Těsnící zátka protipožární - P 250 mm D+M</t>
  </si>
  <si>
    <t>-1712932087</t>
  </si>
  <si>
    <t>741-3</t>
  </si>
  <si>
    <t>Svítidla</t>
  </si>
  <si>
    <t>91</t>
  </si>
  <si>
    <t>RM741300001</t>
  </si>
  <si>
    <t>LMD CLACA11223EO.PM IP40 nástěnné svítidlo direkt/indirekt, barevná úprava - zlatá dle RAL, označení "A" a "B"</t>
  </si>
  <si>
    <t>1774699903</t>
  </si>
  <si>
    <t>92</t>
  </si>
  <si>
    <t>R741300001</t>
  </si>
  <si>
    <t>-722387878</t>
  </si>
  <si>
    <t>93</t>
  </si>
  <si>
    <t>RM741300002</t>
  </si>
  <si>
    <t>LMD AS-CLALA11133LO IP40+rohové spoje, závěsná sestava direkt/indirekt dle projektu, barevná úprava-zlatá dle RAL, označení "C"</t>
  </si>
  <si>
    <t>kpl</t>
  </si>
  <si>
    <t>-1946409710</t>
  </si>
  <si>
    <t>94</t>
  </si>
  <si>
    <t>R741300002</t>
  </si>
  <si>
    <t>737396316</t>
  </si>
  <si>
    <t>95</t>
  </si>
  <si>
    <t>RM741300003</t>
  </si>
  <si>
    <t>LMD AS-CLALA11133LO IP40+rohové spoje, závěsná sestava direkt/indirekt dle projektu, barevná úprava-zlatá dle RAL, označení "D"</t>
  </si>
  <si>
    <t>1099222331</t>
  </si>
  <si>
    <t>96</t>
  </si>
  <si>
    <t>R741300003</t>
  </si>
  <si>
    <t>-1191735012</t>
  </si>
  <si>
    <t>766</t>
  </si>
  <si>
    <t>Konstrukce truhlářské</t>
  </si>
  <si>
    <t>97</t>
  </si>
  <si>
    <t>766660171</t>
  </si>
  <si>
    <t>Montáž dveřních křídel dřevěných nebo plastových otevíravých do obložkové zárubně povrchově upravených jednokřídlových, šířky do 800 mm</t>
  </si>
  <si>
    <t>-1552210862</t>
  </si>
  <si>
    <t>https://podminky.urs.cz/item/CS_URS_2022_01/766660171</t>
  </si>
  <si>
    <t>98</t>
  </si>
  <si>
    <t>766682112</t>
  </si>
  <si>
    <t>Montáž zárubní dřevěných, plastových nebo z lamina obložkových, pro dveře jednokřídlové, tloušťky stěny přes 170 do 350 mm</t>
  </si>
  <si>
    <t>-328908680</t>
  </si>
  <si>
    <t>https://podminky.urs.cz/item/CS_URS_2022_01/766682112</t>
  </si>
  <si>
    <t>99</t>
  </si>
  <si>
    <t>766691914</t>
  </si>
  <si>
    <t>Ostatní práce vyvěšení nebo zavěšení křídel s případným uložením a opětovným zavěšením po provedení stavebních změn dřevěných dveřních, plochy do 2 m2</t>
  </si>
  <si>
    <t>376647800</t>
  </si>
  <si>
    <t>https://podminky.urs.cz/item/CS_URS_2022_01/766691914</t>
  </si>
  <si>
    <t>100</t>
  </si>
  <si>
    <t>766691915</t>
  </si>
  <si>
    <t>Ostatní práce vyvěšení nebo zavěšení křídel s případným uložením a opětovným zavěšením po provedení stavebních změn dřevěných dveřních, plochy přes 2 m2</t>
  </si>
  <si>
    <t>1036596482</t>
  </si>
  <si>
    <t>https://podminky.urs.cz/item/CS_URS_2022_01/766691915</t>
  </si>
  <si>
    <t>101</t>
  </si>
  <si>
    <t>R7660001</t>
  </si>
  <si>
    <t>Automatické vstupní dveře 1900x3400mm_x000D_
A01 specifikace v D.1.1_x000D_
repase celého prvku do 60%_x000D_
včetně vnitřního obkladu ostění a nadpraží a vnitřních křídel, v případě demontáže dveřních křídel - zabezpečení dveřního otvoru_x000D_
bezpečnostní sklo 44.2</t>
  </si>
  <si>
    <t>-870930280</t>
  </si>
  <si>
    <t>"A01:"1</t>
  </si>
  <si>
    <t>102</t>
  </si>
  <si>
    <t>R7660002</t>
  </si>
  <si>
    <t>Automatické vstupní dveře 1900x3400mm_x000D_
A02 specifikace v D.1.1_x000D_
repase celého prvku do 60%_x000D_
včetně vnitřního obkladu ostění a nadpraží a vnitřních křídel, v případě demontáže dveřních křídel - zabezpečení dveřního otvoru_x000D_
bezpečnostní sklo 44.2</t>
  </si>
  <si>
    <t>353604896</t>
  </si>
  <si>
    <t>"A02:"1</t>
  </si>
  <si>
    <t>103</t>
  </si>
  <si>
    <t>R7660003</t>
  </si>
  <si>
    <t>Vstupní dveře 1900x3400mm_x000D_
A03 specifikace v D.1.1_x000D_
repase celého prvku do 60%_x000D_
včetně vnitřního obkladu ostění a nadpraží a vnitřních křídel, v případě demontáže dveřních křídel - zabezpečení dveřního otvoru_x000D_
bezpečnostní sklo 44.2_x000D_
samozavírač</t>
  </si>
  <si>
    <t>-1101738510</t>
  </si>
  <si>
    <t>"A03:"1</t>
  </si>
  <si>
    <t>104</t>
  </si>
  <si>
    <t>R7660004</t>
  </si>
  <si>
    <t>Nadsvětlík 1800x1800 mm_x000D_
A04 specifikace v D.1.1_x000D_
repase celého prvku do 60%_x000D_
včetně vnitřního obkladu, v případě demontáže - zabezpečení dveřního otvoru_x000D_
bezpečnostní sklo 33.2</t>
  </si>
  <si>
    <t>-1996605765</t>
  </si>
  <si>
    <t>"A04:"3</t>
  </si>
  <si>
    <t>105</t>
  </si>
  <si>
    <t>R7660005</t>
  </si>
  <si>
    <t>Automatické vnitřní dveře s nadsvětlíkem 1800x3500mm_x000D_
A05 specifikace v D.1.1_x000D_
dub fix_x000D_
ocelová mříž vč. nátěru_x000D_
bezpečnostní sklo 44.2</t>
  </si>
  <si>
    <t>-1702208460</t>
  </si>
  <si>
    <t>"A05:"1</t>
  </si>
  <si>
    <t>106</t>
  </si>
  <si>
    <t>R7660006</t>
  </si>
  <si>
    <t>Vnitřní dveře s nadsvětlíkem 1800x3500mm_x000D_
A06 specifikace v D.1.1_x000D_
dub fix_x000D_
ocelová mříž vč. nátěru_x000D_
bezpečnostní sklo 44.2_x000D_
samozavírač</t>
  </si>
  <si>
    <t>628729280</t>
  </si>
  <si>
    <t>"A06:"2</t>
  </si>
  <si>
    <t>107</t>
  </si>
  <si>
    <t>R7660007</t>
  </si>
  <si>
    <t>Vnitřní dveře 800x2175mm_x000D_
obložková zárubeň tl. stěny 300 mm_x000D_
A07 specifikace v D.1.1_x000D_
dub fix_x000D_
ocelová mříž vč. nátěru_x000D_
bezpečnostní sklo 44.2_x000D_
samozavírač</t>
  </si>
  <si>
    <t>-675443841</t>
  </si>
  <si>
    <t>"A07:"1</t>
  </si>
  <si>
    <t>108</t>
  </si>
  <si>
    <t>R7660008</t>
  </si>
  <si>
    <t>Vnitřní dveře 650x1970mm_x000D_
obložková zárubeň tl. stěny 300 mm_x000D_
A08 specifikace v D.1.1_x000D_
dub fix_x000D_
ocelová mříž vč. nátěru_x000D_
bezpečnostní sklo 44.2, okno výsuvné s aretací_x000D_
pultová deska</t>
  </si>
  <si>
    <t>932698672</t>
  </si>
  <si>
    <t>"A08:"1</t>
  </si>
  <si>
    <t>109</t>
  </si>
  <si>
    <t>R7660009</t>
  </si>
  <si>
    <t>Vnitřní skleněná stěna 4800x3725 mm s automatickými dveřmi s nadsvětlíkem 1800x2615mm_x000D_
s nadsvětlíkem_x000D_
A09 specifikace v D.1.1_x000D_
dub fix_x000D_
ocelová mříž vč. nátěru_x000D_
bezpečnostní sklo 44.2_x000D_
horizontální polep</t>
  </si>
  <si>
    <t>658428752</t>
  </si>
  <si>
    <t>"A09:"1</t>
  </si>
  <si>
    <t>110</t>
  </si>
  <si>
    <t>R766600001</t>
  </si>
  <si>
    <t>Montáž dveřních křídel nových dřevěných dveří včetně rámu do zdiva dvoukřídlových s nadsvětlíkem vč. příslušenství_x000D_
dveře automatické - zapojení a zprovoznění + ovládání dveří</t>
  </si>
  <si>
    <t>2058161341</t>
  </si>
  <si>
    <t>111</t>
  </si>
  <si>
    <t>R766600002</t>
  </si>
  <si>
    <t>Montáž dveřních křídel nových dřevěných dveří včetně rámu do zdiva dvoukřídlových s nadsvětlíkem vč. příslušenství</t>
  </si>
  <si>
    <t>-678496299</t>
  </si>
  <si>
    <t>112</t>
  </si>
  <si>
    <t>R766600003</t>
  </si>
  <si>
    <t>Montáž skleněné stěny + dveřních křídel nových dřevěných dveří včetně rámu do zdiva dvoukřídlových s nadsvětlíkem vč. příslušenství_x000D_
dveře automatické - zapojení a zprovoznění + ovládání dveří</t>
  </si>
  <si>
    <t>98650741</t>
  </si>
  <si>
    <t>168</t>
  </si>
  <si>
    <t>998766102</t>
  </si>
  <si>
    <t>Přesun hmot pro konstrukce truhlářské stanovený z hmotnosti přesunovaného materiálu vodorovná dopravní vzdálenost do 50 m v objektech výšky přes 6 do 12 m</t>
  </si>
  <si>
    <t>282933067</t>
  </si>
  <si>
    <t>https://podminky.urs.cz/item/CS_URS_2022_01/998766102</t>
  </si>
  <si>
    <t>767</t>
  </si>
  <si>
    <t>Konstrukce zámečnické</t>
  </si>
  <si>
    <t>114</t>
  </si>
  <si>
    <t>767161824</t>
  </si>
  <si>
    <t>Demontáž zábradlí do suti schodišťového nerozebíratelný spoj hmotnosti 1 m zábradlí přes 20 kg</t>
  </si>
  <si>
    <t>-805041925</t>
  </si>
  <si>
    <t>https://podminky.urs.cz/item/CS_URS_2022_01/767161824</t>
  </si>
  <si>
    <t>"B08:"6,5</t>
  </si>
  <si>
    <t>115</t>
  </si>
  <si>
    <t>767531111</t>
  </si>
  <si>
    <t>Montáž vstupních čistících zón z rohoží kovových nebo plastových</t>
  </si>
  <si>
    <t>-2122155684</t>
  </si>
  <si>
    <t>https://podminky.urs.cz/item/CS_URS_2022_01/767531111</t>
  </si>
  <si>
    <t>3*1,43*0,49</t>
  </si>
  <si>
    <t>116</t>
  </si>
  <si>
    <t>767996801</t>
  </si>
  <si>
    <t>Demontáž ostatních zámečnických konstrukcí o hmotnosti jednotlivých dílů rozebráním do 50 kg</t>
  </si>
  <si>
    <t>kg</t>
  </si>
  <si>
    <t>-719465502</t>
  </si>
  <si>
    <t>https://podminky.urs.cz/item/CS_URS_2022_01/767996801</t>
  </si>
  <si>
    <t>"B03 demontáž čistící zóny vč. rámu:"1,42*0,68*25*3</t>
  </si>
  <si>
    <t>"B04 demontáž čistící zóny:"1,43*0,5*25*3</t>
  </si>
  <si>
    <t>"Dveře tech. vybavení:"35</t>
  </si>
  <si>
    <t>117</t>
  </si>
  <si>
    <t>R767000001</t>
  </si>
  <si>
    <t>Čistící zóna rošt nerez oko 10x10 mm</t>
  </si>
  <si>
    <t>-482753555</t>
  </si>
  <si>
    <t>"N04 Rošt nerez oko 10x10 mm, 1430x490 mm:"3</t>
  </si>
  <si>
    <t>118</t>
  </si>
  <si>
    <t>R767000002</t>
  </si>
  <si>
    <t>Zábradli ocelové komplet s povrchovu úpravou vč. dřevěného madla_x000D_
Specifikace viz O03 D.1.1_x000D_
D+M</t>
  </si>
  <si>
    <t>-781375951</t>
  </si>
  <si>
    <t>"O03:"3</t>
  </si>
  <si>
    <t>119</t>
  </si>
  <si>
    <t>R767000003</t>
  </si>
  <si>
    <t>Dveře technického vybavení 900x1500 mm_x000D_
vč. zárubně_x000D_
nerez broušená_x000D_
kování_x000D_
Specifikace viz O04 D.1.1_x000D_
D+M</t>
  </si>
  <si>
    <t>585906071</t>
  </si>
  <si>
    <t>"O04:"1</t>
  </si>
  <si>
    <t>120</t>
  </si>
  <si>
    <t>998767102</t>
  </si>
  <si>
    <t>Přesun hmot pro zámečnické konstrukce stanovený z hmotnosti přesunovaného materiálu vodorovná dopravní vzdálenost do 50 m v objektech výšky přes 6 do 12 m</t>
  </si>
  <si>
    <t>-709096807</t>
  </si>
  <si>
    <t>https://podminky.urs.cz/item/CS_URS_2022_01/998767102</t>
  </si>
  <si>
    <t>772</t>
  </si>
  <si>
    <t>Podlahy z kamene</t>
  </si>
  <si>
    <t>121</t>
  </si>
  <si>
    <t>772521140</t>
  </si>
  <si>
    <t>Kladení dlažby z kamene do malty z nejvýše dvou rozdílných druhů pravoúhlých desek nebo dlaždic ve skladbě se pravidelně opakujících, tl. do 30 mm</t>
  </si>
  <si>
    <t>2015854785</t>
  </si>
  <si>
    <t>https://podminky.urs.cz/item/CS_URS_2022_01/772521140</t>
  </si>
  <si>
    <t>0,8*0,3</t>
  </si>
  <si>
    <t>122</t>
  </si>
  <si>
    <t>58384616</t>
  </si>
  <si>
    <t>deska dlažební řezaná mramor š 400mm tl 20mm</t>
  </si>
  <si>
    <t>-589818511</t>
  </si>
  <si>
    <t>0,24*1,04 'Přepočtené koeficientem množství</t>
  </si>
  <si>
    <t>123</t>
  </si>
  <si>
    <t>R77200001</t>
  </si>
  <si>
    <t>Chemické čištění kamenných prvků a schodiště vč. materiál</t>
  </si>
  <si>
    <t>1927401219</t>
  </si>
  <si>
    <t>19,8+6,3+19,8+30,8-3*6,3+1,75*0,3*6+5,9*7,5+5,0+18,2</t>
  </si>
  <si>
    <t>124</t>
  </si>
  <si>
    <t>R77200002</t>
  </si>
  <si>
    <t>Kamenné prvky - dvouvrstvá impregnace kamenných prvků vč. materiálu</t>
  </si>
  <si>
    <t>-1595497509</t>
  </si>
  <si>
    <t>125</t>
  </si>
  <si>
    <t>R77200003</t>
  </si>
  <si>
    <t>Kamenné prvky - oprava drobných defektů dlažby, schodišťových stupňů</t>
  </si>
  <si>
    <t>soubor</t>
  </si>
  <si>
    <t>-604235090</t>
  </si>
  <si>
    <t>"N05, N11:"1</t>
  </si>
  <si>
    <t>126</t>
  </si>
  <si>
    <t>R77200004</t>
  </si>
  <si>
    <t>Kamenné prvky - oprava poškozené venkovní dlažby výměnou</t>
  </si>
  <si>
    <t>1157326262</t>
  </si>
  <si>
    <t>"N14:"1</t>
  </si>
  <si>
    <t>127</t>
  </si>
  <si>
    <t>R77200005</t>
  </si>
  <si>
    <t>Kamenné prvky - řešení okapové drážky</t>
  </si>
  <si>
    <t>-391882808</t>
  </si>
  <si>
    <t>"N15:"1</t>
  </si>
  <si>
    <t>128</t>
  </si>
  <si>
    <t>R77200006</t>
  </si>
  <si>
    <t>Kamenné prvky - chemické čistění a impregnace vnějších pohledových ploch vstupního portálu vč. sloupů</t>
  </si>
  <si>
    <t>314803363</t>
  </si>
  <si>
    <t>129</t>
  </si>
  <si>
    <t>R77200007</t>
  </si>
  <si>
    <t>Kamenné prvky - D+M květináč 2700x500x500 mm mramorová deska spoje na koso vč. vnitřní nádoby pro výsadbu</t>
  </si>
  <si>
    <t>1816334129</t>
  </si>
  <si>
    <t>130</t>
  </si>
  <si>
    <t>R77200008</t>
  </si>
  <si>
    <t>Kamenné prvky - Oprava drobných defektů mramorového obkladu, přespárování</t>
  </si>
  <si>
    <t>1020611657</t>
  </si>
  <si>
    <t>131</t>
  </si>
  <si>
    <t>772522811</t>
  </si>
  <si>
    <t>Demontáž dlažby z kamene do suti z tvrdých kamenů kladených do malty</t>
  </si>
  <si>
    <t>476316786</t>
  </si>
  <si>
    <t>https://podminky.urs.cz/item/CS_URS_2022_01/772522811</t>
  </si>
  <si>
    <t>"B07 Vybourání nášlapné vrstvy vstupní podesta:"</t>
  </si>
  <si>
    <t>18,65-2*1,995*0,875</t>
  </si>
  <si>
    <t>132</t>
  </si>
  <si>
    <t>782531111</t>
  </si>
  <si>
    <t>Montáž obkladů ostění z tvrdých kamenů kladených do malty z nejvýše dvou rozdílných druhů pravoúhlých desek ve skladbě se pravidelně opakujících tl. do 25 mm</t>
  </si>
  <si>
    <t>1853625869</t>
  </si>
  <si>
    <t>https://podminky.urs.cz/item/CS_URS_2022_01/782531111</t>
  </si>
  <si>
    <t>6*1,75*0,3</t>
  </si>
  <si>
    <t>133</t>
  </si>
  <si>
    <t>782533811</t>
  </si>
  <si>
    <t>Demontáž obkladů ostění z kamene k dalšímu použití z tvrdých kamenů kladených do malty</t>
  </si>
  <si>
    <t>-1322517620</t>
  </si>
  <si>
    <t>https://podminky.urs.cz/item/CS_URS_2022_01/782533811</t>
  </si>
  <si>
    <t>134</t>
  </si>
  <si>
    <t>998772102</t>
  </si>
  <si>
    <t>Přesun hmot pro kamenné dlažby, obklady schodišťových stupňů a soklů stanovený z hmotnosti přesunovaného materiálu vodorovná dopravní vzdálenost do 50 m v objektech výšky přes 6 do 12 m</t>
  </si>
  <si>
    <t>-1486652206</t>
  </si>
  <si>
    <t>https://podminky.urs.cz/item/CS_URS_2022_01/998772102</t>
  </si>
  <si>
    <t>776</t>
  </si>
  <si>
    <t>Podlahy povlakové</t>
  </si>
  <si>
    <t>135</t>
  </si>
  <si>
    <t>776111311</t>
  </si>
  <si>
    <t>Příprava podkladu vysátí podlah</t>
  </si>
  <si>
    <t>-2106734247</t>
  </si>
  <si>
    <t>https://podminky.urs.cz/item/CS_URS_2022_01/776111311</t>
  </si>
  <si>
    <t>18,65</t>
  </si>
  <si>
    <t>136</t>
  </si>
  <si>
    <t>776121321</t>
  </si>
  <si>
    <t>Příprava podkladu penetrace neředěná podlah</t>
  </si>
  <si>
    <t>470082483</t>
  </si>
  <si>
    <t>https://podminky.urs.cz/item/CS_URS_2022_01/776121321</t>
  </si>
  <si>
    <t>137</t>
  </si>
  <si>
    <t>776201814</t>
  </si>
  <si>
    <t>Demontáž povlakových podlahovin volně položených podlepených páskou</t>
  </si>
  <si>
    <t>-2090867980</t>
  </si>
  <si>
    <t>https://podminky.urs.cz/item/CS_URS_2022_01/776201814</t>
  </si>
  <si>
    <t>"B01 demontáž čistící zóny interiérové:"</t>
  </si>
  <si>
    <t>2*1,995*0,875</t>
  </si>
  <si>
    <t>138</t>
  </si>
  <si>
    <t>R776200001</t>
  </si>
  <si>
    <t>Montáž podlahovin čistící kobercové zóny lepením standardním lepidlem z pásů standardních</t>
  </si>
  <si>
    <t xml:space="preserve">R-položka </t>
  </si>
  <si>
    <t>1072093546</t>
  </si>
  <si>
    <t>"OP001 - výkres D.1.1.5, podesta (-1,815):"</t>
  </si>
  <si>
    <t>139</t>
  </si>
  <si>
    <t>R776200002</t>
  </si>
  <si>
    <t>Čistící zóna z 100% recyklované příze, Bfl-s1, pro zítěž v občanské výstavbě, střídání jemných a silných kartáčových vláken pro odstranění nečistot a absorbci vlhkosti, třída 33, výška vlasu 6 mm, střižené vlákno, hmotnost vlasu 670 g/m2, NCS S 9000-N / S 8005-Y50R / S 8010-Y50R</t>
  </si>
  <si>
    <t>-436942874</t>
  </si>
  <si>
    <t>18,65*1,1 'Přepočtené koeficientem množství</t>
  </si>
  <si>
    <t>140</t>
  </si>
  <si>
    <t>R776200004</t>
  </si>
  <si>
    <t>Příprava podkladu vyrovnání samonivelační stěrkou min.pevnosti 30 MPa, tloušťky přes 3 do 5 mm</t>
  </si>
  <si>
    <t>880727399</t>
  </si>
  <si>
    <t>141</t>
  </si>
  <si>
    <t>998776102</t>
  </si>
  <si>
    <t>Přesun hmot pro podlahy povlakové stanovený z hmotnosti přesunovaného materiálu vodorovná dopravní vzdálenost do 50 m v objektech výšky přes 6 do 12 m</t>
  </si>
  <si>
    <t>-1197794372</t>
  </si>
  <si>
    <t>https://podminky.urs.cz/item/CS_URS_2022_01/998776102</t>
  </si>
  <si>
    <t>783</t>
  </si>
  <si>
    <t>Dokončovací práce - nátěry</t>
  </si>
  <si>
    <t>142</t>
  </si>
  <si>
    <t>783301303</t>
  </si>
  <si>
    <t>Příprava podkladu zámečnických konstrukcí před provedením nátěru odrezivění odrezovačem bezoplachovým</t>
  </si>
  <si>
    <t>-1121773843</t>
  </si>
  <si>
    <t>https://podminky.urs.cz/item/CS_URS_2022_01/783301303</t>
  </si>
  <si>
    <t>"N04:" 2*(1,49+0,49)*0,1*3</t>
  </si>
  <si>
    <t>143</t>
  </si>
  <si>
    <t>783301401</t>
  </si>
  <si>
    <t>Příprava podkladu zámečnických konstrukcí před provedením nátěru ometení</t>
  </si>
  <si>
    <t>286498307</t>
  </si>
  <si>
    <t>https://podminky.urs.cz/item/CS_URS_2022_01/783301401</t>
  </si>
  <si>
    <t>144</t>
  </si>
  <si>
    <t>783334201</t>
  </si>
  <si>
    <t>Základní antikorozní nátěr zámečnických konstrukcí jednonásobný epoxidový</t>
  </si>
  <si>
    <t>-105199802</t>
  </si>
  <si>
    <t>https://podminky.urs.cz/item/CS_URS_2022_01/783334201</t>
  </si>
  <si>
    <t>145</t>
  </si>
  <si>
    <t>783335101</t>
  </si>
  <si>
    <t>Mezinátěr zámečnických konstrukcí jednonásobný epoxidový</t>
  </si>
  <si>
    <t>-1584264830</t>
  </si>
  <si>
    <t>https://podminky.urs.cz/item/CS_URS_2022_01/783335101</t>
  </si>
  <si>
    <t>146</t>
  </si>
  <si>
    <t>783337101</t>
  </si>
  <si>
    <t>Krycí nátěr (email) zámečnických konstrukcí jednonásobný epoxidový</t>
  </si>
  <si>
    <t>1237579566</t>
  </si>
  <si>
    <t>https://podminky.urs.cz/item/CS_URS_2022_01/783337101</t>
  </si>
  <si>
    <t>784</t>
  </si>
  <si>
    <t>Dokončovací práce - malby a tapety</t>
  </si>
  <si>
    <t>147</t>
  </si>
  <si>
    <t>R784181109</t>
  </si>
  <si>
    <t>Penetrace podkladu jednonásobná základní akrylátová bezbarvá na schodišti o výšce podlaží přes 5,00 m</t>
  </si>
  <si>
    <t>-1968313689</t>
  </si>
  <si>
    <t>"OP001:"</t>
  </si>
  <si>
    <t>"Strop výkres D.1.1.6:"132,4</t>
  </si>
  <si>
    <t>"Stěny výkres D.1.1.7:"</t>
  </si>
  <si>
    <t>148</t>
  </si>
  <si>
    <t>R784121009</t>
  </si>
  <si>
    <t>Oškrabání malby na schodišti o výšce podlaží přes 5,00 m</t>
  </si>
  <si>
    <t>512</t>
  </si>
  <si>
    <t>433819608</t>
  </si>
  <si>
    <t>149</t>
  </si>
  <si>
    <t>R784211009</t>
  </si>
  <si>
    <t>Malby z malířských směsí otěruvzdorných za mokra jednonásobné, bílé za mokra otěruvzdorné výborně na schodišti o výšce podlaží přes 5,00 m</t>
  </si>
  <si>
    <t>-295187717</t>
  </si>
  <si>
    <t>796</t>
  </si>
  <si>
    <t>Vybavení a příslušenství</t>
  </si>
  <si>
    <t>150</t>
  </si>
  <si>
    <t>R79600001</t>
  </si>
  <si>
    <t>Odolná vnitřní magnetická vitrína prosklená_x000D_
antivandal, bezpeč. třída 3, zasklení - P2A_x000D_
1000x750 mm_x000D_
žárově zinkováno, RAL 9005_x000D_
specifikace O01_x000D_
D + M</t>
  </si>
  <si>
    <t>1341654329</t>
  </si>
  <si>
    <t>"O01:" 1</t>
  </si>
  <si>
    <t>151</t>
  </si>
  <si>
    <t>R79600002</t>
  </si>
  <si>
    <t>Logo 3D v. 700 mm_x000D_
extrudovaný polystyren tl. 40 mm_x000D_
povrch lakovaný_x000D_
specifikace O02_x000D_
D + M</t>
  </si>
  <si>
    <t>-1591968258</t>
  </si>
  <si>
    <t>"O02:" 1</t>
  </si>
  <si>
    <t>OST</t>
  </si>
  <si>
    <t>Ostatní náklady</t>
  </si>
  <si>
    <t>152</t>
  </si>
  <si>
    <t>ROST00001</t>
  </si>
  <si>
    <t>Demontáž stávajícího silnoproudého zařízení</t>
  </si>
  <si>
    <t>hodin</t>
  </si>
  <si>
    <t>262144</t>
  </si>
  <si>
    <t>1586606091</t>
  </si>
  <si>
    <t>153</t>
  </si>
  <si>
    <t>ROST00002</t>
  </si>
  <si>
    <t>Úprava stávajícího rozvaděče</t>
  </si>
  <si>
    <t>303650380</t>
  </si>
  <si>
    <t>154</t>
  </si>
  <si>
    <t>ROST00003</t>
  </si>
  <si>
    <t>Vyhledná připojovacího místa</t>
  </si>
  <si>
    <t>-1504312620</t>
  </si>
  <si>
    <t>155</t>
  </si>
  <si>
    <t>ROST00004</t>
  </si>
  <si>
    <t>Napojení na stávající zařízení</t>
  </si>
  <si>
    <t>944138221</t>
  </si>
  <si>
    <t>156</t>
  </si>
  <si>
    <t>ROST00005</t>
  </si>
  <si>
    <t>Koordinace práce s ostatními profesemi</t>
  </si>
  <si>
    <t>-841626871</t>
  </si>
  <si>
    <t>157</t>
  </si>
  <si>
    <t>ROST00006</t>
  </si>
  <si>
    <t>Náklady na pořízení půkazu způsobilosti UTZ</t>
  </si>
  <si>
    <t>1022942211</t>
  </si>
  <si>
    <t>158</t>
  </si>
  <si>
    <t>ROST00007</t>
  </si>
  <si>
    <t>Protokol "Prohlídka a zkouška UTZ</t>
  </si>
  <si>
    <t>24190295</t>
  </si>
  <si>
    <t>159</t>
  </si>
  <si>
    <t>ROST00008</t>
  </si>
  <si>
    <t>Revize UTZ</t>
  </si>
  <si>
    <t>-898740798</t>
  </si>
  <si>
    <t>160</t>
  </si>
  <si>
    <t>ROST00009</t>
  </si>
  <si>
    <t>Revizni technik dle ČSN 331500</t>
  </si>
  <si>
    <t>452055659</t>
  </si>
  <si>
    <t>161</t>
  </si>
  <si>
    <t>ROST00010</t>
  </si>
  <si>
    <t>Spolupráce s revizním technikem</t>
  </si>
  <si>
    <t>-1785508158</t>
  </si>
  <si>
    <t>162</t>
  </si>
  <si>
    <t>ROST00011</t>
  </si>
  <si>
    <t>Podružný materiál</t>
  </si>
  <si>
    <t>1538122913</t>
  </si>
  <si>
    <t>163</t>
  </si>
  <si>
    <t>ROST10001</t>
  </si>
  <si>
    <t>Ochrana stávajících technologických zařízení v provozu, obalení kartonem, fóliií</t>
  </si>
  <si>
    <t>-1469104595</t>
  </si>
  <si>
    <t>164</t>
  </si>
  <si>
    <t>ROST10002</t>
  </si>
  <si>
    <t>Mimostaveništní doprava</t>
  </si>
  <si>
    <t>801798510</t>
  </si>
  <si>
    <t>165</t>
  </si>
  <si>
    <t>ROST10003</t>
  </si>
  <si>
    <t>Dílenská dokumentace specifikovaná v PD</t>
  </si>
  <si>
    <t>299417092</t>
  </si>
  <si>
    <t>166</t>
  </si>
  <si>
    <t>ROST90001</t>
  </si>
  <si>
    <t>Dokumentace skutečného stavu včetně fotodokumentace skrytých a těžko přístupných částí</t>
  </si>
  <si>
    <t>1300240646</t>
  </si>
  <si>
    <t>VRN</t>
  </si>
  <si>
    <t>Vedlejší rozpočtové náklady</t>
  </si>
  <si>
    <t>167</t>
  </si>
  <si>
    <t>VRN00001</t>
  </si>
  <si>
    <t>Zařízení staveniště komplet - náklady spojení s realizací, údržbou a odstraněním zařízení staveniště, čištěním veřejného prostranství, náklady na spotřeby energií, staveništní rozvaděč, vyřízením záboru veřejného prostranství dle potřeb zhotovitele, ochrana zeleně, mobilní oplocení, BOZP vč. bezpečnostních značek dočasných a trvalých. Realizace stavby za provozu</t>
  </si>
  <si>
    <t>-1226437896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</si>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</sst>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949101112" TargetMode="External"/><Relationship Id="rId18" Type="http://schemas.openxmlformats.org/officeDocument/2006/relationships/hyperlink" Target="https://podminky.urs.cz/item/CS_URS_2022_01/973031344" TargetMode="External"/><Relationship Id="rId26" Type="http://schemas.openxmlformats.org/officeDocument/2006/relationships/hyperlink" Target="https://podminky.urs.cz/item/CS_URS_2022_01/997013804" TargetMode="External"/><Relationship Id="rId39" Type="http://schemas.openxmlformats.org/officeDocument/2006/relationships/hyperlink" Target="https://podminky.urs.cz/item/CS_URS_2022_01/767996801" TargetMode="External"/><Relationship Id="rId21" Type="http://schemas.openxmlformats.org/officeDocument/2006/relationships/hyperlink" Target="https://podminky.urs.cz/item/CS_URS_2022_01/974031121" TargetMode="External"/><Relationship Id="rId34" Type="http://schemas.openxmlformats.org/officeDocument/2006/relationships/hyperlink" Target="https://podminky.urs.cz/item/CS_URS_2022_01/766691914" TargetMode="External"/><Relationship Id="rId42" Type="http://schemas.openxmlformats.org/officeDocument/2006/relationships/hyperlink" Target="https://podminky.urs.cz/item/CS_URS_2022_01/772522811" TargetMode="External"/><Relationship Id="rId47" Type="http://schemas.openxmlformats.org/officeDocument/2006/relationships/hyperlink" Target="https://podminky.urs.cz/item/CS_URS_2022_01/776121321" TargetMode="External"/><Relationship Id="rId50" Type="http://schemas.openxmlformats.org/officeDocument/2006/relationships/hyperlink" Target="https://podminky.urs.cz/item/CS_URS_2022_01/783301303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2_01/941111111" TargetMode="External"/><Relationship Id="rId12" Type="http://schemas.openxmlformats.org/officeDocument/2006/relationships/hyperlink" Target="https://podminky.urs.cz/item/CS_URS_2022_01/944711813" TargetMode="External"/><Relationship Id="rId17" Type="http://schemas.openxmlformats.org/officeDocument/2006/relationships/hyperlink" Target="https://podminky.urs.cz/item/CS_URS_2022_01/971033141" TargetMode="External"/><Relationship Id="rId25" Type="http://schemas.openxmlformats.org/officeDocument/2006/relationships/hyperlink" Target="https://podminky.urs.cz/item/CS_URS_2022_01/997013509" TargetMode="External"/><Relationship Id="rId33" Type="http://schemas.openxmlformats.org/officeDocument/2006/relationships/hyperlink" Target="https://podminky.urs.cz/item/CS_URS_2022_01/766682112" TargetMode="External"/><Relationship Id="rId38" Type="http://schemas.openxmlformats.org/officeDocument/2006/relationships/hyperlink" Target="https://podminky.urs.cz/item/CS_URS_2022_01/767531111" TargetMode="External"/><Relationship Id="rId46" Type="http://schemas.openxmlformats.org/officeDocument/2006/relationships/hyperlink" Target="https://podminky.urs.cz/item/CS_URS_2022_01/776111311" TargetMode="External"/><Relationship Id="rId2" Type="http://schemas.openxmlformats.org/officeDocument/2006/relationships/hyperlink" Target="https://podminky.urs.cz/item/CS_URS_2022_01/R18100010" TargetMode="External"/><Relationship Id="rId16" Type="http://schemas.openxmlformats.org/officeDocument/2006/relationships/hyperlink" Target="https://podminky.urs.cz/item/CS_URS_2022_01/968072455" TargetMode="External"/><Relationship Id="rId20" Type="http://schemas.openxmlformats.org/officeDocument/2006/relationships/hyperlink" Target="https://podminky.urs.cz/item/CS_URS_2022_01/973032616" TargetMode="External"/><Relationship Id="rId29" Type="http://schemas.openxmlformats.org/officeDocument/2006/relationships/hyperlink" Target="https://podminky.urs.cz/item/CS_URS_2022_01/997013863" TargetMode="External"/><Relationship Id="rId41" Type="http://schemas.openxmlformats.org/officeDocument/2006/relationships/hyperlink" Target="https://podminky.urs.cz/item/CS_URS_2022_01/772521140" TargetMode="External"/><Relationship Id="rId54" Type="http://schemas.openxmlformats.org/officeDocument/2006/relationships/hyperlink" Target="https://podminky.urs.cz/item/CS_URS_2022_01/783337101" TargetMode="External"/><Relationship Id="rId1" Type="http://schemas.openxmlformats.org/officeDocument/2006/relationships/hyperlink" Target="https://podminky.urs.cz/item/CS_URS_2022_01/184911421" TargetMode="External"/><Relationship Id="rId6" Type="http://schemas.openxmlformats.org/officeDocument/2006/relationships/hyperlink" Target="https://podminky.urs.cz/item/CS_URS_2022_01/612315422" TargetMode="External"/><Relationship Id="rId11" Type="http://schemas.openxmlformats.org/officeDocument/2006/relationships/hyperlink" Target="https://podminky.urs.cz/item/CS_URS_2022_01/944711213" TargetMode="External"/><Relationship Id="rId24" Type="http://schemas.openxmlformats.org/officeDocument/2006/relationships/hyperlink" Target="https://podminky.urs.cz/item/CS_URS_2022_01/997013501" TargetMode="External"/><Relationship Id="rId32" Type="http://schemas.openxmlformats.org/officeDocument/2006/relationships/hyperlink" Target="https://podminky.urs.cz/item/CS_URS_2022_01/766660171" TargetMode="External"/><Relationship Id="rId37" Type="http://schemas.openxmlformats.org/officeDocument/2006/relationships/hyperlink" Target="https://podminky.urs.cz/item/CS_URS_2022_01/767161824" TargetMode="External"/><Relationship Id="rId40" Type="http://schemas.openxmlformats.org/officeDocument/2006/relationships/hyperlink" Target="https://podminky.urs.cz/item/CS_URS_2022_01/998767102" TargetMode="External"/><Relationship Id="rId45" Type="http://schemas.openxmlformats.org/officeDocument/2006/relationships/hyperlink" Target="https://podminky.urs.cz/item/CS_URS_2022_01/998772102" TargetMode="External"/><Relationship Id="rId53" Type="http://schemas.openxmlformats.org/officeDocument/2006/relationships/hyperlink" Target="https://podminky.urs.cz/item/CS_URS_2022_01/783335101" TargetMode="External"/><Relationship Id="rId5" Type="http://schemas.openxmlformats.org/officeDocument/2006/relationships/hyperlink" Target="https://podminky.urs.cz/item/CS_URS_2022_01/611325111" TargetMode="External"/><Relationship Id="rId15" Type="http://schemas.openxmlformats.org/officeDocument/2006/relationships/hyperlink" Target="https://podminky.urs.cz/item/CS_URS_2022_01/968062456" TargetMode="External"/><Relationship Id="rId23" Type="http://schemas.openxmlformats.org/officeDocument/2006/relationships/hyperlink" Target="https://podminky.urs.cz/item/CS_URS_2022_01/997013111" TargetMode="External"/><Relationship Id="rId28" Type="http://schemas.openxmlformats.org/officeDocument/2006/relationships/hyperlink" Target="https://podminky.urs.cz/item/CS_URS_2022_01/997013861" TargetMode="External"/><Relationship Id="rId36" Type="http://schemas.openxmlformats.org/officeDocument/2006/relationships/hyperlink" Target="https://podminky.urs.cz/item/CS_URS_2022_01/998766102" TargetMode="External"/><Relationship Id="rId49" Type="http://schemas.openxmlformats.org/officeDocument/2006/relationships/hyperlink" Target="https://podminky.urs.cz/item/CS_URS_2022_01/998776102" TargetMode="External"/><Relationship Id="rId10" Type="http://schemas.openxmlformats.org/officeDocument/2006/relationships/hyperlink" Target="https://podminky.urs.cz/item/CS_URS_2022_01/944711113" TargetMode="External"/><Relationship Id="rId19" Type="http://schemas.openxmlformats.org/officeDocument/2006/relationships/hyperlink" Target="https://podminky.urs.cz/item/CS_URS_2022_01/973032614" TargetMode="External"/><Relationship Id="rId31" Type="http://schemas.openxmlformats.org/officeDocument/2006/relationships/hyperlink" Target="https://podminky.urs.cz/item/CS_URS_2022_01/998011002" TargetMode="External"/><Relationship Id="rId44" Type="http://schemas.openxmlformats.org/officeDocument/2006/relationships/hyperlink" Target="https://podminky.urs.cz/item/CS_URS_2022_01/782533811" TargetMode="External"/><Relationship Id="rId52" Type="http://schemas.openxmlformats.org/officeDocument/2006/relationships/hyperlink" Target="https://podminky.urs.cz/item/CS_URS_2022_01/783334201" TargetMode="External"/><Relationship Id="rId4" Type="http://schemas.openxmlformats.org/officeDocument/2006/relationships/hyperlink" Target="https://podminky.urs.cz/item/CS_URS_2022_01/611315422" TargetMode="External"/><Relationship Id="rId9" Type="http://schemas.openxmlformats.org/officeDocument/2006/relationships/hyperlink" Target="https://podminky.urs.cz/item/CS_URS_2022_01/941111811" TargetMode="External"/><Relationship Id="rId14" Type="http://schemas.openxmlformats.org/officeDocument/2006/relationships/hyperlink" Target="https://podminky.urs.cz/item/CS_URS_2022_01/962032230" TargetMode="External"/><Relationship Id="rId22" Type="http://schemas.openxmlformats.org/officeDocument/2006/relationships/hyperlink" Target="https://podminky.urs.cz/item/CS_URS_2022_01/974031132" TargetMode="External"/><Relationship Id="rId27" Type="http://schemas.openxmlformats.org/officeDocument/2006/relationships/hyperlink" Target="https://podminky.urs.cz/item/CS_URS_2022_01/997013811" TargetMode="External"/><Relationship Id="rId30" Type="http://schemas.openxmlformats.org/officeDocument/2006/relationships/hyperlink" Target="https://podminky.urs.cz/item/CS_URS_2022_01/997013871" TargetMode="External"/><Relationship Id="rId35" Type="http://schemas.openxmlformats.org/officeDocument/2006/relationships/hyperlink" Target="https://podminky.urs.cz/item/CS_URS_2022_01/766691915" TargetMode="External"/><Relationship Id="rId43" Type="http://schemas.openxmlformats.org/officeDocument/2006/relationships/hyperlink" Target="https://podminky.urs.cz/item/CS_URS_2022_01/782531111" TargetMode="External"/><Relationship Id="rId48" Type="http://schemas.openxmlformats.org/officeDocument/2006/relationships/hyperlink" Target="https://podminky.urs.cz/item/CS_URS_2022_01/776201814" TargetMode="External"/><Relationship Id="rId8" Type="http://schemas.openxmlformats.org/officeDocument/2006/relationships/hyperlink" Target="https://podminky.urs.cz/item/CS_URS_2022_01/941111211" TargetMode="External"/><Relationship Id="rId51" Type="http://schemas.openxmlformats.org/officeDocument/2006/relationships/hyperlink" Target="https://podminky.urs.cz/item/CS_URS_2022_01/783301401" TargetMode="External"/><Relationship Id="rId3" Type="http://schemas.openxmlformats.org/officeDocument/2006/relationships/hyperlink" Target="https://podminky.urs.cz/item/CS_URS_2022_01/R1830000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3"/>
      <c r="AQ5" s="23"/>
      <c r="AR5" s="21"/>
      <c r="BE5" s="31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3"/>
      <c r="AQ6" s="23"/>
      <c r="AR6" s="21"/>
      <c r="BE6" s="31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1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1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8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1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1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8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318"/>
      <c r="BS13" s="18" t="s">
        <v>6</v>
      </c>
    </row>
    <row r="14" spans="1:74">
      <c r="B14" s="22"/>
      <c r="C14" s="23"/>
      <c r="D14" s="23"/>
      <c r="E14" s="323" t="s">
        <v>31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1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8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1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18"/>
      <c r="BS17" s="18" t="s">
        <v>36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8"/>
      <c r="BS18" s="18" t="s">
        <v>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1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35</v>
      </c>
      <c r="AO20" s="23"/>
      <c r="AP20" s="23"/>
      <c r="AQ20" s="23"/>
      <c r="AR20" s="21"/>
      <c r="BE20" s="318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8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8"/>
    </row>
    <row r="23" spans="1:71" s="1" customFormat="1" ht="47.25" customHeight="1">
      <c r="B23" s="22"/>
      <c r="C23" s="23"/>
      <c r="D23" s="23"/>
      <c r="E23" s="325" t="s">
        <v>39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3"/>
      <c r="AP23" s="23"/>
      <c r="AQ23" s="23"/>
      <c r="AR23" s="21"/>
      <c r="BE23" s="31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8"/>
    </row>
    <row r="26" spans="1:71" s="2" customFormat="1" ht="25.9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6">
        <f>ROUND(AG54,2)</f>
        <v>0</v>
      </c>
      <c r="AL26" s="327"/>
      <c r="AM26" s="327"/>
      <c r="AN26" s="327"/>
      <c r="AO26" s="327"/>
      <c r="AP26" s="37"/>
      <c r="AQ26" s="37"/>
      <c r="AR26" s="40"/>
      <c r="BE26" s="31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8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8" t="s">
        <v>41</v>
      </c>
      <c r="M28" s="328"/>
      <c r="N28" s="328"/>
      <c r="O28" s="328"/>
      <c r="P28" s="328"/>
      <c r="Q28" s="37"/>
      <c r="R28" s="37"/>
      <c r="S28" s="37"/>
      <c r="T28" s="37"/>
      <c r="U28" s="37"/>
      <c r="V28" s="37"/>
      <c r="W28" s="328" t="s">
        <v>42</v>
      </c>
      <c r="X28" s="328"/>
      <c r="Y28" s="328"/>
      <c r="Z28" s="328"/>
      <c r="AA28" s="328"/>
      <c r="AB28" s="328"/>
      <c r="AC28" s="328"/>
      <c r="AD28" s="328"/>
      <c r="AE28" s="328"/>
      <c r="AF28" s="37"/>
      <c r="AG28" s="37"/>
      <c r="AH28" s="37"/>
      <c r="AI28" s="37"/>
      <c r="AJ28" s="37"/>
      <c r="AK28" s="328" t="s">
        <v>43</v>
      </c>
      <c r="AL28" s="328"/>
      <c r="AM28" s="328"/>
      <c r="AN28" s="328"/>
      <c r="AO28" s="328"/>
      <c r="AP28" s="37"/>
      <c r="AQ28" s="37"/>
      <c r="AR28" s="40"/>
      <c r="BE28" s="318"/>
    </row>
    <row r="29" spans="1:71" s="3" customFormat="1" ht="14.45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331">
        <v>0.21</v>
      </c>
      <c r="M29" s="330"/>
      <c r="N29" s="330"/>
      <c r="O29" s="330"/>
      <c r="P29" s="330"/>
      <c r="Q29" s="42"/>
      <c r="R29" s="42"/>
      <c r="S29" s="42"/>
      <c r="T29" s="42"/>
      <c r="U29" s="42"/>
      <c r="V29" s="42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2"/>
      <c r="AG29" s="42"/>
      <c r="AH29" s="42"/>
      <c r="AI29" s="42"/>
      <c r="AJ29" s="42"/>
      <c r="AK29" s="329">
        <f>ROUND(AV54, 2)</f>
        <v>0</v>
      </c>
      <c r="AL29" s="330"/>
      <c r="AM29" s="330"/>
      <c r="AN29" s="330"/>
      <c r="AO29" s="330"/>
      <c r="AP29" s="42"/>
      <c r="AQ29" s="42"/>
      <c r="AR29" s="43"/>
      <c r="BE29" s="319"/>
    </row>
    <row r="30" spans="1:71" s="3" customFormat="1" ht="14.45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331">
        <v>0.15</v>
      </c>
      <c r="M30" s="330"/>
      <c r="N30" s="330"/>
      <c r="O30" s="330"/>
      <c r="P30" s="330"/>
      <c r="Q30" s="42"/>
      <c r="R30" s="42"/>
      <c r="S30" s="42"/>
      <c r="T30" s="42"/>
      <c r="U30" s="42"/>
      <c r="V30" s="42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2"/>
      <c r="AG30" s="42"/>
      <c r="AH30" s="42"/>
      <c r="AI30" s="42"/>
      <c r="AJ30" s="42"/>
      <c r="AK30" s="329">
        <f>ROUND(AW54, 2)</f>
        <v>0</v>
      </c>
      <c r="AL30" s="330"/>
      <c r="AM30" s="330"/>
      <c r="AN30" s="330"/>
      <c r="AO30" s="330"/>
      <c r="AP30" s="42"/>
      <c r="AQ30" s="42"/>
      <c r="AR30" s="43"/>
      <c r="BE30" s="319"/>
    </row>
    <row r="31" spans="1:71" s="3" customFormat="1" ht="14.45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331">
        <v>0.21</v>
      </c>
      <c r="M31" s="330"/>
      <c r="N31" s="330"/>
      <c r="O31" s="330"/>
      <c r="P31" s="330"/>
      <c r="Q31" s="42"/>
      <c r="R31" s="42"/>
      <c r="S31" s="42"/>
      <c r="T31" s="42"/>
      <c r="U31" s="42"/>
      <c r="V31" s="42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2"/>
      <c r="AG31" s="42"/>
      <c r="AH31" s="42"/>
      <c r="AI31" s="42"/>
      <c r="AJ31" s="42"/>
      <c r="AK31" s="329">
        <v>0</v>
      </c>
      <c r="AL31" s="330"/>
      <c r="AM31" s="330"/>
      <c r="AN31" s="330"/>
      <c r="AO31" s="330"/>
      <c r="AP31" s="42"/>
      <c r="AQ31" s="42"/>
      <c r="AR31" s="43"/>
      <c r="BE31" s="319"/>
    </row>
    <row r="32" spans="1:71" s="3" customFormat="1" ht="14.45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331">
        <v>0.15</v>
      </c>
      <c r="M32" s="330"/>
      <c r="N32" s="330"/>
      <c r="O32" s="330"/>
      <c r="P32" s="330"/>
      <c r="Q32" s="42"/>
      <c r="R32" s="42"/>
      <c r="S32" s="42"/>
      <c r="T32" s="42"/>
      <c r="U32" s="42"/>
      <c r="V32" s="42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2"/>
      <c r="AG32" s="42"/>
      <c r="AH32" s="42"/>
      <c r="AI32" s="42"/>
      <c r="AJ32" s="42"/>
      <c r="AK32" s="329">
        <v>0</v>
      </c>
      <c r="AL32" s="330"/>
      <c r="AM32" s="330"/>
      <c r="AN32" s="330"/>
      <c r="AO32" s="330"/>
      <c r="AP32" s="42"/>
      <c r="AQ32" s="42"/>
      <c r="AR32" s="43"/>
      <c r="BE32" s="319"/>
    </row>
    <row r="33" spans="1:57" s="3" customFormat="1" ht="14.45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331">
        <v>0</v>
      </c>
      <c r="M33" s="330"/>
      <c r="N33" s="330"/>
      <c r="O33" s="330"/>
      <c r="P33" s="330"/>
      <c r="Q33" s="42"/>
      <c r="R33" s="42"/>
      <c r="S33" s="42"/>
      <c r="T33" s="42"/>
      <c r="U33" s="42"/>
      <c r="V33" s="42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2"/>
      <c r="AG33" s="42"/>
      <c r="AH33" s="42"/>
      <c r="AI33" s="42"/>
      <c r="AJ33" s="42"/>
      <c r="AK33" s="329">
        <v>0</v>
      </c>
      <c r="AL33" s="330"/>
      <c r="AM33" s="330"/>
      <c r="AN33" s="330"/>
      <c r="AO33" s="33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332" t="s">
        <v>52</v>
      </c>
      <c r="Y35" s="333"/>
      <c r="Z35" s="333"/>
      <c r="AA35" s="333"/>
      <c r="AB35" s="333"/>
      <c r="AC35" s="46"/>
      <c r="AD35" s="46"/>
      <c r="AE35" s="46"/>
      <c r="AF35" s="46"/>
      <c r="AG35" s="46"/>
      <c r="AH35" s="46"/>
      <c r="AI35" s="46"/>
      <c r="AJ35" s="46"/>
      <c r="AK35" s="334">
        <f>SUM(AK26:AK33)</f>
        <v>0</v>
      </c>
      <c r="AL35" s="333"/>
      <c r="AM35" s="333"/>
      <c r="AN35" s="333"/>
      <c r="AO35" s="33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19_27_02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6" t="str">
        <f>K6</f>
        <v>Kounicova 26, Brno - oprava hlavního vstupu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Brno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8" t="str">
        <f>IF(AN8= "","",AN8)</f>
        <v>27. 9. 2021</v>
      </c>
      <c r="AN47" s="33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0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39" t="str">
        <f>IF(E17="","",E17)</f>
        <v>LD projekt s.r.o.</v>
      </c>
      <c r="AN49" s="340"/>
      <c r="AO49" s="340"/>
      <c r="AP49" s="340"/>
      <c r="AQ49" s="37"/>
      <c r="AR49" s="40"/>
      <c r="AS49" s="341" t="s">
        <v>54</v>
      </c>
      <c r="AT49" s="34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0" s="2" customFormat="1" ht="15.2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339" t="str">
        <f>IF(E20="","",E20)</f>
        <v>LD projekt s.r.o.</v>
      </c>
      <c r="AN50" s="340"/>
      <c r="AO50" s="340"/>
      <c r="AP50" s="340"/>
      <c r="AQ50" s="37"/>
      <c r="AR50" s="40"/>
      <c r="AS50" s="343"/>
      <c r="AT50" s="34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0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5"/>
      <c r="AT51" s="34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0" s="2" customFormat="1" ht="29.25" customHeight="1">
      <c r="A52" s="35"/>
      <c r="B52" s="36"/>
      <c r="C52" s="347" t="s">
        <v>55</v>
      </c>
      <c r="D52" s="348"/>
      <c r="E52" s="348"/>
      <c r="F52" s="348"/>
      <c r="G52" s="348"/>
      <c r="H52" s="67"/>
      <c r="I52" s="349" t="s">
        <v>56</v>
      </c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50" t="s">
        <v>57</v>
      </c>
      <c r="AH52" s="348"/>
      <c r="AI52" s="348"/>
      <c r="AJ52" s="348"/>
      <c r="AK52" s="348"/>
      <c r="AL52" s="348"/>
      <c r="AM52" s="348"/>
      <c r="AN52" s="349" t="s">
        <v>58</v>
      </c>
      <c r="AO52" s="348"/>
      <c r="AP52" s="348"/>
      <c r="AQ52" s="68" t="s">
        <v>59</v>
      </c>
      <c r="AR52" s="40"/>
      <c r="AS52" s="69" t="s">
        <v>60</v>
      </c>
      <c r="AT52" s="70" t="s">
        <v>61</v>
      </c>
      <c r="AU52" s="70" t="s">
        <v>62</v>
      </c>
      <c r="AV52" s="70" t="s">
        <v>63</v>
      </c>
      <c r="AW52" s="70" t="s">
        <v>64</v>
      </c>
      <c r="AX52" s="70" t="s">
        <v>65</v>
      </c>
      <c r="AY52" s="70" t="s">
        <v>66</v>
      </c>
      <c r="AZ52" s="70" t="s">
        <v>67</v>
      </c>
      <c r="BA52" s="70" t="s">
        <v>68</v>
      </c>
      <c r="BB52" s="70" t="s">
        <v>69</v>
      </c>
      <c r="BC52" s="70" t="s">
        <v>70</v>
      </c>
      <c r="BD52" s="71" t="s">
        <v>71</v>
      </c>
      <c r="BE52" s="35"/>
    </row>
    <row r="53" spans="1:90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0" s="6" customFormat="1" ht="32.450000000000003" customHeight="1">
      <c r="B54" s="75"/>
      <c r="C54" s="76" t="s">
        <v>72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4">
        <f>ROUND(AG55,2)</f>
        <v>0</v>
      </c>
      <c r="AH54" s="354"/>
      <c r="AI54" s="354"/>
      <c r="AJ54" s="354"/>
      <c r="AK54" s="354"/>
      <c r="AL54" s="354"/>
      <c r="AM54" s="354"/>
      <c r="AN54" s="355">
        <f>SUM(AG54,AT54)</f>
        <v>0</v>
      </c>
      <c r="AO54" s="355"/>
      <c r="AP54" s="355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73</v>
      </c>
      <c r="BT54" s="85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0" s="7" customFormat="1" ht="24.75" customHeight="1">
      <c r="A55" s="86" t="s">
        <v>77</v>
      </c>
      <c r="B55" s="87"/>
      <c r="C55" s="88"/>
      <c r="D55" s="353" t="s">
        <v>14</v>
      </c>
      <c r="E55" s="353"/>
      <c r="F55" s="353"/>
      <c r="G55" s="353"/>
      <c r="H55" s="353"/>
      <c r="I55" s="89"/>
      <c r="J55" s="353" t="s">
        <v>17</v>
      </c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351">
        <f>'19_27_02 - Kounicova 26, ...'!J28</f>
        <v>0</v>
      </c>
      <c r="AH55" s="352"/>
      <c r="AI55" s="352"/>
      <c r="AJ55" s="352"/>
      <c r="AK55" s="352"/>
      <c r="AL55" s="352"/>
      <c r="AM55" s="352"/>
      <c r="AN55" s="351">
        <f>SUM(AG55,AT55)</f>
        <v>0</v>
      </c>
      <c r="AO55" s="352"/>
      <c r="AP55" s="352"/>
      <c r="AQ55" s="90" t="s">
        <v>78</v>
      </c>
      <c r="AR55" s="91"/>
      <c r="AS55" s="92">
        <v>0</v>
      </c>
      <c r="AT55" s="93">
        <f>ROUND(SUM(AV55:AW55),2)</f>
        <v>0</v>
      </c>
      <c r="AU55" s="94">
        <f>'19_27_02 - Kounicova 26, ...'!P94</f>
        <v>0</v>
      </c>
      <c r="AV55" s="93">
        <f>'19_27_02 - Kounicova 26, ...'!J31</f>
        <v>0</v>
      </c>
      <c r="AW55" s="93">
        <f>'19_27_02 - Kounicova 26, ...'!J32</f>
        <v>0</v>
      </c>
      <c r="AX55" s="93">
        <f>'19_27_02 - Kounicova 26, ...'!J33</f>
        <v>0</v>
      </c>
      <c r="AY55" s="93">
        <f>'19_27_02 - Kounicova 26, ...'!J34</f>
        <v>0</v>
      </c>
      <c r="AZ55" s="93">
        <f>'19_27_02 - Kounicova 26, ...'!F31</f>
        <v>0</v>
      </c>
      <c r="BA55" s="93">
        <f>'19_27_02 - Kounicova 26, ...'!F32</f>
        <v>0</v>
      </c>
      <c r="BB55" s="93">
        <f>'19_27_02 - Kounicova 26, ...'!F33</f>
        <v>0</v>
      </c>
      <c r="BC55" s="93">
        <f>'19_27_02 - Kounicova 26, ...'!F34</f>
        <v>0</v>
      </c>
      <c r="BD55" s="95">
        <f>'19_27_02 - Kounicova 26, ...'!F35</f>
        <v>0</v>
      </c>
      <c r="BT55" s="96" t="s">
        <v>79</v>
      </c>
      <c r="BU55" s="96" t="s">
        <v>80</v>
      </c>
      <c r="BV55" s="96" t="s">
        <v>75</v>
      </c>
      <c r="BW55" s="96" t="s">
        <v>5</v>
      </c>
      <c r="BX55" s="96" t="s">
        <v>76</v>
      </c>
      <c r="CL55" s="96" t="s">
        <v>19</v>
      </c>
    </row>
    <row r="56" spans="1:90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0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Tz5EyETFGHQuy4UMvZmSeag46gmCfCtKvrb6dDPJtvfEOjipyeetaA55zE6Ea6SjPpf/H6ij+dJuGV8Yfg4dZw==" saltValue="OV1tRp9dmSDfID1xqY2dOsAj9cARaOqOfF7+14oBlGZTgnvAfrJ3+JPHSJ4V+B8y1ftXB5MGdEJlxIuDj1HXj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9_27_02 - Kounicova 26,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5</v>
      </c>
    </row>
    <row r="3" spans="1:46" s="1" customFormat="1" ht="6.95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21"/>
      <c r="AT3" s="18" t="s">
        <v>81</v>
      </c>
    </row>
    <row r="4" spans="1:46" s="1" customFormat="1" ht="24.95" customHeight="1">
      <c r="B4" s="21"/>
      <c r="D4" s="99" t="s">
        <v>82</v>
      </c>
      <c r="L4" s="21"/>
      <c r="M4" s="100" t="s">
        <v>10</v>
      </c>
      <c r="AT4" s="18" t="s">
        <v>4</v>
      </c>
    </row>
    <row r="5" spans="1:46" s="1" customFormat="1" ht="6.95" customHeight="1">
      <c r="B5" s="21"/>
      <c r="L5" s="21"/>
    </row>
    <row r="6" spans="1:46" s="2" customFormat="1" ht="12" customHeight="1">
      <c r="A6" s="35"/>
      <c r="B6" s="40"/>
      <c r="C6" s="35"/>
      <c r="D6" s="101" t="s">
        <v>16</v>
      </c>
      <c r="E6" s="35"/>
      <c r="F6" s="35"/>
      <c r="G6" s="35"/>
      <c r="H6" s="35"/>
      <c r="I6" s="35"/>
      <c r="J6" s="35"/>
      <c r="K6" s="35"/>
      <c r="L6" s="10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46" s="2" customFormat="1" ht="16.5" customHeight="1">
      <c r="A7" s="35"/>
      <c r="B7" s="40"/>
      <c r="C7" s="35"/>
      <c r="D7" s="35"/>
      <c r="E7" s="357" t="s">
        <v>17</v>
      </c>
      <c r="F7" s="358"/>
      <c r="G7" s="358"/>
      <c r="H7" s="358"/>
      <c r="I7" s="35"/>
      <c r="J7" s="35"/>
      <c r="K7" s="35"/>
      <c r="L7" s="10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46" s="2" customFormat="1" ht="11.25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10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2" customHeight="1">
      <c r="A9" s="35"/>
      <c r="B9" s="40"/>
      <c r="C9" s="35"/>
      <c r="D9" s="101" t="s">
        <v>18</v>
      </c>
      <c r="E9" s="35"/>
      <c r="F9" s="103" t="s">
        <v>19</v>
      </c>
      <c r="G9" s="35"/>
      <c r="H9" s="35"/>
      <c r="I9" s="101" t="s">
        <v>20</v>
      </c>
      <c r="J9" s="103" t="s">
        <v>19</v>
      </c>
      <c r="K9" s="35"/>
      <c r="L9" s="10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01" t="s">
        <v>21</v>
      </c>
      <c r="E10" s="35"/>
      <c r="F10" s="103" t="s">
        <v>22</v>
      </c>
      <c r="G10" s="35"/>
      <c r="H10" s="35"/>
      <c r="I10" s="101" t="s">
        <v>23</v>
      </c>
      <c r="J10" s="104" t="str">
        <f>'Rekapitulace stavby'!AN8</f>
        <v>27. 9. 2021</v>
      </c>
      <c r="K10" s="35"/>
      <c r="L10" s="10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35"/>
      <c r="J11" s="35"/>
      <c r="K11" s="35"/>
      <c r="L11" s="10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1" t="s">
        <v>25</v>
      </c>
      <c r="E12" s="35"/>
      <c r="F12" s="35"/>
      <c r="G12" s="35"/>
      <c r="H12" s="35"/>
      <c r="I12" s="101" t="s">
        <v>26</v>
      </c>
      <c r="J12" s="103" t="s">
        <v>27</v>
      </c>
      <c r="K12" s="35"/>
      <c r="L12" s="10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8" customHeight="1">
      <c r="A13" s="35"/>
      <c r="B13" s="40"/>
      <c r="C13" s="35"/>
      <c r="D13" s="35"/>
      <c r="E13" s="103" t="s">
        <v>28</v>
      </c>
      <c r="F13" s="35"/>
      <c r="G13" s="35"/>
      <c r="H13" s="35"/>
      <c r="I13" s="101" t="s">
        <v>29</v>
      </c>
      <c r="J13" s="103" t="s">
        <v>19</v>
      </c>
      <c r="K13" s="35"/>
      <c r="L13" s="10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0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01" t="s">
        <v>30</v>
      </c>
      <c r="E15" s="35"/>
      <c r="F15" s="35"/>
      <c r="G15" s="35"/>
      <c r="H15" s="35"/>
      <c r="I15" s="101" t="s">
        <v>26</v>
      </c>
      <c r="J15" s="31" t="str">
        <f>'Rekapitulace stavby'!AN13</f>
        <v>Vyplň údaj</v>
      </c>
      <c r="K15" s="35"/>
      <c r="L15" s="10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8" customHeight="1">
      <c r="A16" s="35"/>
      <c r="B16" s="40"/>
      <c r="C16" s="35"/>
      <c r="D16" s="35"/>
      <c r="E16" s="359" t="str">
        <f>'Rekapitulace stavby'!E14</f>
        <v>Vyplň údaj</v>
      </c>
      <c r="F16" s="360"/>
      <c r="G16" s="360"/>
      <c r="H16" s="360"/>
      <c r="I16" s="101" t="s">
        <v>29</v>
      </c>
      <c r="J16" s="31" t="str">
        <f>'Rekapitulace stavby'!AN14</f>
        <v>Vyplň údaj</v>
      </c>
      <c r="K16" s="35"/>
      <c r="L16" s="10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0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1" t="s">
        <v>32</v>
      </c>
      <c r="E18" s="35"/>
      <c r="F18" s="35"/>
      <c r="G18" s="35"/>
      <c r="H18" s="35"/>
      <c r="I18" s="101" t="s">
        <v>26</v>
      </c>
      <c r="J18" s="103" t="s">
        <v>33</v>
      </c>
      <c r="K18" s="35"/>
      <c r="L18" s="10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">
        <v>34</v>
      </c>
      <c r="F19" s="35"/>
      <c r="G19" s="35"/>
      <c r="H19" s="35"/>
      <c r="I19" s="101" t="s">
        <v>29</v>
      </c>
      <c r="J19" s="103" t="s">
        <v>35</v>
      </c>
      <c r="K19" s="35"/>
      <c r="L19" s="10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0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1" t="s">
        <v>37</v>
      </c>
      <c r="E21" s="35"/>
      <c r="F21" s="35"/>
      <c r="G21" s="35"/>
      <c r="H21" s="35"/>
      <c r="I21" s="101" t="s">
        <v>26</v>
      </c>
      <c r="J21" s="103" t="s">
        <v>33</v>
      </c>
      <c r="K21" s="35"/>
      <c r="L21" s="10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03" t="s">
        <v>34</v>
      </c>
      <c r="F22" s="35"/>
      <c r="G22" s="35"/>
      <c r="H22" s="35"/>
      <c r="I22" s="101" t="s">
        <v>29</v>
      </c>
      <c r="J22" s="103" t="s">
        <v>35</v>
      </c>
      <c r="K22" s="35"/>
      <c r="L22" s="10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0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1" t="s">
        <v>38</v>
      </c>
      <c r="E24" s="35"/>
      <c r="F24" s="35"/>
      <c r="G24" s="35"/>
      <c r="H24" s="35"/>
      <c r="I24" s="35"/>
      <c r="J24" s="35"/>
      <c r="K24" s="35"/>
      <c r="L24" s="10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47.25" customHeight="1">
      <c r="A25" s="105"/>
      <c r="B25" s="106"/>
      <c r="C25" s="105"/>
      <c r="D25" s="105"/>
      <c r="E25" s="361" t="s">
        <v>39</v>
      </c>
      <c r="F25" s="361"/>
      <c r="G25" s="361"/>
      <c r="H25" s="361"/>
      <c r="I25" s="105"/>
      <c r="J25" s="105"/>
      <c r="K25" s="105"/>
      <c r="L25" s="107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0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08"/>
      <c r="E27" s="108"/>
      <c r="F27" s="108"/>
      <c r="G27" s="108"/>
      <c r="H27" s="108"/>
      <c r="I27" s="108"/>
      <c r="J27" s="108"/>
      <c r="K27" s="108"/>
      <c r="L27" s="10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35" customHeight="1">
      <c r="A28" s="35"/>
      <c r="B28" s="40"/>
      <c r="C28" s="35"/>
      <c r="D28" s="109" t="s">
        <v>40</v>
      </c>
      <c r="E28" s="35"/>
      <c r="F28" s="35"/>
      <c r="G28" s="35"/>
      <c r="H28" s="35"/>
      <c r="I28" s="35"/>
      <c r="J28" s="110">
        <f>ROUND(J94, 2)</f>
        <v>0</v>
      </c>
      <c r="K28" s="35"/>
      <c r="L28" s="10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8"/>
      <c r="E29" s="108"/>
      <c r="F29" s="108"/>
      <c r="G29" s="108"/>
      <c r="H29" s="108"/>
      <c r="I29" s="108"/>
      <c r="J29" s="108"/>
      <c r="K29" s="108"/>
      <c r="L29" s="10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35"/>
      <c r="E30" s="35"/>
      <c r="F30" s="111" t="s">
        <v>42</v>
      </c>
      <c r="G30" s="35"/>
      <c r="H30" s="35"/>
      <c r="I30" s="111" t="s">
        <v>41</v>
      </c>
      <c r="J30" s="111" t="s">
        <v>43</v>
      </c>
      <c r="K30" s="35"/>
      <c r="L30" s="10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12" t="s">
        <v>44</v>
      </c>
      <c r="E31" s="101" t="s">
        <v>45</v>
      </c>
      <c r="F31" s="113">
        <f>ROUND((SUM(BE94:BE460)),  2)</f>
        <v>0</v>
      </c>
      <c r="G31" s="35"/>
      <c r="H31" s="35"/>
      <c r="I31" s="114">
        <v>0.21</v>
      </c>
      <c r="J31" s="113">
        <f>ROUND(((SUM(BE94:BE460))*I31),  2)</f>
        <v>0</v>
      </c>
      <c r="K31" s="35"/>
      <c r="L31" s="10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101" t="s">
        <v>46</v>
      </c>
      <c r="F32" s="113">
        <f>ROUND((SUM(BF94:BF460)),  2)</f>
        <v>0</v>
      </c>
      <c r="G32" s="35"/>
      <c r="H32" s="35"/>
      <c r="I32" s="114">
        <v>0.15</v>
      </c>
      <c r="J32" s="113">
        <f>ROUND(((SUM(BF94:BF460))*I32),  2)</f>
        <v>0</v>
      </c>
      <c r="K32" s="35"/>
      <c r="L32" s="10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35"/>
      <c r="E33" s="101" t="s">
        <v>47</v>
      </c>
      <c r="F33" s="113">
        <f>ROUND((SUM(BG94:BG460)),  2)</f>
        <v>0</v>
      </c>
      <c r="G33" s="35"/>
      <c r="H33" s="35"/>
      <c r="I33" s="114">
        <v>0.21</v>
      </c>
      <c r="J33" s="113">
        <f>0</f>
        <v>0</v>
      </c>
      <c r="K33" s="35"/>
      <c r="L33" s="10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1" t="s">
        <v>48</v>
      </c>
      <c r="F34" s="113">
        <f>ROUND((SUM(BH94:BH460)),  2)</f>
        <v>0</v>
      </c>
      <c r="G34" s="35"/>
      <c r="H34" s="35"/>
      <c r="I34" s="114">
        <v>0.15</v>
      </c>
      <c r="J34" s="113">
        <f>0</f>
        <v>0</v>
      </c>
      <c r="K34" s="35"/>
      <c r="L34" s="10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1" t="s">
        <v>49</v>
      </c>
      <c r="F35" s="113">
        <f>ROUND((SUM(BI94:BI460)),  2)</f>
        <v>0</v>
      </c>
      <c r="G35" s="35"/>
      <c r="H35" s="35"/>
      <c r="I35" s="114">
        <v>0</v>
      </c>
      <c r="J35" s="113">
        <f>0</f>
        <v>0</v>
      </c>
      <c r="K35" s="35"/>
      <c r="L35" s="10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6.95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10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35" customHeight="1">
      <c r="A37" s="35"/>
      <c r="B37" s="40"/>
      <c r="C37" s="115"/>
      <c r="D37" s="116" t="s">
        <v>50</v>
      </c>
      <c r="E37" s="117"/>
      <c r="F37" s="117"/>
      <c r="G37" s="118" t="s">
        <v>51</v>
      </c>
      <c r="H37" s="119" t="s">
        <v>52</v>
      </c>
      <c r="I37" s="117"/>
      <c r="J37" s="120">
        <f>SUM(J28:J35)</f>
        <v>0</v>
      </c>
      <c r="K37" s="121"/>
      <c r="L37" s="10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122"/>
      <c r="C38" s="123"/>
      <c r="D38" s="123"/>
      <c r="E38" s="123"/>
      <c r="F38" s="123"/>
      <c r="G38" s="123"/>
      <c r="H38" s="123"/>
      <c r="I38" s="123"/>
      <c r="J38" s="123"/>
      <c r="K38" s="123"/>
      <c r="L38" s="10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pans="1:31" s="2" customFormat="1" ht="6.95" customHeight="1">
      <c r="A42" s="35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0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4.95" customHeight="1">
      <c r="A43" s="35"/>
      <c r="B43" s="36"/>
      <c r="C43" s="24" t="s">
        <v>83</v>
      </c>
      <c r="D43" s="37"/>
      <c r="E43" s="37"/>
      <c r="F43" s="37"/>
      <c r="G43" s="37"/>
      <c r="H43" s="37"/>
      <c r="I43" s="37"/>
      <c r="J43" s="37"/>
      <c r="K43" s="37"/>
      <c r="L43" s="10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6.95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0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12" customHeight="1">
      <c r="A45" s="35"/>
      <c r="B45" s="36"/>
      <c r="C45" s="30" t="s">
        <v>16</v>
      </c>
      <c r="D45" s="37"/>
      <c r="E45" s="37"/>
      <c r="F45" s="37"/>
      <c r="G45" s="37"/>
      <c r="H45" s="37"/>
      <c r="I45" s="37"/>
      <c r="J45" s="37"/>
      <c r="K45" s="37"/>
      <c r="L45" s="10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16.5" customHeight="1">
      <c r="A46" s="35"/>
      <c r="B46" s="36"/>
      <c r="C46" s="37"/>
      <c r="D46" s="37"/>
      <c r="E46" s="336" t="str">
        <f>E7</f>
        <v>Kounicova 26, Brno - oprava hlavního vstupu</v>
      </c>
      <c r="F46" s="362"/>
      <c r="G46" s="362"/>
      <c r="H46" s="362"/>
      <c r="I46" s="37"/>
      <c r="J46" s="37"/>
      <c r="K46" s="37"/>
      <c r="L46" s="10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6.95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0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2" customHeight="1">
      <c r="A48" s="35"/>
      <c r="B48" s="36"/>
      <c r="C48" s="30" t="s">
        <v>21</v>
      </c>
      <c r="D48" s="37"/>
      <c r="E48" s="37"/>
      <c r="F48" s="28" t="str">
        <f>F10</f>
        <v>Brno</v>
      </c>
      <c r="G48" s="37"/>
      <c r="H48" s="37"/>
      <c r="I48" s="30" t="s">
        <v>23</v>
      </c>
      <c r="J48" s="60" t="str">
        <f>IF(J10="","",J10)</f>
        <v>27. 9. 2021</v>
      </c>
      <c r="K48" s="37"/>
      <c r="L48" s="10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6.95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0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2" customHeight="1">
      <c r="A50" s="35"/>
      <c r="B50" s="36"/>
      <c r="C50" s="30" t="s">
        <v>25</v>
      </c>
      <c r="D50" s="37"/>
      <c r="E50" s="37"/>
      <c r="F50" s="28" t="str">
        <f>E13</f>
        <v>Správa železnic, státní organizace</v>
      </c>
      <c r="G50" s="37"/>
      <c r="H50" s="37"/>
      <c r="I50" s="30" t="s">
        <v>32</v>
      </c>
      <c r="J50" s="33" t="str">
        <f>E19</f>
        <v>LD projekt s.r.o.</v>
      </c>
      <c r="K50" s="37"/>
      <c r="L50" s="10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5.2" customHeight="1">
      <c r="A51" s="35"/>
      <c r="B51" s="36"/>
      <c r="C51" s="30" t="s">
        <v>30</v>
      </c>
      <c r="D51" s="37"/>
      <c r="E51" s="37"/>
      <c r="F51" s="28" t="str">
        <f>IF(E16="","",E16)</f>
        <v>Vyplň údaj</v>
      </c>
      <c r="G51" s="37"/>
      <c r="H51" s="37"/>
      <c r="I51" s="30" t="s">
        <v>37</v>
      </c>
      <c r="J51" s="33" t="str">
        <f>E22</f>
        <v>LD projekt s.r.o.</v>
      </c>
      <c r="K51" s="37"/>
      <c r="L51" s="10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0.35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0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29.25" customHeight="1">
      <c r="A53" s="35"/>
      <c r="B53" s="36"/>
      <c r="C53" s="126" t="s">
        <v>84</v>
      </c>
      <c r="D53" s="127"/>
      <c r="E53" s="127"/>
      <c r="F53" s="127"/>
      <c r="G53" s="127"/>
      <c r="H53" s="127"/>
      <c r="I53" s="127"/>
      <c r="J53" s="128" t="s">
        <v>85</v>
      </c>
      <c r="K53" s="127"/>
      <c r="L53" s="10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0.35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0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2.9" customHeight="1">
      <c r="A55" s="35"/>
      <c r="B55" s="36"/>
      <c r="C55" s="129" t="s">
        <v>72</v>
      </c>
      <c r="D55" s="37"/>
      <c r="E55" s="37"/>
      <c r="F55" s="37"/>
      <c r="G55" s="37"/>
      <c r="H55" s="37"/>
      <c r="I55" s="37"/>
      <c r="J55" s="78">
        <f>J94</f>
        <v>0</v>
      </c>
      <c r="K55" s="37"/>
      <c r="L55" s="10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8" t="s">
        <v>86</v>
      </c>
    </row>
    <row r="56" spans="1:47" s="9" customFormat="1" ht="24.95" customHeight="1">
      <c r="B56" s="130"/>
      <c r="C56" s="131"/>
      <c r="D56" s="132" t="s">
        <v>87</v>
      </c>
      <c r="E56" s="133"/>
      <c r="F56" s="133"/>
      <c r="G56" s="133"/>
      <c r="H56" s="133"/>
      <c r="I56" s="133"/>
      <c r="J56" s="134">
        <f>J95</f>
        <v>0</v>
      </c>
      <c r="K56" s="131"/>
      <c r="L56" s="135"/>
    </row>
    <row r="57" spans="1:47" s="10" customFormat="1" ht="19.899999999999999" customHeight="1">
      <c r="B57" s="136"/>
      <c r="C57" s="137"/>
      <c r="D57" s="138" t="s">
        <v>88</v>
      </c>
      <c r="E57" s="139"/>
      <c r="F57" s="139"/>
      <c r="G57" s="139"/>
      <c r="H57" s="139"/>
      <c r="I57" s="139"/>
      <c r="J57" s="140">
        <f>J96</f>
        <v>0</v>
      </c>
      <c r="K57" s="137"/>
      <c r="L57" s="141"/>
    </row>
    <row r="58" spans="1:47" s="10" customFormat="1" ht="14.85" customHeight="1">
      <c r="B58" s="136"/>
      <c r="C58" s="137"/>
      <c r="D58" s="138" t="s">
        <v>89</v>
      </c>
      <c r="E58" s="139"/>
      <c r="F58" s="139"/>
      <c r="G58" s="139"/>
      <c r="H58" s="139"/>
      <c r="I58" s="139"/>
      <c r="J58" s="140">
        <f>J97</f>
        <v>0</v>
      </c>
      <c r="K58" s="137"/>
      <c r="L58" s="141"/>
    </row>
    <row r="59" spans="1:47" s="10" customFormat="1" ht="19.899999999999999" customHeight="1">
      <c r="B59" s="136"/>
      <c r="C59" s="137"/>
      <c r="D59" s="138" t="s">
        <v>90</v>
      </c>
      <c r="E59" s="139"/>
      <c r="F59" s="139"/>
      <c r="G59" s="139"/>
      <c r="H59" s="139"/>
      <c r="I59" s="139"/>
      <c r="J59" s="140">
        <f>J112</f>
        <v>0</v>
      </c>
      <c r="K59" s="137"/>
      <c r="L59" s="141"/>
    </row>
    <row r="60" spans="1:47" s="10" customFormat="1" ht="19.899999999999999" customHeight="1">
      <c r="B60" s="136"/>
      <c r="C60" s="137"/>
      <c r="D60" s="138" t="s">
        <v>91</v>
      </c>
      <c r="E60" s="139"/>
      <c r="F60" s="139"/>
      <c r="G60" s="139"/>
      <c r="H60" s="139"/>
      <c r="I60" s="139"/>
      <c r="J60" s="140">
        <f>J134</f>
        <v>0</v>
      </c>
      <c r="K60" s="137"/>
      <c r="L60" s="141"/>
    </row>
    <row r="61" spans="1:47" s="10" customFormat="1" ht="19.899999999999999" customHeight="1">
      <c r="B61" s="136"/>
      <c r="C61" s="137"/>
      <c r="D61" s="138" t="s">
        <v>92</v>
      </c>
      <c r="E61" s="139"/>
      <c r="F61" s="139"/>
      <c r="G61" s="139"/>
      <c r="H61" s="139"/>
      <c r="I61" s="139"/>
      <c r="J61" s="140">
        <f>J185</f>
        <v>0</v>
      </c>
      <c r="K61" s="137"/>
      <c r="L61" s="141"/>
    </row>
    <row r="62" spans="1:47" s="10" customFormat="1" ht="19.899999999999999" customHeight="1">
      <c r="B62" s="136"/>
      <c r="C62" s="137"/>
      <c r="D62" s="138" t="s">
        <v>93</v>
      </c>
      <c r="E62" s="139"/>
      <c r="F62" s="139"/>
      <c r="G62" s="139"/>
      <c r="H62" s="139"/>
      <c r="I62" s="139"/>
      <c r="J62" s="140">
        <f>J219</f>
        <v>0</v>
      </c>
      <c r="K62" s="137"/>
      <c r="L62" s="141"/>
    </row>
    <row r="63" spans="1:47" s="9" customFormat="1" ht="24.95" customHeight="1">
      <c r="B63" s="130"/>
      <c r="C63" s="131"/>
      <c r="D63" s="132" t="s">
        <v>94</v>
      </c>
      <c r="E63" s="133"/>
      <c r="F63" s="133"/>
      <c r="G63" s="133"/>
      <c r="H63" s="133"/>
      <c r="I63" s="133"/>
      <c r="J63" s="134">
        <f>J222</f>
        <v>0</v>
      </c>
      <c r="K63" s="131"/>
      <c r="L63" s="135"/>
    </row>
    <row r="64" spans="1:47" s="10" customFormat="1" ht="19.899999999999999" customHeight="1">
      <c r="B64" s="136"/>
      <c r="C64" s="137"/>
      <c r="D64" s="138" t="s">
        <v>95</v>
      </c>
      <c r="E64" s="139"/>
      <c r="F64" s="139"/>
      <c r="G64" s="139"/>
      <c r="H64" s="139"/>
      <c r="I64" s="139"/>
      <c r="J64" s="140">
        <f>J223</f>
        <v>0</v>
      </c>
      <c r="K64" s="137"/>
      <c r="L64" s="141"/>
    </row>
    <row r="65" spans="1:31" s="10" customFormat="1" ht="14.85" customHeight="1">
      <c r="B65" s="136"/>
      <c r="C65" s="137"/>
      <c r="D65" s="138" t="s">
        <v>96</v>
      </c>
      <c r="E65" s="139"/>
      <c r="F65" s="139"/>
      <c r="G65" s="139"/>
      <c r="H65" s="139"/>
      <c r="I65" s="139"/>
      <c r="J65" s="140">
        <f>J224</f>
        <v>0</v>
      </c>
      <c r="K65" s="137"/>
      <c r="L65" s="141"/>
    </row>
    <row r="66" spans="1:31" s="10" customFormat="1" ht="14.85" customHeight="1">
      <c r="B66" s="136"/>
      <c r="C66" s="137"/>
      <c r="D66" s="138" t="s">
        <v>97</v>
      </c>
      <c r="E66" s="139"/>
      <c r="F66" s="139"/>
      <c r="G66" s="139"/>
      <c r="H66" s="139"/>
      <c r="I66" s="139"/>
      <c r="J66" s="140">
        <f>J238</f>
        <v>0</v>
      </c>
      <c r="K66" s="137"/>
      <c r="L66" s="141"/>
    </row>
    <row r="67" spans="1:31" s="10" customFormat="1" ht="14.85" customHeight="1">
      <c r="B67" s="136"/>
      <c r="C67" s="137"/>
      <c r="D67" s="138" t="s">
        <v>98</v>
      </c>
      <c r="E67" s="139"/>
      <c r="F67" s="139"/>
      <c r="G67" s="139"/>
      <c r="H67" s="139"/>
      <c r="I67" s="139"/>
      <c r="J67" s="140">
        <f>J274</f>
        <v>0</v>
      </c>
      <c r="K67" s="137"/>
      <c r="L67" s="141"/>
    </row>
    <row r="68" spans="1:31" s="10" customFormat="1" ht="19.899999999999999" customHeight="1">
      <c r="B68" s="136"/>
      <c r="C68" s="137"/>
      <c r="D68" s="138" t="s">
        <v>99</v>
      </c>
      <c r="E68" s="139"/>
      <c r="F68" s="139"/>
      <c r="G68" s="139"/>
      <c r="H68" s="139"/>
      <c r="I68" s="139"/>
      <c r="J68" s="140">
        <f>J281</f>
        <v>0</v>
      </c>
      <c r="K68" s="137"/>
      <c r="L68" s="141"/>
    </row>
    <row r="69" spans="1:31" s="10" customFormat="1" ht="19.899999999999999" customHeight="1">
      <c r="B69" s="136"/>
      <c r="C69" s="137"/>
      <c r="D69" s="138" t="s">
        <v>100</v>
      </c>
      <c r="E69" s="139"/>
      <c r="F69" s="139"/>
      <c r="G69" s="139"/>
      <c r="H69" s="139"/>
      <c r="I69" s="139"/>
      <c r="J69" s="140">
        <f>J316</f>
        <v>0</v>
      </c>
      <c r="K69" s="137"/>
      <c r="L69" s="141"/>
    </row>
    <row r="70" spans="1:31" s="10" customFormat="1" ht="19.899999999999999" customHeight="1">
      <c r="B70" s="136"/>
      <c r="C70" s="137"/>
      <c r="D70" s="138" t="s">
        <v>101</v>
      </c>
      <c r="E70" s="139"/>
      <c r="F70" s="139"/>
      <c r="G70" s="139"/>
      <c r="H70" s="139"/>
      <c r="I70" s="139"/>
      <c r="J70" s="140">
        <f>J337</f>
        <v>0</v>
      </c>
      <c r="K70" s="137"/>
      <c r="L70" s="141"/>
    </row>
    <row r="71" spans="1:31" s="10" customFormat="1" ht="19.899999999999999" customHeight="1">
      <c r="B71" s="136"/>
      <c r="C71" s="137"/>
      <c r="D71" s="138" t="s">
        <v>102</v>
      </c>
      <c r="E71" s="139"/>
      <c r="F71" s="139"/>
      <c r="G71" s="139"/>
      <c r="H71" s="139"/>
      <c r="I71" s="139"/>
      <c r="J71" s="140">
        <f>J371</f>
        <v>0</v>
      </c>
      <c r="K71" s="137"/>
      <c r="L71" s="141"/>
    </row>
    <row r="72" spans="1:31" s="10" customFormat="1" ht="19.899999999999999" customHeight="1">
      <c r="B72" s="136"/>
      <c r="C72" s="137"/>
      <c r="D72" s="138" t="s">
        <v>103</v>
      </c>
      <c r="E72" s="139"/>
      <c r="F72" s="139"/>
      <c r="G72" s="139"/>
      <c r="H72" s="139"/>
      <c r="I72" s="139"/>
      <c r="J72" s="140">
        <f>J400</f>
        <v>0</v>
      </c>
      <c r="K72" s="137"/>
      <c r="L72" s="141"/>
    </row>
    <row r="73" spans="1:31" s="10" customFormat="1" ht="19.899999999999999" customHeight="1">
      <c r="B73" s="136"/>
      <c r="C73" s="137"/>
      <c r="D73" s="138" t="s">
        <v>104</v>
      </c>
      <c r="E73" s="139"/>
      <c r="F73" s="139"/>
      <c r="G73" s="139"/>
      <c r="H73" s="139"/>
      <c r="I73" s="139"/>
      <c r="J73" s="140">
        <f>J416</f>
        <v>0</v>
      </c>
      <c r="K73" s="137"/>
      <c r="L73" s="141"/>
    </row>
    <row r="74" spans="1:31" s="10" customFormat="1" ht="19.899999999999999" customHeight="1">
      <c r="B74" s="136"/>
      <c r="C74" s="137"/>
      <c r="D74" s="138" t="s">
        <v>105</v>
      </c>
      <c r="E74" s="139"/>
      <c r="F74" s="139"/>
      <c r="G74" s="139"/>
      <c r="H74" s="139"/>
      <c r="I74" s="139"/>
      <c r="J74" s="140">
        <f>J438</f>
        <v>0</v>
      </c>
      <c r="K74" s="137"/>
      <c r="L74" s="141"/>
    </row>
    <row r="75" spans="1:31" s="9" customFormat="1" ht="24.95" customHeight="1">
      <c r="B75" s="130"/>
      <c r="C75" s="131"/>
      <c r="D75" s="132" t="s">
        <v>106</v>
      </c>
      <c r="E75" s="133"/>
      <c r="F75" s="133"/>
      <c r="G75" s="133"/>
      <c r="H75" s="133"/>
      <c r="I75" s="133"/>
      <c r="J75" s="134">
        <f>J443</f>
        <v>0</v>
      </c>
      <c r="K75" s="131"/>
      <c r="L75" s="135"/>
    </row>
    <row r="76" spans="1:31" s="9" customFormat="1" ht="24.95" customHeight="1">
      <c r="B76" s="130"/>
      <c r="C76" s="131"/>
      <c r="D76" s="132" t="s">
        <v>107</v>
      </c>
      <c r="E76" s="133"/>
      <c r="F76" s="133"/>
      <c r="G76" s="133"/>
      <c r="H76" s="133"/>
      <c r="I76" s="133"/>
      <c r="J76" s="134">
        <f>J459</f>
        <v>0</v>
      </c>
      <c r="K76" s="131"/>
      <c r="L76" s="135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0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63" s="2" customFormat="1" ht="6.95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0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4.95" customHeight="1">
      <c r="A83" s="35"/>
      <c r="B83" s="36"/>
      <c r="C83" s="24" t="s">
        <v>108</v>
      </c>
      <c r="D83" s="37"/>
      <c r="E83" s="37"/>
      <c r="F83" s="37"/>
      <c r="G83" s="37"/>
      <c r="H83" s="37"/>
      <c r="I83" s="37"/>
      <c r="J83" s="37"/>
      <c r="K83" s="37"/>
      <c r="L83" s="10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16</v>
      </c>
      <c r="D85" s="37"/>
      <c r="E85" s="37"/>
      <c r="F85" s="37"/>
      <c r="G85" s="37"/>
      <c r="H85" s="37"/>
      <c r="I85" s="37"/>
      <c r="J85" s="37"/>
      <c r="K85" s="37"/>
      <c r="L85" s="10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36" t="str">
        <f>E7</f>
        <v>Kounicova 26, Brno - oprava hlavního vstupu</v>
      </c>
      <c r="F86" s="362"/>
      <c r="G86" s="362"/>
      <c r="H86" s="362"/>
      <c r="I86" s="37"/>
      <c r="J86" s="37"/>
      <c r="K86" s="37"/>
      <c r="L86" s="10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2" customHeight="1">
      <c r="A88" s="35"/>
      <c r="B88" s="36"/>
      <c r="C88" s="30" t="s">
        <v>21</v>
      </c>
      <c r="D88" s="37"/>
      <c r="E88" s="37"/>
      <c r="F88" s="28" t="str">
        <f>F10</f>
        <v>Brno</v>
      </c>
      <c r="G88" s="37"/>
      <c r="H88" s="37"/>
      <c r="I88" s="30" t="s">
        <v>23</v>
      </c>
      <c r="J88" s="60" t="str">
        <f>IF(J10="","",J10)</f>
        <v>27. 9. 2021</v>
      </c>
      <c r="K88" s="37"/>
      <c r="L88" s="10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5.2" customHeight="1">
      <c r="A90" s="35"/>
      <c r="B90" s="36"/>
      <c r="C90" s="30" t="s">
        <v>25</v>
      </c>
      <c r="D90" s="37"/>
      <c r="E90" s="37"/>
      <c r="F90" s="28" t="str">
        <f>E13</f>
        <v>Správa železnic, státní organizace</v>
      </c>
      <c r="G90" s="37"/>
      <c r="H90" s="37"/>
      <c r="I90" s="30" t="s">
        <v>32</v>
      </c>
      <c r="J90" s="33" t="str">
        <f>E19</f>
        <v>LD projekt s.r.o.</v>
      </c>
      <c r="K90" s="37"/>
      <c r="L90" s="10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30</v>
      </c>
      <c r="D91" s="37"/>
      <c r="E91" s="37"/>
      <c r="F91" s="28" t="str">
        <f>IF(E16="","",E16)</f>
        <v>Vyplň údaj</v>
      </c>
      <c r="G91" s="37"/>
      <c r="H91" s="37"/>
      <c r="I91" s="30" t="s">
        <v>37</v>
      </c>
      <c r="J91" s="33" t="str">
        <f>E22</f>
        <v>LD projekt s.r.o.</v>
      </c>
      <c r="K91" s="37"/>
      <c r="L91" s="10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0.3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11" customFormat="1" ht="29.25" customHeight="1">
      <c r="A93" s="142"/>
      <c r="B93" s="143"/>
      <c r="C93" s="144" t="s">
        <v>109</v>
      </c>
      <c r="D93" s="145" t="s">
        <v>59</v>
      </c>
      <c r="E93" s="145" t="s">
        <v>55</v>
      </c>
      <c r="F93" s="145" t="s">
        <v>56</v>
      </c>
      <c r="G93" s="145" t="s">
        <v>110</v>
      </c>
      <c r="H93" s="145" t="s">
        <v>111</v>
      </c>
      <c r="I93" s="145" t="s">
        <v>112</v>
      </c>
      <c r="J93" s="145" t="s">
        <v>85</v>
      </c>
      <c r="K93" s="146" t="s">
        <v>113</v>
      </c>
      <c r="L93" s="147"/>
      <c r="M93" s="69" t="s">
        <v>19</v>
      </c>
      <c r="N93" s="70" t="s">
        <v>44</v>
      </c>
      <c r="O93" s="70" t="s">
        <v>114</v>
      </c>
      <c r="P93" s="70" t="s">
        <v>115</v>
      </c>
      <c r="Q93" s="70" t="s">
        <v>116</v>
      </c>
      <c r="R93" s="70" t="s">
        <v>117</v>
      </c>
      <c r="S93" s="70" t="s">
        <v>118</v>
      </c>
      <c r="T93" s="71" t="s">
        <v>119</v>
      </c>
      <c r="U93" s="142"/>
      <c r="V93" s="142"/>
      <c r="W93" s="142"/>
      <c r="X93" s="142"/>
      <c r="Y93" s="142"/>
      <c r="Z93" s="142"/>
      <c r="AA93" s="142"/>
      <c r="AB93" s="142"/>
      <c r="AC93" s="142"/>
      <c r="AD93" s="142"/>
      <c r="AE93" s="142"/>
    </row>
    <row r="94" spans="1:63" s="2" customFormat="1" ht="22.9" customHeight="1">
      <c r="A94" s="35"/>
      <c r="B94" s="36"/>
      <c r="C94" s="76" t="s">
        <v>120</v>
      </c>
      <c r="D94" s="37"/>
      <c r="E94" s="37"/>
      <c r="F94" s="37"/>
      <c r="G94" s="37"/>
      <c r="H94" s="37"/>
      <c r="I94" s="37"/>
      <c r="J94" s="148">
        <f>BK94</f>
        <v>0</v>
      </c>
      <c r="K94" s="37"/>
      <c r="L94" s="40"/>
      <c r="M94" s="72"/>
      <c r="N94" s="149"/>
      <c r="O94" s="73"/>
      <c r="P94" s="150">
        <f>P95+P222+P443+P459</f>
        <v>0</v>
      </c>
      <c r="Q94" s="73"/>
      <c r="R94" s="150">
        <f>R95+R222+R443+R459</f>
        <v>11.397471550000001</v>
      </c>
      <c r="S94" s="73"/>
      <c r="T94" s="151">
        <f>T95+T222+T443+T459</f>
        <v>6.0168984299999995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73</v>
      </c>
      <c r="AU94" s="18" t="s">
        <v>86</v>
      </c>
      <c r="BK94" s="152">
        <f>BK95+BK222+BK443+BK459</f>
        <v>0</v>
      </c>
    </row>
    <row r="95" spans="1:63" s="12" customFormat="1" ht="25.9" customHeight="1">
      <c r="B95" s="153"/>
      <c r="C95" s="154"/>
      <c r="D95" s="155" t="s">
        <v>73</v>
      </c>
      <c r="E95" s="156" t="s">
        <v>121</v>
      </c>
      <c r="F95" s="156" t="s">
        <v>122</v>
      </c>
      <c r="G95" s="154"/>
      <c r="H95" s="154"/>
      <c r="I95" s="157"/>
      <c r="J95" s="158">
        <f>BK95</f>
        <v>0</v>
      </c>
      <c r="K95" s="154"/>
      <c r="L95" s="159"/>
      <c r="M95" s="160"/>
      <c r="N95" s="161"/>
      <c r="O95" s="161"/>
      <c r="P95" s="162">
        <f>P96+P112+P134+P185+P219</f>
        <v>0</v>
      </c>
      <c r="Q95" s="161"/>
      <c r="R95" s="162">
        <f>R96+R112+R134+R185+R219</f>
        <v>7.1571039900000004</v>
      </c>
      <c r="S95" s="161"/>
      <c r="T95" s="163">
        <f>T96+T112+T134+T185+T219</f>
        <v>2.2484759999999997</v>
      </c>
      <c r="AR95" s="164" t="s">
        <v>79</v>
      </c>
      <c r="AT95" s="165" t="s">
        <v>73</v>
      </c>
      <c r="AU95" s="165" t="s">
        <v>74</v>
      </c>
      <c r="AY95" s="164" t="s">
        <v>123</v>
      </c>
      <c r="BK95" s="166">
        <f>BK96+BK112+BK134+BK185+BK219</f>
        <v>0</v>
      </c>
    </row>
    <row r="96" spans="1:63" s="12" customFormat="1" ht="22.9" customHeight="1">
      <c r="B96" s="153"/>
      <c r="C96" s="154"/>
      <c r="D96" s="155" t="s">
        <v>73</v>
      </c>
      <c r="E96" s="167" t="s">
        <v>79</v>
      </c>
      <c r="F96" s="167" t="s">
        <v>124</v>
      </c>
      <c r="G96" s="154"/>
      <c r="H96" s="154"/>
      <c r="I96" s="157"/>
      <c r="J96" s="168">
        <f>BK96</f>
        <v>0</v>
      </c>
      <c r="K96" s="154"/>
      <c r="L96" s="159"/>
      <c r="M96" s="160"/>
      <c r="N96" s="161"/>
      <c r="O96" s="161"/>
      <c r="P96" s="162">
        <f>P97</f>
        <v>0</v>
      </c>
      <c r="Q96" s="161"/>
      <c r="R96" s="162">
        <f>R97</f>
        <v>3.4485800000000002</v>
      </c>
      <c r="S96" s="161"/>
      <c r="T96" s="163">
        <f>T97</f>
        <v>0</v>
      </c>
      <c r="AR96" s="164" t="s">
        <v>79</v>
      </c>
      <c r="AT96" s="165" t="s">
        <v>73</v>
      </c>
      <c r="AU96" s="165" t="s">
        <v>79</v>
      </c>
      <c r="AY96" s="164" t="s">
        <v>123</v>
      </c>
      <c r="BK96" s="166">
        <f>BK97</f>
        <v>0</v>
      </c>
    </row>
    <row r="97" spans="1:65" s="12" customFormat="1" ht="20.85" customHeight="1">
      <c r="B97" s="153"/>
      <c r="C97" s="154"/>
      <c r="D97" s="155" t="s">
        <v>73</v>
      </c>
      <c r="E97" s="167" t="s">
        <v>125</v>
      </c>
      <c r="F97" s="167" t="s">
        <v>126</v>
      </c>
      <c r="G97" s="154"/>
      <c r="H97" s="154"/>
      <c r="I97" s="157"/>
      <c r="J97" s="168">
        <f>BK97</f>
        <v>0</v>
      </c>
      <c r="K97" s="154"/>
      <c r="L97" s="159"/>
      <c r="M97" s="160"/>
      <c r="N97" s="161"/>
      <c r="O97" s="161"/>
      <c r="P97" s="162">
        <f>SUM(P98:P111)</f>
        <v>0</v>
      </c>
      <c r="Q97" s="161"/>
      <c r="R97" s="162">
        <f>SUM(R98:R111)</f>
        <v>3.4485800000000002</v>
      </c>
      <c r="S97" s="161"/>
      <c r="T97" s="163">
        <f>SUM(T98:T111)</f>
        <v>0</v>
      </c>
      <c r="AR97" s="164" t="s">
        <v>79</v>
      </c>
      <c r="AT97" s="165" t="s">
        <v>73</v>
      </c>
      <c r="AU97" s="165" t="s">
        <v>81</v>
      </c>
      <c r="AY97" s="164" t="s">
        <v>123</v>
      </c>
      <c r="BK97" s="166">
        <f>SUM(BK98:BK111)</f>
        <v>0</v>
      </c>
    </row>
    <row r="98" spans="1:65" s="2" customFormat="1" ht="16.5" customHeight="1">
      <c r="A98" s="35"/>
      <c r="B98" s="36"/>
      <c r="C98" s="169" t="s">
        <v>79</v>
      </c>
      <c r="D98" s="169" t="s">
        <v>127</v>
      </c>
      <c r="E98" s="170" t="s">
        <v>128</v>
      </c>
      <c r="F98" s="171" t="s">
        <v>129</v>
      </c>
      <c r="G98" s="172" t="s">
        <v>130</v>
      </c>
      <c r="H98" s="173">
        <v>1.35</v>
      </c>
      <c r="I98" s="174"/>
      <c r="J98" s="175">
        <f>ROUND(I98*H98,2)</f>
        <v>0</v>
      </c>
      <c r="K98" s="171" t="s">
        <v>131</v>
      </c>
      <c r="L98" s="40"/>
      <c r="M98" s="176" t="s">
        <v>19</v>
      </c>
      <c r="N98" s="177" t="s">
        <v>45</v>
      </c>
      <c r="O98" s="65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0" t="s">
        <v>132</v>
      </c>
      <c r="AT98" s="180" t="s">
        <v>127</v>
      </c>
      <c r="AU98" s="180" t="s">
        <v>133</v>
      </c>
      <c r="AY98" s="18" t="s">
        <v>123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8" t="s">
        <v>79</v>
      </c>
      <c r="BK98" s="181">
        <f>ROUND(I98*H98,2)</f>
        <v>0</v>
      </c>
      <c r="BL98" s="18" t="s">
        <v>132</v>
      </c>
      <c r="BM98" s="180" t="s">
        <v>134</v>
      </c>
    </row>
    <row r="99" spans="1:65" s="2" customFormat="1" ht="11.25">
      <c r="A99" s="35"/>
      <c r="B99" s="36"/>
      <c r="C99" s="37"/>
      <c r="D99" s="182" t="s">
        <v>135</v>
      </c>
      <c r="E99" s="37"/>
      <c r="F99" s="183" t="s">
        <v>136</v>
      </c>
      <c r="G99" s="37"/>
      <c r="H99" s="37"/>
      <c r="I99" s="184"/>
      <c r="J99" s="37"/>
      <c r="K99" s="37"/>
      <c r="L99" s="40"/>
      <c r="M99" s="185"/>
      <c r="N99" s="18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135</v>
      </c>
      <c r="AU99" s="18" t="s">
        <v>133</v>
      </c>
    </row>
    <row r="100" spans="1:65" s="2" customFormat="1" ht="16.5" customHeight="1">
      <c r="A100" s="35"/>
      <c r="B100" s="36"/>
      <c r="C100" s="187" t="s">
        <v>81</v>
      </c>
      <c r="D100" s="187" t="s">
        <v>137</v>
      </c>
      <c r="E100" s="188" t="s">
        <v>138</v>
      </c>
      <c r="F100" s="189" t="s">
        <v>139</v>
      </c>
      <c r="G100" s="190" t="s">
        <v>140</v>
      </c>
      <c r="H100" s="191">
        <v>0.08</v>
      </c>
      <c r="I100" s="192"/>
      <c r="J100" s="193">
        <f>ROUND(I100*H100,2)</f>
        <v>0</v>
      </c>
      <c r="K100" s="189" t="s">
        <v>141</v>
      </c>
      <c r="L100" s="194"/>
      <c r="M100" s="195" t="s">
        <v>19</v>
      </c>
      <c r="N100" s="196" t="s">
        <v>45</v>
      </c>
      <c r="O100" s="65"/>
      <c r="P100" s="178">
        <f>O100*H100</f>
        <v>0</v>
      </c>
      <c r="Q100" s="178">
        <v>1E-3</v>
      </c>
      <c r="R100" s="178">
        <f>Q100*H100</f>
        <v>8.0000000000000007E-5</v>
      </c>
      <c r="S100" s="178">
        <v>0</v>
      </c>
      <c r="T100" s="17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0" t="s">
        <v>142</v>
      </c>
      <c r="AT100" s="180" t="s">
        <v>137</v>
      </c>
      <c r="AU100" s="180" t="s">
        <v>133</v>
      </c>
      <c r="AY100" s="18" t="s">
        <v>123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8" t="s">
        <v>79</v>
      </c>
      <c r="BK100" s="181">
        <f>ROUND(I100*H100,2)</f>
        <v>0</v>
      </c>
      <c r="BL100" s="18" t="s">
        <v>132</v>
      </c>
      <c r="BM100" s="180" t="s">
        <v>143</v>
      </c>
    </row>
    <row r="101" spans="1:65" s="2" customFormat="1" ht="16.5" customHeight="1">
      <c r="A101" s="35"/>
      <c r="B101" s="36"/>
      <c r="C101" s="187" t="s">
        <v>133</v>
      </c>
      <c r="D101" s="187" t="s">
        <v>137</v>
      </c>
      <c r="E101" s="188" t="s">
        <v>144</v>
      </c>
      <c r="F101" s="189" t="s">
        <v>145</v>
      </c>
      <c r="G101" s="190" t="s">
        <v>140</v>
      </c>
      <c r="H101" s="191">
        <v>0.67500000000000004</v>
      </c>
      <c r="I101" s="192"/>
      <c r="J101" s="193">
        <f>ROUND(I101*H101,2)</f>
        <v>0</v>
      </c>
      <c r="K101" s="189" t="s">
        <v>141</v>
      </c>
      <c r="L101" s="194"/>
      <c r="M101" s="195" t="s">
        <v>19</v>
      </c>
      <c r="N101" s="196" t="s">
        <v>45</v>
      </c>
      <c r="O101" s="65"/>
      <c r="P101" s="178">
        <f>O101*H101</f>
        <v>0</v>
      </c>
      <c r="Q101" s="178">
        <v>0.22</v>
      </c>
      <c r="R101" s="178">
        <f>Q101*H101</f>
        <v>0.14850000000000002</v>
      </c>
      <c r="S101" s="178">
        <v>0</v>
      </c>
      <c r="T101" s="17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0" t="s">
        <v>142</v>
      </c>
      <c r="AT101" s="180" t="s">
        <v>137</v>
      </c>
      <c r="AU101" s="180" t="s">
        <v>133</v>
      </c>
      <c r="AY101" s="18" t="s">
        <v>123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8" t="s">
        <v>79</v>
      </c>
      <c r="BK101" s="181">
        <f>ROUND(I101*H101,2)</f>
        <v>0</v>
      </c>
      <c r="BL101" s="18" t="s">
        <v>132</v>
      </c>
      <c r="BM101" s="180" t="s">
        <v>146</v>
      </c>
    </row>
    <row r="102" spans="1:65" s="13" customFormat="1" ht="11.25">
      <c r="B102" s="197"/>
      <c r="C102" s="198"/>
      <c r="D102" s="199" t="s">
        <v>147</v>
      </c>
      <c r="E102" s="200" t="s">
        <v>19</v>
      </c>
      <c r="F102" s="201" t="s">
        <v>148</v>
      </c>
      <c r="G102" s="198"/>
      <c r="H102" s="202">
        <v>0.67500000000000004</v>
      </c>
      <c r="I102" s="203"/>
      <c r="J102" s="198"/>
      <c r="K102" s="198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147</v>
      </c>
      <c r="AU102" s="208" t="s">
        <v>133</v>
      </c>
      <c r="AV102" s="13" t="s">
        <v>81</v>
      </c>
      <c r="AW102" s="13" t="s">
        <v>36</v>
      </c>
      <c r="AX102" s="13" t="s">
        <v>79</v>
      </c>
      <c r="AY102" s="208" t="s">
        <v>123</v>
      </c>
    </row>
    <row r="103" spans="1:65" s="2" customFormat="1" ht="16.5" customHeight="1">
      <c r="A103" s="35"/>
      <c r="B103" s="36"/>
      <c r="C103" s="169" t="s">
        <v>132</v>
      </c>
      <c r="D103" s="169" t="s">
        <v>127</v>
      </c>
      <c r="E103" s="170" t="s">
        <v>149</v>
      </c>
      <c r="F103" s="171" t="s">
        <v>150</v>
      </c>
      <c r="G103" s="172" t="s">
        <v>140</v>
      </c>
      <c r="H103" s="173">
        <v>0.1</v>
      </c>
      <c r="I103" s="174"/>
      <c r="J103" s="175">
        <f>ROUND(I103*H103,2)</f>
        <v>0</v>
      </c>
      <c r="K103" s="171" t="s">
        <v>131</v>
      </c>
      <c r="L103" s="40"/>
      <c r="M103" s="176" t="s">
        <v>19</v>
      </c>
      <c r="N103" s="177" t="s">
        <v>45</v>
      </c>
      <c r="O103" s="65"/>
      <c r="P103" s="178">
        <f>O103*H103</f>
        <v>0</v>
      </c>
      <c r="Q103" s="178">
        <v>0</v>
      </c>
      <c r="R103" s="178">
        <f>Q103*H103</f>
        <v>0</v>
      </c>
      <c r="S103" s="178">
        <v>0</v>
      </c>
      <c r="T103" s="17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0" t="s">
        <v>132</v>
      </c>
      <c r="AT103" s="180" t="s">
        <v>127</v>
      </c>
      <c r="AU103" s="180" t="s">
        <v>133</v>
      </c>
      <c r="AY103" s="18" t="s">
        <v>123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8" t="s">
        <v>79</v>
      </c>
      <c r="BK103" s="181">
        <f>ROUND(I103*H103,2)</f>
        <v>0</v>
      </c>
      <c r="BL103" s="18" t="s">
        <v>132</v>
      </c>
      <c r="BM103" s="180" t="s">
        <v>151</v>
      </c>
    </row>
    <row r="104" spans="1:65" s="2" customFormat="1" ht="11.25">
      <c r="A104" s="35"/>
      <c r="B104" s="36"/>
      <c r="C104" s="37"/>
      <c r="D104" s="182" t="s">
        <v>135</v>
      </c>
      <c r="E104" s="37"/>
      <c r="F104" s="183" t="s">
        <v>152</v>
      </c>
      <c r="G104" s="37"/>
      <c r="H104" s="37"/>
      <c r="I104" s="184"/>
      <c r="J104" s="37"/>
      <c r="K104" s="37"/>
      <c r="L104" s="40"/>
      <c r="M104" s="185"/>
      <c r="N104" s="18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135</v>
      </c>
      <c r="AU104" s="18" t="s">
        <v>133</v>
      </c>
    </row>
    <row r="105" spans="1:65" s="2" customFormat="1" ht="16.5" customHeight="1">
      <c r="A105" s="35"/>
      <c r="B105" s="36"/>
      <c r="C105" s="187" t="s">
        <v>153</v>
      </c>
      <c r="D105" s="187" t="s">
        <v>137</v>
      </c>
      <c r="E105" s="188" t="s">
        <v>154</v>
      </c>
      <c r="F105" s="189" t="s">
        <v>155</v>
      </c>
      <c r="G105" s="190" t="s">
        <v>156</v>
      </c>
      <c r="H105" s="191">
        <v>5</v>
      </c>
      <c r="I105" s="192"/>
      <c r="J105" s="193">
        <f t="shared" ref="J105:J110" si="0">ROUND(I105*H105,2)</f>
        <v>0</v>
      </c>
      <c r="K105" s="189" t="s">
        <v>141</v>
      </c>
      <c r="L105" s="194"/>
      <c r="M105" s="195" t="s">
        <v>19</v>
      </c>
      <c r="N105" s="196" t="s">
        <v>45</v>
      </c>
      <c r="O105" s="65"/>
      <c r="P105" s="178">
        <f t="shared" ref="P105:P110" si="1">O105*H105</f>
        <v>0</v>
      </c>
      <c r="Q105" s="178">
        <v>0.22</v>
      </c>
      <c r="R105" s="178">
        <f t="shared" ref="R105:R110" si="2">Q105*H105</f>
        <v>1.1000000000000001</v>
      </c>
      <c r="S105" s="178">
        <v>0</v>
      </c>
      <c r="T105" s="179">
        <f t="shared" ref="T105:T110" si="3"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0" t="s">
        <v>142</v>
      </c>
      <c r="AT105" s="180" t="s">
        <v>137</v>
      </c>
      <c r="AU105" s="180" t="s">
        <v>133</v>
      </c>
      <c r="AY105" s="18" t="s">
        <v>123</v>
      </c>
      <c r="BE105" s="181">
        <f t="shared" ref="BE105:BE110" si="4">IF(N105="základní",J105,0)</f>
        <v>0</v>
      </c>
      <c r="BF105" s="181">
        <f t="shared" ref="BF105:BF110" si="5">IF(N105="snížená",J105,0)</f>
        <v>0</v>
      </c>
      <c r="BG105" s="181">
        <f t="shared" ref="BG105:BG110" si="6">IF(N105="zákl. přenesená",J105,0)</f>
        <v>0</v>
      </c>
      <c r="BH105" s="181">
        <f t="shared" ref="BH105:BH110" si="7">IF(N105="sníž. přenesená",J105,0)</f>
        <v>0</v>
      </c>
      <c r="BI105" s="181">
        <f t="shared" ref="BI105:BI110" si="8">IF(N105="nulová",J105,0)</f>
        <v>0</v>
      </c>
      <c r="BJ105" s="18" t="s">
        <v>79</v>
      </c>
      <c r="BK105" s="181">
        <f t="shared" ref="BK105:BK110" si="9">ROUND(I105*H105,2)</f>
        <v>0</v>
      </c>
      <c r="BL105" s="18" t="s">
        <v>132</v>
      </c>
      <c r="BM105" s="180" t="s">
        <v>157</v>
      </c>
    </row>
    <row r="106" spans="1:65" s="2" customFormat="1" ht="16.5" customHeight="1">
      <c r="A106" s="35"/>
      <c r="B106" s="36"/>
      <c r="C106" s="187" t="s">
        <v>158</v>
      </c>
      <c r="D106" s="187" t="s">
        <v>137</v>
      </c>
      <c r="E106" s="188" t="s">
        <v>159</v>
      </c>
      <c r="F106" s="189" t="s">
        <v>160</v>
      </c>
      <c r="G106" s="190" t="s">
        <v>156</v>
      </c>
      <c r="H106" s="191">
        <v>5</v>
      </c>
      <c r="I106" s="192"/>
      <c r="J106" s="193">
        <f t="shared" si="0"/>
        <v>0</v>
      </c>
      <c r="K106" s="189" t="s">
        <v>141</v>
      </c>
      <c r="L106" s="194"/>
      <c r="M106" s="195" t="s">
        <v>19</v>
      </c>
      <c r="N106" s="196" t="s">
        <v>45</v>
      </c>
      <c r="O106" s="65"/>
      <c r="P106" s="178">
        <f t="shared" si="1"/>
        <v>0</v>
      </c>
      <c r="Q106" s="178">
        <v>0.22</v>
      </c>
      <c r="R106" s="178">
        <f t="shared" si="2"/>
        <v>1.1000000000000001</v>
      </c>
      <c r="S106" s="178">
        <v>0</v>
      </c>
      <c r="T106" s="179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0" t="s">
        <v>142</v>
      </c>
      <c r="AT106" s="180" t="s">
        <v>137</v>
      </c>
      <c r="AU106" s="180" t="s">
        <v>133</v>
      </c>
      <c r="AY106" s="18" t="s">
        <v>123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8" t="s">
        <v>79</v>
      </c>
      <c r="BK106" s="181">
        <f t="shared" si="9"/>
        <v>0</v>
      </c>
      <c r="BL106" s="18" t="s">
        <v>132</v>
      </c>
      <c r="BM106" s="180" t="s">
        <v>161</v>
      </c>
    </row>
    <row r="107" spans="1:65" s="2" customFormat="1" ht="16.5" customHeight="1">
      <c r="A107" s="35"/>
      <c r="B107" s="36"/>
      <c r="C107" s="187" t="s">
        <v>162</v>
      </c>
      <c r="D107" s="187" t="s">
        <v>137</v>
      </c>
      <c r="E107" s="188" t="s">
        <v>163</v>
      </c>
      <c r="F107" s="189" t="s">
        <v>164</v>
      </c>
      <c r="G107" s="190" t="s">
        <v>156</v>
      </c>
      <c r="H107" s="191">
        <v>5</v>
      </c>
      <c r="I107" s="192"/>
      <c r="J107" s="193">
        <f t="shared" si="0"/>
        <v>0</v>
      </c>
      <c r="K107" s="189" t="s">
        <v>141</v>
      </c>
      <c r="L107" s="194"/>
      <c r="M107" s="195" t="s">
        <v>19</v>
      </c>
      <c r="N107" s="196" t="s">
        <v>45</v>
      </c>
      <c r="O107" s="65"/>
      <c r="P107" s="178">
        <f t="shared" si="1"/>
        <v>0</v>
      </c>
      <c r="Q107" s="178">
        <v>0.22</v>
      </c>
      <c r="R107" s="178">
        <f t="shared" si="2"/>
        <v>1.1000000000000001</v>
      </c>
      <c r="S107" s="178">
        <v>0</v>
      </c>
      <c r="T107" s="179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0" t="s">
        <v>142</v>
      </c>
      <c r="AT107" s="180" t="s">
        <v>137</v>
      </c>
      <c r="AU107" s="180" t="s">
        <v>133</v>
      </c>
      <c r="AY107" s="18" t="s">
        <v>123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8" t="s">
        <v>79</v>
      </c>
      <c r="BK107" s="181">
        <f t="shared" si="9"/>
        <v>0</v>
      </c>
      <c r="BL107" s="18" t="s">
        <v>132</v>
      </c>
      <c r="BM107" s="180" t="s">
        <v>165</v>
      </c>
    </row>
    <row r="108" spans="1:65" s="2" customFormat="1" ht="16.5" customHeight="1">
      <c r="A108" s="35"/>
      <c r="B108" s="36"/>
      <c r="C108" s="169" t="s">
        <v>142</v>
      </c>
      <c r="D108" s="169" t="s">
        <v>127</v>
      </c>
      <c r="E108" s="170" t="s">
        <v>166</v>
      </c>
      <c r="F108" s="171" t="s">
        <v>167</v>
      </c>
      <c r="G108" s="172" t="s">
        <v>140</v>
      </c>
      <c r="H108" s="173">
        <v>0.67500000000000004</v>
      </c>
      <c r="I108" s="174"/>
      <c r="J108" s="175">
        <f t="shared" si="0"/>
        <v>0</v>
      </c>
      <c r="K108" s="171" t="s">
        <v>141</v>
      </c>
      <c r="L108" s="40"/>
      <c r="M108" s="176" t="s">
        <v>19</v>
      </c>
      <c r="N108" s="177" t="s">
        <v>45</v>
      </c>
      <c r="O108" s="65"/>
      <c r="P108" s="178">
        <f t="shared" si="1"/>
        <v>0</v>
      </c>
      <c r="Q108" s="178">
        <v>0</v>
      </c>
      <c r="R108" s="178">
        <f t="shared" si="2"/>
        <v>0</v>
      </c>
      <c r="S108" s="178">
        <v>0</v>
      </c>
      <c r="T108" s="179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0" t="s">
        <v>132</v>
      </c>
      <c r="AT108" s="180" t="s">
        <v>127</v>
      </c>
      <c r="AU108" s="180" t="s">
        <v>133</v>
      </c>
      <c r="AY108" s="18" t="s">
        <v>123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8" t="s">
        <v>79</v>
      </c>
      <c r="BK108" s="181">
        <f t="shared" si="9"/>
        <v>0</v>
      </c>
      <c r="BL108" s="18" t="s">
        <v>132</v>
      </c>
      <c r="BM108" s="180" t="s">
        <v>168</v>
      </c>
    </row>
    <row r="109" spans="1:65" s="2" customFormat="1" ht="24.2" customHeight="1">
      <c r="A109" s="35"/>
      <c r="B109" s="36"/>
      <c r="C109" s="169" t="s">
        <v>169</v>
      </c>
      <c r="D109" s="169" t="s">
        <v>127</v>
      </c>
      <c r="E109" s="170" t="s">
        <v>170</v>
      </c>
      <c r="F109" s="171" t="s">
        <v>171</v>
      </c>
      <c r="G109" s="172" t="s">
        <v>156</v>
      </c>
      <c r="H109" s="173">
        <v>15</v>
      </c>
      <c r="I109" s="174"/>
      <c r="J109" s="175">
        <f t="shared" si="0"/>
        <v>0</v>
      </c>
      <c r="K109" s="171" t="s">
        <v>141</v>
      </c>
      <c r="L109" s="40"/>
      <c r="M109" s="176" t="s">
        <v>19</v>
      </c>
      <c r="N109" s="177" t="s">
        <v>45</v>
      </c>
      <c r="O109" s="65"/>
      <c r="P109" s="178">
        <f t="shared" si="1"/>
        <v>0</v>
      </c>
      <c r="Q109" s="178">
        <v>0</v>
      </c>
      <c r="R109" s="178">
        <f t="shared" si="2"/>
        <v>0</v>
      </c>
      <c r="S109" s="178">
        <v>0</v>
      </c>
      <c r="T109" s="179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0" t="s">
        <v>132</v>
      </c>
      <c r="AT109" s="180" t="s">
        <v>127</v>
      </c>
      <c r="AU109" s="180" t="s">
        <v>133</v>
      </c>
      <c r="AY109" s="18" t="s">
        <v>123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8" t="s">
        <v>79</v>
      </c>
      <c r="BK109" s="181">
        <f t="shared" si="9"/>
        <v>0</v>
      </c>
      <c r="BL109" s="18" t="s">
        <v>132</v>
      </c>
      <c r="BM109" s="180" t="s">
        <v>172</v>
      </c>
    </row>
    <row r="110" spans="1:65" s="2" customFormat="1" ht="24.2" customHeight="1">
      <c r="A110" s="35"/>
      <c r="B110" s="36"/>
      <c r="C110" s="169" t="s">
        <v>173</v>
      </c>
      <c r="D110" s="169" t="s">
        <v>127</v>
      </c>
      <c r="E110" s="170" t="s">
        <v>174</v>
      </c>
      <c r="F110" s="171" t="s">
        <v>175</v>
      </c>
      <c r="G110" s="172" t="s">
        <v>156</v>
      </c>
      <c r="H110" s="173">
        <v>15</v>
      </c>
      <c r="I110" s="174"/>
      <c r="J110" s="175">
        <f t="shared" si="0"/>
        <v>0</v>
      </c>
      <c r="K110" s="171" t="s">
        <v>131</v>
      </c>
      <c r="L110" s="40"/>
      <c r="M110" s="176" t="s">
        <v>19</v>
      </c>
      <c r="N110" s="177" t="s">
        <v>45</v>
      </c>
      <c r="O110" s="65"/>
      <c r="P110" s="178">
        <f t="shared" si="1"/>
        <v>0</v>
      </c>
      <c r="Q110" s="178">
        <v>0</v>
      </c>
      <c r="R110" s="178">
        <f t="shared" si="2"/>
        <v>0</v>
      </c>
      <c r="S110" s="178">
        <v>0</v>
      </c>
      <c r="T110" s="179">
        <f t="shared" si="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0" t="s">
        <v>132</v>
      </c>
      <c r="AT110" s="180" t="s">
        <v>127</v>
      </c>
      <c r="AU110" s="180" t="s">
        <v>133</v>
      </c>
      <c r="AY110" s="18" t="s">
        <v>123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8" t="s">
        <v>79</v>
      </c>
      <c r="BK110" s="181">
        <f t="shared" si="9"/>
        <v>0</v>
      </c>
      <c r="BL110" s="18" t="s">
        <v>132</v>
      </c>
      <c r="BM110" s="180" t="s">
        <v>176</v>
      </c>
    </row>
    <row r="111" spans="1:65" s="2" customFormat="1" ht="11.25">
      <c r="A111" s="35"/>
      <c r="B111" s="36"/>
      <c r="C111" s="37"/>
      <c r="D111" s="182" t="s">
        <v>135</v>
      </c>
      <c r="E111" s="37"/>
      <c r="F111" s="183" t="s">
        <v>177</v>
      </c>
      <c r="G111" s="37"/>
      <c r="H111" s="37"/>
      <c r="I111" s="184"/>
      <c r="J111" s="37"/>
      <c r="K111" s="37"/>
      <c r="L111" s="40"/>
      <c r="M111" s="185"/>
      <c r="N111" s="18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135</v>
      </c>
      <c r="AU111" s="18" t="s">
        <v>133</v>
      </c>
    </row>
    <row r="112" spans="1:65" s="12" customFormat="1" ht="22.9" customHeight="1">
      <c r="B112" s="153"/>
      <c r="C112" s="154"/>
      <c r="D112" s="155" t="s">
        <v>73</v>
      </c>
      <c r="E112" s="167" t="s">
        <v>158</v>
      </c>
      <c r="F112" s="167" t="s">
        <v>178</v>
      </c>
      <c r="G112" s="154"/>
      <c r="H112" s="154"/>
      <c r="I112" s="157"/>
      <c r="J112" s="168">
        <f>BK112</f>
        <v>0</v>
      </c>
      <c r="K112" s="154"/>
      <c r="L112" s="159"/>
      <c r="M112" s="160"/>
      <c r="N112" s="161"/>
      <c r="O112" s="161"/>
      <c r="P112" s="162">
        <f>SUM(P113:P133)</f>
        <v>0</v>
      </c>
      <c r="Q112" s="161"/>
      <c r="R112" s="162">
        <f>SUM(R113:R133)</f>
        <v>3.6911275899999998</v>
      </c>
      <c r="S112" s="161"/>
      <c r="T112" s="163">
        <f>SUM(T113:T133)</f>
        <v>0</v>
      </c>
      <c r="AR112" s="164" t="s">
        <v>79</v>
      </c>
      <c r="AT112" s="165" t="s">
        <v>73</v>
      </c>
      <c r="AU112" s="165" t="s">
        <v>79</v>
      </c>
      <c r="AY112" s="164" t="s">
        <v>123</v>
      </c>
      <c r="BK112" s="166">
        <f>SUM(BK113:BK133)</f>
        <v>0</v>
      </c>
    </row>
    <row r="113" spans="1:65" s="2" customFormat="1" ht="24.2" customHeight="1">
      <c r="A113" s="35"/>
      <c r="B113" s="36"/>
      <c r="C113" s="169" t="s">
        <v>179</v>
      </c>
      <c r="D113" s="169" t="s">
        <v>127</v>
      </c>
      <c r="E113" s="170" t="s">
        <v>180</v>
      </c>
      <c r="F113" s="171" t="s">
        <v>181</v>
      </c>
      <c r="G113" s="172" t="s">
        <v>130</v>
      </c>
      <c r="H113" s="173">
        <v>132.4</v>
      </c>
      <c r="I113" s="174"/>
      <c r="J113" s="175">
        <f>ROUND(I113*H113,2)</f>
        <v>0</v>
      </c>
      <c r="K113" s="171" t="s">
        <v>131</v>
      </c>
      <c r="L113" s="40"/>
      <c r="M113" s="176" t="s">
        <v>19</v>
      </c>
      <c r="N113" s="177" t="s">
        <v>45</v>
      </c>
      <c r="O113" s="65"/>
      <c r="P113" s="178">
        <f>O113*H113</f>
        <v>0</v>
      </c>
      <c r="Q113" s="178">
        <v>1.7399999999999999E-2</v>
      </c>
      <c r="R113" s="178">
        <f>Q113*H113</f>
        <v>2.30376</v>
      </c>
      <c r="S113" s="178">
        <v>0</v>
      </c>
      <c r="T113" s="17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0" t="s">
        <v>132</v>
      </c>
      <c r="AT113" s="180" t="s">
        <v>127</v>
      </c>
      <c r="AU113" s="180" t="s">
        <v>81</v>
      </c>
      <c r="AY113" s="18" t="s">
        <v>123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8" t="s">
        <v>79</v>
      </c>
      <c r="BK113" s="181">
        <f>ROUND(I113*H113,2)</f>
        <v>0</v>
      </c>
      <c r="BL113" s="18" t="s">
        <v>132</v>
      </c>
      <c r="BM113" s="180" t="s">
        <v>182</v>
      </c>
    </row>
    <row r="114" spans="1:65" s="2" customFormat="1" ht="11.25">
      <c r="A114" s="35"/>
      <c r="B114" s="36"/>
      <c r="C114" s="37"/>
      <c r="D114" s="182" t="s">
        <v>135</v>
      </c>
      <c r="E114" s="37"/>
      <c r="F114" s="183" t="s">
        <v>183</v>
      </c>
      <c r="G114" s="37"/>
      <c r="H114" s="37"/>
      <c r="I114" s="184"/>
      <c r="J114" s="37"/>
      <c r="K114" s="37"/>
      <c r="L114" s="40"/>
      <c r="M114" s="185"/>
      <c r="N114" s="18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135</v>
      </c>
      <c r="AU114" s="18" t="s">
        <v>81</v>
      </c>
    </row>
    <row r="115" spans="1:65" s="13" customFormat="1" ht="11.25">
      <c r="B115" s="197"/>
      <c r="C115" s="198"/>
      <c r="D115" s="199" t="s">
        <v>147</v>
      </c>
      <c r="E115" s="200" t="s">
        <v>19</v>
      </c>
      <c r="F115" s="201" t="s">
        <v>184</v>
      </c>
      <c r="G115" s="198"/>
      <c r="H115" s="202">
        <v>132.4</v>
      </c>
      <c r="I115" s="203"/>
      <c r="J115" s="198"/>
      <c r="K115" s="198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147</v>
      </c>
      <c r="AU115" s="208" t="s">
        <v>81</v>
      </c>
      <c r="AV115" s="13" t="s">
        <v>81</v>
      </c>
      <c r="AW115" s="13" t="s">
        <v>36</v>
      </c>
      <c r="AX115" s="13" t="s">
        <v>79</v>
      </c>
      <c r="AY115" s="208" t="s">
        <v>123</v>
      </c>
    </row>
    <row r="116" spans="1:65" s="2" customFormat="1" ht="16.5" customHeight="1">
      <c r="A116" s="35"/>
      <c r="B116" s="36"/>
      <c r="C116" s="169" t="s">
        <v>185</v>
      </c>
      <c r="D116" s="169" t="s">
        <v>127</v>
      </c>
      <c r="E116" s="170" t="s">
        <v>186</v>
      </c>
      <c r="F116" s="171" t="s">
        <v>187</v>
      </c>
      <c r="G116" s="172" t="s">
        <v>130</v>
      </c>
      <c r="H116" s="173">
        <v>5.6</v>
      </c>
      <c r="I116" s="174"/>
      <c r="J116" s="175">
        <f>ROUND(I116*H116,2)</f>
        <v>0</v>
      </c>
      <c r="K116" s="171" t="s">
        <v>131</v>
      </c>
      <c r="L116" s="40"/>
      <c r="M116" s="176" t="s">
        <v>19</v>
      </c>
      <c r="N116" s="177" t="s">
        <v>45</v>
      </c>
      <c r="O116" s="65"/>
      <c r="P116" s="178">
        <f>O116*H116</f>
        <v>0</v>
      </c>
      <c r="Q116" s="178">
        <v>3.8199999999999998E-2</v>
      </c>
      <c r="R116" s="178">
        <f>Q116*H116</f>
        <v>0.21391999999999997</v>
      </c>
      <c r="S116" s="178">
        <v>0</v>
      </c>
      <c r="T116" s="17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0" t="s">
        <v>188</v>
      </c>
      <c r="AT116" s="180" t="s">
        <v>127</v>
      </c>
      <c r="AU116" s="180" t="s">
        <v>81</v>
      </c>
      <c r="AY116" s="18" t="s">
        <v>123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8" t="s">
        <v>79</v>
      </c>
      <c r="BK116" s="181">
        <f>ROUND(I116*H116,2)</f>
        <v>0</v>
      </c>
      <c r="BL116" s="18" t="s">
        <v>188</v>
      </c>
      <c r="BM116" s="180" t="s">
        <v>189</v>
      </c>
    </row>
    <row r="117" spans="1:65" s="2" customFormat="1" ht="11.25">
      <c r="A117" s="35"/>
      <c r="B117" s="36"/>
      <c r="C117" s="37"/>
      <c r="D117" s="182" t="s">
        <v>135</v>
      </c>
      <c r="E117" s="37"/>
      <c r="F117" s="183" t="s">
        <v>190</v>
      </c>
      <c r="G117" s="37"/>
      <c r="H117" s="37"/>
      <c r="I117" s="184"/>
      <c r="J117" s="37"/>
      <c r="K117" s="37"/>
      <c r="L117" s="40"/>
      <c r="M117" s="185"/>
      <c r="N117" s="18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135</v>
      </c>
      <c r="AU117" s="18" t="s">
        <v>81</v>
      </c>
    </row>
    <row r="118" spans="1:65" s="13" customFormat="1" ht="11.25">
      <c r="B118" s="197"/>
      <c r="C118" s="198"/>
      <c r="D118" s="199" t="s">
        <v>147</v>
      </c>
      <c r="E118" s="200" t="s">
        <v>19</v>
      </c>
      <c r="F118" s="201" t="s">
        <v>191</v>
      </c>
      <c r="G118" s="198"/>
      <c r="H118" s="202">
        <v>2.1</v>
      </c>
      <c r="I118" s="203"/>
      <c r="J118" s="198"/>
      <c r="K118" s="198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147</v>
      </c>
      <c r="AU118" s="208" t="s">
        <v>81</v>
      </c>
      <c r="AV118" s="13" t="s">
        <v>81</v>
      </c>
      <c r="AW118" s="13" t="s">
        <v>36</v>
      </c>
      <c r="AX118" s="13" t="s">
        <v>74</v>
      </c>
      <c r="AY118" s="208" t="s">
        <v>123</v>
      </c>
    </row>
    <row r="119" spans="1:65" s="13" customFormat="1" ht="11.25">
      <c r="B119" s="197"/>
      <c r="C119" s="198"/>
      <c r="D119" s="199" t="s">
        <v>147</v>
      </c>
      <c r="E119" s="200" t="s">
        <v>19</v>
      </c>
      <c r="F119" s="201" t="s">
        <v>192</v>
      </c>
      <c r="G119" s="198"/>
      <c r="H119" s="202">
        <v>3.5</v>
      </c>
      <c r="I119" s="203"/>
      <c r="J119" s="198"/>
      <c r="K119" s="198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147</v>
      </c>
      <c r="AU119" s="208" t="s">
        <v>81</v>
      </c>
      <c r="AV119" s="13" t="s">
        <v>81</v>
      </c>
      <c r="AW119" s="13" t="s">
        <v>36</v>
      </c>
      <c r="AX119" s="13" t="s">
        <v>74</v>
      </c>
      <c r="AY119" s="208" t="s">
        <v>123</v>
      </c>
    </row>
    <row r="120" spans="1:65" s="14" customFormat="1" ht="11.25">
      <c r="B120" s="209"/>
      <c r="C120" s="210"/>
      <c r="D120" s="199" t="s">
        <v>147</v>
      </c>
      <c r="E120" s="211" t="s">
        <v>19</v>
      </c>
      <c r="F120" s="212" t="s">
        <v>193</v>
      </c>
      <c r="G120" s="210"/>
      <c r="H120" s="213">
        <v>5.6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147</v>
      </c>
      <c r="AU120" s="219" t="s">
        <v>81</v>
      </c>
      <c r="AV120" s="14" t="s">
        <v>132</v>
      </c>
      <c r="AW120" s="14" t="s">
        <v>36</v>
      </c>
      <c r="AX120" s="14" t="s">
        <v>79</v>
      </c>
      <c r="AY120" s="219" t="s">
        <v>123</v>
      </c>
    </row>
    <row r="121" spans="1:65" s="2" customFormat="1" ht="24.2" customHeight="1">
      <c r="A121" s="35"/>
      <c r="B121" s="36"/>
      <c r="C121" s="169" t="s">
        <v>194</v>
      </c>
      <c r="D121" s="169" t="s">
        <v>127</v>
      </c>
      <c r="E121" s="170" t="s">
        <v>195</v>
      </c>
      <c r="F121" s="171" t="s">
        <v>196</v>
      </c>
      <c r="G121" s="172" t="s">
        <v>130</v>
      </c>
      <c r="H121" s="173">
        <v>50.953000000000003</v>
      </c>
      <c r="I121" s="174"/>
      <c r="J121" s="175">
        <f>ROUND(I121*H121,2)</f>
        <v>0</v>
      </c>
      <c r="K121" s="171" t="s">
        <v>131</v>
      </c>
      <c r="L121" s="40"/>
      <c r="M121" s="176" t="s">
        <v>19</v>
      </c>
      <c r="N121" s="177" t="s">
        <v>45</v>
      </c>
      <c r="O121" s="65"/>
      <c r="P121" s="178">
        <f>O121*H121</f>
        <v>0</v>
      </c>
      <c r="Q121" s="178">
        <v>1.7399999999999999E-2</v>
      </c>
      <c r="R121" s="178">
        <f>Q121*H121</f>
        <v>0.88658219999999999</v>
      </c>
      <c r="S121" s="178">
        <v>0</v>
      </c>
      <c r="T121" s="17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0" t="s">
        <v>132</v>
      </c>
      <c r="AT121" s="180" t="s">
        <v>127</v>
      </c>
      <c r="AU121" s="180" t="s">
        <v>81</v>
      </c>
      <c r="AY121" s="18" t="s">
        <v>123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8" t="s">
        <v>79</v>
      </c>
      <c r="BK121" s="181">
        <f>ROUND(I121*H121,2)</f>
        <v>0</v>
      </c>
      <c r="BL121" s="18" t="s">
        <v>132</v>
      </c>
      <c r="BM121" s="180" t="s">
        <v>197</v>
      </c>
    </row>
    <row r="122" spans="1:65" s="2" customFormat="1" ht="11.25">
      <c r="A122" s="35"/>
      <c r="B122" s="36"/>
      <c r="C122" s="37"/>
      <c r="D122" s="182" t="s">
        <v>135</v>
      </c>
      <c r="E122" s="37"/>
      <c r="F122" s="183" t="s">
        <v>198</v>
      </c>
      <c r="G122" s="37"/>
      <c r="H122" s="37"/>
      <c r="I122" s="184"/>
      <c r="J122" s="37"/>
      <c r="K122" s="37"/>
      <c r="L122" s="40"/>
      <c r="M122" s="185"/>
      <c r="N122" s="18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135</v>
      </c>
      <c r="AU122" s="18" t="s">
        <v>81</v>
      </c>
    </row>
    <row r="123" spans="1:65" s="13" customFormat="1" ht="11.25">
      <c r="B123" s="197"/>
      <c r="C123" s="198"/>
      <c r="D123" s="199" t="s">
        <v>147</v>
      </c>
      <c r="E123" s="200" t="s">
        <v>19</v>
      </c>
      <c r="F123" s="201" t="s">
        <v>199</v>
      </c>
      <c r="G123" s="198"/>
      <c r="H123" s="202">
        <v>13.733000000000001</v>
      </c>
      <c r="I123" s="203"/>
      <c r="J123" s="198"/>
      <c r="K123" s="198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147</v>
      </c>
      <c r="AU123" s="208" t="s">
        <v>81</v>
      </c>
      <c r="AV123" s="13" t="s">
        <v>81</v>
      </c>
      <c r="AW123" s="13" t="s">
        <v>36</v>
      </c>
      <c r="AX123" s="13" t="s">
        <v>74</v>
      </c>
      <c r="AY123" s="208" t="s">
        <v>123</v>
      </c>
    </row>
    <row r="124" spans="1:65" s="13" customFormat="1" ht="11.25">
      <c r="B124" s="197"/>
      <c r="C124" s="198"/>
      <c r="D124" s="199" t="s">
        <v>147</v>
      </c>
      <c r="E124" s="200" t="s">
        <v>19</v>
      </c>
      <c r="F124" s="201" t="s">
        <v>200</v>
      </c>
      <c r="G124" s="198"/>
      <c r="H124" s="202">
        <v>14.413</v>
      </c>
      <c r="I124" s="203"/>
      <c r="J124" s="198"/>
      <c r="K124" s="198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147</v>
      </c>
      <c r="AU124" s="208" t="s">
        <v>81</v>
      </c>
      <c r="AV124" s="13" t="s">
        <v>81</v>
      </c>
      <c r="AW124" s="13" t="s">
        <v>36</v>
      </c>
      <c r="AX124" s="13" t="s">
        <v>74</v>
      </c>
      <c r="AY124" s="208" t="s">
        <v>123</v>
      </c>
    </row>
    <row r="125" spans="1:65" s="13" customFormat="1" ht="11.25">
      <c r="B125" s="197"/>
      <c r="C125" s="198"/>
      <c r="D125" s="199" t="s">
        <v>147</v>
      </c>
      <c r="E125" s="200" t="s">
        <v>19</v>
      </c>
      <c r="F125" s="201" t="s">
        <v>200</v>
      </c>
      <c r="G125" s="198"/>
      <c r="H125" s="202">
        <v>14.413</v>
      </c>
      <c r="I125" s="203"/>
      <c r="J125" s="198"/>
      <c r="K125" s="198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147</v>
      </c>
      <c r="AU125" s="208" t="s">
        <v>81</v>
      </c>
      <c r="AV125" s="13" t="s">
        <v>81</v>
      </c>
      <c r="AW125" s="13" t="s">
        <v>36</v>
      </c>
      <c r="AX125" s="13" t="s">
        <v>74</v>
      </c>
      <c r="AY125" s="208" t="s">
        <v>123</v>
      </c>
    </row>
    <row r="126" spans="1:65" s="13" customFormat="1" ht="11.25">
      <c r="B126" s="197"/>
      <c r="C126" s="198"/>
      <c r="D126" s="199" t="s">
        <v>147</v>
      </c>
      <c r="E126" s="200" t="s">
        <v>19</v>
      </c>
      <c r="F126" s="201" t="s">
        <v>201</v>
      </c>
      <c r="G126" s="198"/>
      <c r="H126" s="202">
        <v>8.3940000000000001</v>
      </c>
      <c r="I126" s="203"/>
      <c r="J126" s="198"/>
      <c r="K126" s="198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147</v>
      </c>
      <c r="AU126" s="208" t="s">
        <v>81</v>
      </c>
      <c r="AV126" s="13" t="s">
        <v>81</v>
      </c>
      <c r="AW126" s="13" t="s">
        <v>36</v>
      </c>
      <c r="AX126" s="13" t="s">
        <v>74</v>
      </c>
      <c r="AY126" s="208" t="s">
        <v>123</v>
      </c>
    </row>
    <row r="127" spans="1:65" s="14" customFormat="1" ht="11.25">
      <c r="B127" s="209"/>
      <c r="C127" s="210"/>
      <c r="D127" s="199" t="s">
        <v>147</v>
      </c>
      <c r="E127" s="211" t="s">
        <v>19</v>
      </c>
      <c r="F127" s="212" t="s">
        <v>193</v>
      </c>
      <c r="G127" s="210"/>
      <c r="H127" s="213">
        <v>50.953000000000003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147</v>
      </c>
      <c r="AU127" s="219" t="s">
        <v>81</v>
      </c>
      <c r="AV127" s="14" t="s">
        <v>132</v>
      </c>
      <c r="AW127" s="14" t="s">
        <v>36</v>
      </c>
      <c r="AX127" s="14" t="s">
        <v>79</v>
      </c>
      <c r="AY127" s="219" t="s">
        <v>123</v>
      </c>
    </row>
    <row r="128" spans="1:65" s="2" customFormat="1" ht="24.2" customHeight="1">
      <c r="A128" s="35"/>
      <c r="B128" s="36"/>
      <c r="C128" s="169" t="s">
        <v>202</v>
      </c>
      <c r="D128" s="169" t="s">
        <v>127</v>
      </c>
      <c r="E128" s="170" t="s">
        <v>203</v>
      </c>
      <c r="F128" s="171" t="s">
        <v>204</v>
      </c>
      <c r="G128" s="172" t="s">
        <v>130</v>
      </c>
      <c r="H128" s="173">
        <v>50.953000000000003</v>
      </c>
      <c r="I128" s="174"/>
      <c r="J128" s="175">
        <f>ROUND(I128*H128,2)</f>
        <v>0</v>
      </c>
      <c r="K128" s="171" t="s">
        <v>141</v>
      </c>
      <c r="L128" s="40"/>
      <c r="M128" s="176" t="s">
        <v>19</v>
      </c>
      <c r="N128" s="177" t="s">
        <v>45</v>
      </c>
      <c r="O128" s="65"/>
      <c r="P128" s="178">
        <f>O128*H128</f>
        <v>0</v>
      </c>
      <c r="Q128" s="178">
        <v>5.6299999999999996E-3</v>
      </c>
      <c r="R128" s="178">
        <f>Q128*H128</f>
        <v>0.28686539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132</v>
      </c>
      <c r="AT128" s="180" t="s">
        <v>127</v>
      </c>
      <c r="AU128" s="180" t="s">
        <v>81</v>
      </c>
      <c r="AY128" s="18" t="s">
        <v>123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8" t="s">
        <v>79</v>
      </c>
      <c r="BK128" s="181">
        <f>ROUND(I128*H128,2)</f>
        <v>0</v>
      </c>
      <c r="BL128" s="18" t="s">
        <v>132</v>
      </c>
      <c r="BM128" s="180" t="s">
        <v>205</v>
      </c>
    </row>
    <row r="129" spans="1:65" s="13" customFormat="1" ht="11.25">
      <c r="B129" s="197"/>
      <c r="C129" s="198"/>
      <c r="D129" s="199" t="s">
        <v>147</v>
      </c>
      <c r="E129" s="200" t="s">
        <v>19</v>
      </c>
      <c r="F129" s="201" t="s">
        <v>199</v>
      </c>
      <c r="G129" s="198"/>
      <c r="H129" s="202">
        <v>13.733000000000001</v>
      </c>
      <c r="I129" s="203"/>
      <c r="J129" s="198"/>
      <c r="K129" s="198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147</v>
      </c>
      <c r="AU129" s="208" t="s">
        <v>81</v>
      </c>
      <c r="AV129" s="13" t="s">
        <v>81</v>
      </c>
      <c r="AW129" s="13" t="s">
        <v>36</v>
      </c>
      <c r="AX129" s="13" t="s">
        <v>74</v>
      </c>
      <c r="AY129" s="208" t="s">
        <v>123</v>
      </c>
    </row>
    <row r="130" spans="1:65" s="13" customFormat="1" ht="11.25">
      <c r="B130" s="197"/>
      <c r="C130" s="198"/>
      <c r="D130" s="199" t="s">
        <v>147</v>
      </c>
      <c r="E130" s="200" t="s">
        <v>19</v>
      </c>
      <c r="F130" s="201" t="s">
        <v>200</v>
      </c>
      <c r="G130" s="198"/>
      <c r="H130" s="202">
        <v>14.413</v>
      </c>
      <c r="I130" s="203"/>
      <c r="J130" s="198"/>
      <c r="K130" s="198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147</v>
      </c>
      <c r="AU130" s="208" t="s">
        <v>81</v>
      </c>
      <c r="AV130" s="13" t="s">
        <v>81</v>
      </c>
      <c r="AW130" s="13" t="s">
        <v>36</v>
      </c>
      <c r="AX130" s="13" t="s">
        <v>74</v>
      </c>
      <c r="AY130" s="208" t="s">
        <v>123</v>
      </c>
    </row>
    <row r="131" spans="1:65" s="13" customFormat="1" ht="11.25">
      <c r="B131" s="197"/>
      <c r="C131" s="198"/>
      <c r="D131" s="199" t="s">
        <v>147</v>
      </c>
      <c r="E131" s="200" t="s">
        <v>19</v>
      </c>
      <c r="F131" s="201" t="s">
        <v>200</v>
      </c>
      <c r="G131" s="198"/>
      <c r="H131" s="202">
        <v>14.413</v>
      </c>
      <c r="I131" s="203"/>
      <c r="J131" s="198"/>
      <c r="K131" s="198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147</v>
      </c>
      <c r="AU131" s="208" t="s">
        <v>81</v>
      </c>
      <c r="AV131" s="13" t="s">
        <v>81</v>
      </c>
      <c r="AW131" s="13" t="s">
        <v>36</v>
      </c>
      <c r="AX131" s="13" t="s">
        <v>74</v>
      </c>
      <c r="AY131" s="208" t="s">
        <v>123</v>
      </c>
    </row>
    <row r="132" spans="1:65" s="13" customFormat="1" ht="11.25">
      <c r="B132" s="197"/>
      <c r="C132" s="198"/>
      <c r="D132" s="199" t="s">
        <v>147</v>
      </c>
      <c r="E132" s="200" t="s">
        <v>19</v>
      </c>
      <c r="F132" s="201" t="s">
        <v>201</v>
      </c>
      <c r="G132" s="198"/>
      <c r="H132" s="202">
        <v>8.3940000000000001</v>
      </c>
      <c r="I132" s="203"/>
      <c r="J132" s="198"/>
      <c r="K132" s="198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147</v>
      </c>
      <c r="AU132" s="208" t="s">
        <v>81</v>
      </c>
      <c r="AV132" s="13" t="s">
        <v>81</v>
      </c>
      <c r="AW132" s="13" t="s">
        <v>36</v>
      </c>
      <c r="AX132" s="13" t="s">
        <v>74</v>
      </c>
      <c r="AY132" s="208" t="s">
        <v>123</v>
      </c>
    </row>
    <row r="133" spans="1:65" s="14" customFormat="1" ht="11.25">
      <c r="B133" s="209"/>
      <c r="C133" s="210"/>
      <c r="D133" s="199" t="s">
        <v>147</v>
      </c>
      <c r="E133" s="211" t="s">
        <v>19</v>
      </c>
      <c r="F133" s="212" t="s">
        <v>193</v>
      </c>
      <c r="G133" s="210"/>
      <c r="H133" s="213">
        <v>50.953000000000003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147</v>
      </c>
      <c r="AU133" s="219" t="s">
        <v>81</v>
      </c>
      <c r="AV133" s="14" t="s">
        <v>132</v>
      </c>
      <c r="AW133" s="14" t="s">
        <v>36</v>
      </c>
      <c r="AX133" s="14" t="s">
        <v>79</v>
      </c>
      <c r="AY133" s="219" t="s">
        <v>123</v>
      </c>
    </row>
    <row r="134" spans="1:65" s="12" customFormat="1" ht="22.9" customHeight="1">
      <c r="B134" s="153"/>
      <c r="C134" s="154"/>
      <c r="D134" s="155" t="s">
        <v>73</v>
      </c>
      <c r="E134" s="167" t="s">
        <v>169</v>
      </c>
      <c r="F134" s="167" t="s">
        <v>206</v>
      </c>
      <c r="G134" s="154"/>
      <c r="H134" s="154"/>
      <c r="I134" s="157"/>
      <c r="J134" s="168">
        <f>BK134</f>
        <v>0</v>
      </c>
      <c r="K134" s="154"/>
      <c r="L134" s="159"/>
      <c r="M134" s="160"/>
      <c r="N134" s="161"/>
      <c r="O134" s="161"/>
      <c r="P134" s="162">
        <f>SUM(P135:P184)</f>
        <v>0</v>
      </c>
      <c r="Q134" s="161"/>
      <c r="R134" s="162">
        <f>SUM(R135:R184)</f>
        <v>1.7396400000000003E-2</v>
      </c>
      <c r="S134" s="161"/>
      <c r="T134" s="163">
        <f>SUM(T135:T184)</f>
        <v>2.2484759999999997</v>
      </c>
      <c r="AR134" s="164" t="s">
        <v>79</v>
      </c>
      <c r="AT134" s="165" t="s">
        <v>73</v>
      </c>
      <c r="AU134" s="165" t="s">
        <v>79</v>
      </c>
      <c r="AY134" s="164" t="s">
        <v>123</v>
      </c>
      <c r="BK134" s="166">
        <f>SUM(BK135:BK184)</f>
        <v>0</v>
      </c>
    </row>
    <row r="135" spans="1:65" s="2" customFormat="1" ht="24.2" customHeight="1">
      <c r="A135" s="35"/>
      <c r="B135" s="36"/>
      <c r="C135" s="169" t="s">
        <v>8</v>
      </c>
      <c r="D135" s="169" t="s">
        <v>127</v>
      </c>
      <c r="E135" s="170" t="s">
        <v>207</v>
      </c>
      <c r="F135" s="171" t="s">
        <v>208</v>
      </c>
      <c r="G135" s="172" t="s">
        <v>130</v>
      </c>
      <c r="H135" s="173">
        <v>213.9</v>
      </c>
      <c r="I135" s="174"/>
      <c r="J135" s="175">
        <f>ROUND(I135*H135,2)</f>
        <v>0</v>
      </c>
      <c r="K135" s="171" t="s">
        <v>131</v>
      </c>
      <c r="L135" s="40"/>
      <c r="M135" s="176" t="s">
        <v>19</v>
      </c>
      <c r="N135" s="177" t="s">
        <v>45</v>
      </c>
      <c r="O135" s="65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132</v>
      </c>
      <c r="AT135" s="180" t="s">
        <v>127</v>
      </c>
      <c r="AU135" s="180" t="s">
        <v>81</v>
      </c>
      <c r="AY135" s="18" t="s">
        <v>123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79</v>
      </c>
      <c r="BK135" s="181">
        <f>ROUND(I135*H135,2)</f>
        <v>0</v>
      </c>
      <c r="BL135" s="18" t="s">
        <v>132</v>
      </c>
      <c r="BM135" s="180" t="s">
        <v>209</v>
      </c>
    </row>
    <row r="136" spans="1:65" s="2" customFormat="1" ht="11.25">
      <c r="A136" s="35"/>
      <c r="B136" s="36"/>
      <c r="C136" s="37"/>
      <c r="D136" s="182" t="s">
        <v>135</v>
      </c>
      <c r="E136" s="37"/>
      <c r="F136" s="183" t="s">
        <v>210</v>
      </c>
      <c r="G136" s="37"/>
      <c r="H136" s="37"/>
      <c r="I136" s="184"/>
      <c r="J136" s="37"/>
      <c r="K136" s="37"/>
      <c r="L136" s="40"/>
      <c r="M136" s="185"/>
      <c r="N136" s="18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135</v>
      </c>
      <c r="AU136" s="18" t="s">
        <v>81</v>
      </c>
    </row>
    <row r="137" spans="1:65" s="13" customFormat="1" ht="11.25">
      <c r="B137" s="197"/>
      <c r="C137" s="198"/>
      <c r="D137" s="199" t="s">
        <v>147</v>
      </c>
      <c r="E137" s="200" t="s">
        <v>19</v>
      </c>
      <c r="F137" s="201" t="s">
        <v>211</v>
      </c>
      <c r="G137" s="198"/>
      <c r="H137" s="202">
        <v>103.5</v>
      </c>
      <c r="I137" s="203"/>
      <c r="J137" s="198"/>
      <c r="K137" s="198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147</v>
      </c>
      <c r="AU137" s="208" t="s">
        <v>81</v>
      </c>
      <c r="AV137" s="13" t="s">
        <v>81</v>
      </c>
      <c r="AW137" s="13" t="s">
        <v>36</v>
      </c>
      <c r="AX137" s="13" t="s">
        <v>74</v>
      </c>
      <c r="AY137" s="208" t="s">
        <v>123</v>
      </c>
    </row>
    <row r="138" spans="1:65" s="13" customFormat="1" ht="11.25">
      <c r="B138" s="197"/>
      <c r="C138" s="198"/>
      <c r="D138" s="199" t="s">
        <v>147</v>
      </c>
      <c r="E138" s="200" t="s">
        <v>19</v>
      </c>
      <c r="F138" s="201" t="s">
        <v>212</v>
      </c>
      <c r="G138" s="198"/>
      <c r="H138" s="202">
        <v>110.4</v>
      </c>
      <c r="I138" s="203"/>
      <c r="J138" s="198"/>
      <c r="K138" s="198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147</v>
      </c>
      <c r="AU138" s="208" t="s">
        <v>81</v>
      </c>
      <c r="AV138" s="13" t="s">
        <v>81</v>
      </c>
      <c r="AW138" s="13" t="s">
        <v>36</v>
      </c>
      <c r="AX138" s="13" t="s">
        <v>74</v>
      </c>
      <c r="AY138" s="208" t="s">
        <v>123</v>
      </c>
    </row>
    <row r="139" spans="1:65" s="14" customFormat="1" ht="11.25">
      <c r="B139" s="209"/>
      <c r="C139" s="210"/>
      <c r="D139" s="199" t="s">
        <v>147</v>
      </c>
      <c r="E139" s="211" t="s">
        <v>19</v>
      </c>
      <c r="F139" s="212" t="s">
        <v>193</v>
      </c>
      <c r="G139" s="210"/>
      <c r="H139" s="213">
        <v>213.9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147</v>
      </c>
      <c r="AU139" s="219" t="s">
        <v>81</v>
      </c>
      <c r="AV139" s="14" t="s">
        <v>132</v>
      </c>
      <c r="AW139" s="14" t="s">
        <v>36</v>
      </c>
      <c r="AX139" s="14" t="s">
        <v>79</v>
      </c>
      <c r="AY139" s="219" t="s">
        <v>123</v>
      </c>
    </row>
    <row r="140" spans="1:65" s="2" customFormat="1" ht="24.2" customHeight="1">
      <c r="A140" s="35"/>
      <c r="B140" s="36"/>
      <c r="C140" s="169" t="s">
        <v>188</v>
      </c>
      <c r="D140" s="169" t="s">
        <v>127</v>
      </c>
      <c r="E140" s="170" t="s">
        <v>213</v>
      </c>
      <c r="F140" s="171" t="s">
        <v>214</v>
      </c>
      <c r="G140" s="172" t="s">
        <v>130</v>
      </c>
      <c r="H140" s="173">
        <v>7659</v>
      </c>
      <c r="I140" s="174"/>
      <c r="J140" s="175">
        <f>ROUND(I140*H140,2)</f>
        <v>0</v>
      </c>
      <c r="K140" s="171" t="s">
        <v>131</v>
      </c>
      <c r="L140" s="40"/>
      <c r="M140" s="176" t="s">
        <v>19</v>
      </c>
      <c r="N140" s="177" t="s">
        <v>45</v>
      </c>
      <c r="O140" s="65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132</v>
      </c>
      <c r="AT140" s="180" t="s">
        <v>127</v>
      </c>
      <c r="AU140" s="180" t="s">
        <v>81</v>
      </c>
      <c r="AY140" s="18" t="s">
        <v>123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8" t="s">
        <v>79</v>
      </c>
      <c r="BK140" s="181">
        <f>ROUND(I140*H140,2)</f>
        <v>0</v>
      </c>
      <c r="BL140" s="18" t="s">
        <v>132</v>
      </c>
      <c r="BM140" s="180" t="s">
        <v>215</v>
      </c>
    </row>
    <row r="141" spans="1:65" s="2" customFormat="1" ht="11.25">
      <c r="A141" s="35"/>
      <c r="B141" s="36"/>
      <c r="C141" s="37"/>
      <c r="D141" s="182" t="s">
        <v>135</v>
      </c>
      <c r="E141" s="37"/>
      <c r="F141" s="183" t="s">
        <v>216</v>
      </c>
      <c r="G141" s="37"/>
      <c r="H141" s="37"/>
      <c r="I141" s="184"/>
      <c r="J141" s="37"/>
      <c r="K141" s="37"/>
      <c r="L141" s="40"/>
      <c r="M141" s="185"/>
      <c r="N141" s="18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135</v>
      </c>
      <c r="AU141" s="18" t="s">
        <v>81</v>
      </c>
    </row>
    <row r="142" spans="1:65" s="13" customFormat="1" ht="11.25">
      <c r="B142" s="197"/>
      <c r="C142" s="198"/>
      <c r="D142" s="199" t="s">
        <v>147</v>
      </c>
      <c r="E142" s="200" t="s">
        <v>19</v>
      </c>
      <c r="F142" s="201" t="s">
        <v>217</v>
      </c>
      <c r="G142" s="198"/>
      <c r="H142" s="202">
        <v>1449</v>
      </c>
      <c r="I142" s="203"/>
      <c r="J142" s="198"/>
      <c r="K142" s="198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147</v>
      </c>
      <c r="AU142" s="208" t="s">
        <v>81</v>
      </c>
      <c r="AV142" s="13" t="s">
        <v>81</v>
      </c>
      <c r="AW142" s="13" t="s">
        <v>36</v>
      </c>
      <c r="AX142" s="13" t="s">
        <v>74</v>
      </c>
      <c r="AY142" s="208" t="s">
        <v>123</v>
      </c>
    </row>
    <row r="143" spans="1:65" s="13" customFormat="1" ht="11.25">
      <c r="B143" s="197"/>
      <c r="C143" s="198"/>
      <c r="D143" s="199" t="s">
        <v>147</v>
      </c>
      <c r="E143" s="200" t="s">
        <v>19</v>
      </c>
      <c r="F143" s="201" t="s">
        <v>218</v>
      </c>
      <c r="G143" s="198"/>
      <c r="H143" s="202">
        <v>6210</v>
      </c>
      <c r="I143" s="203"/>
      <c r="J143" s="198"/>
      <c r="K143" s="198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147</v>
      </c>
      <c r="AU143" s="208" t="s">
        <v>81</v>
      </c>
      <c r="AV143" s="13" t="s">
        <v>81</v>
      </c>
      <c r="AW143" s="13" t="s">
        <v>36</v>
      </c>
      <c r="AX143" s="13" t="s">
        <v>74</v>
      </c>
      <c r="AY143" s="208" t="s">
        <v>123</v>
      </c>
    </row>
    <row r="144" spans="1:65" s="14" customFormat="1" ht="11.25">
      <c r="B144" s="209"/>
      <c r="C144" s="210"/>
      <c r="D144" s="199" t="s">
        <v>147</v>
      </c>
      <c r="E144" s="211" t="s">
        <v>19</v>
      </c>
      <c r="F144" s="212" t="s">
        <v>193</v>
      </c>
      <c r="G144" s="210"/>
      <c r="H144" s="213">
        <v>7659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147</v>
      </c>
      <c r="AU144" s="219" t="s">
        <v>81</v>
      </c>
      <c r="AV144" s="14" t="s">
        <v>132</v>
      </c>
      <c r="AW144" s="14" t="s">
        <v>36</v>
      </c>
      <c r="AX144" s="14" t="s">
        <v>79</v>
      </c>
      <c r="AY144" s="219" t="s">
        <v>123</v>
      </c>
    </row>
    <row r="145" spans="1:65" s="2" customFormat="1" ht="24.2" customHeight="1">
      <c r="A145" s="35"/>
      <c r="B145" s="36"/>
      <c r="C145" s="169" t="s">
        <v>219</v>
      </c>
      <c r="D145" s="169" t="s">
        <v>127</v>
      </c>
      <c r="E145" s="170" t="s">
        <v>220</v>
      </c>
      <c r="F145" s="171" t="s">
        <v>221</v>
      </c>
      <c r="G145" s="172" t="s">
        <v>130</v>
      </c>
      <c r="H145" s="173">
        <v>213.9</v>
      </c>
      <c r="I145" s="174"/>
      <c r="J145" s="175">
        <f>ROUND(I145*H145,2)</f>
        <v>0</v>
      </c>
      <c r="K145" s="171" t="s">
        <v>131</v>
      </c>
      <c r="L145" s="40"/>
      <c r="M145" s="176" t="s">
        <v>19</v>
      </c>
      <c r="N145" s="177" t="s">
        <v>45</v>
      </c>
      <c r="O145" s="65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0" t="s">
        <v>132</v>
      </c>
      <c r="AT145" s="180" t="s">
        <v>127</v>
      </c>
      <c r="AU145" s="180" t="s">
        <v>81</v>
      </c>
      <c r="AY145" s="18" t="s">
        <v>123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79</v>
      </c>
      <c r="BK145" s="181">
        <f>ROUND(I145*H145,2)</f>
        <v>0</v>
      </c>
      <c r="BL145" s="18" t="s">
        <v>132</v>
      </c>
      <c r="BM145" s="180" t="s">
        <v>222</v>
      </c>
    </row>
    <row r="146" spans="1:65" s="2" customFormat="1" ht="11.25">
      <c r="A146" s="35"/>
      <c r="B146" s="36"/>
      <c r="C146" s="37"/>
      <c r="D146" s="182" t="s">
        <v>135</v>
      </c>
      <c r="E146" s="37"/>
      <c r="F146" s="183" t="s">
        <v>223</v>
      </c>
      <c r="G146" s="37"/>
      <c r="H146" s="37"/>
      <c r="I146" s="184"/>
      <c r="J146" s="37"/>
      <c r="K146" s="37"/>
      <c r="L146" s="40"/>
      <c r="M146" s="185"/>
      <c r="N146" s="18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135</v>
      </c>
      <c r="AU146" s="18" t="s">
        <v>81</v>
      </c>
    </row>
    <row r="147" spans="1:65" s="13" customFormat="1" ht="11.25">
      <c r="B147" s="197"/>
      <c r="C147" s="198"/>
      <c r="D147" s="199" t="s">
        <v>147</v>
      </c>
      <c r="E147" s="200" t="s">
        <v>19</v>
      </c>
      <c r="F147" s="201" t="s">
        <v>211</v>
      </c>
      <c r="G147" s="198"/>
      <c r="H147" s="202">
        <v>103.5</v>
      </c>
      <c r="I147" s="203"/>
      <c r="J147" s="198"/>
      <c r="K147" s="198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147</v>
      </c>
      <c r="AU147" s="208" t="s">
        <v>81</v>
      </c>
      <c r="AV147" s="13" t="s">
        <v>81</v>
      </c>
      <c r="AW147" s="13" t="s">
        <v>36</v>
      </c>
      <c r="AX147" s="13" t="s">
        <v>74</v>
      </c>
      <c r="AY147" s="208" t="s">
        <v>123</v>
      </c>
    </row>
    <row r="148" spans="1:65" s="13" customFormat="1" ht="11.25">
      <c r="B148" s="197"/>
      <c r="C148" s="198"/>
      <c r="D148" s="199" t="s">
        <v>147</v>
      </c>
      <c r="E148" s="200" t="s">
        <v>19</v>
      </c>
      <c r="F148" s="201" t="s">
        <v>212</v>
      </c>
      <c r="G148" s="198"/>
      <c r="H148" s="202">
        <v>110.4</v>
      </c>
      <c r="I148" s="203"/>
      <c r="J148" s="198"/>
      <c r="K148" s="198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147</v>
      </c>
      <c r="AU148" s="208" t="s">
        <v>81</v>
      </c>
      <c r="AV148" s="13" t="s">
        <v>81</v>
      </c>
      <c r="AW148" s="13" t="s">
        <v>36</v>
      </c>
      <c r="AX148" s="13" t="s">
        <v>74</v>
      </c>
      <c r="AY148" s="208" t="s">
        <v>123</v>
      </c>
    </row>
    <row r="149" spans="1:65" s="14" customFormat="1" ht="11.25">
      <c r="B149" s="209"/>
      <c r="C149" s="210"/>
      <c r="D149" s="199" t="s">
        <v>147</v>
      </c>
      <c r="E149" s="211" t="s">
        <v>19</v>
      </c>
      <c r="F149" s="212" t="s">
        <v>193</v>
      </c>
      <c r="G149" s="210"/>
      <c r="H149" s="213">
        <v>213.9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147</v>
      </c>
      <c r="AU149" s="219" t="s">
        <v>81</v>
      </c>
      <c r="AV149" s="14" t="s">
        <v>132</v>
      </c>
      <c r="AW149" s="14" t="s">
        <v>36</v>
      </c>
      <c r="AX149" s="14" t="s">
        <v>79</v>
      </c>
      <c r="AY149" s="219" t="s">
        <v>123</v>
      </c>
    </row>
    <row r="150" spans="1:65" s="2" customFormat="1" ht="21.75" customHeight="1">
      <c r="A150" s="35"/>
      <c r="B150" s="36"/>
      <c r="C150" s="169" t="s">
        <v>125</v>
      </c>
      <c r="D150" s="169" t="s">
        <v>127</v>
      </c>
      <c r="E150" s="170" t="s">
        <v>224</v>
      </c>
      <c r="F150" s="171" t="s">
        <v>225</v>
      </c>
      <c r="G150" s="172" t="s">
        <v>226</v>
      </c>
      <c r="H150" s="173">
        <v>2.2000000000000002</v>
      </c>
      <c r="I150" s="174"/>
      <c r="J150" s="175">
        <f>ROUND(I150*H150,2)</f>
        <v>0</v>
      </c>
      <c r="K150" s="171" t="s">
        <v>131</v>
      </c>
      <c r="L150" s="40"/>
      <c r="M150" s="176" t="s">
        <v>19</v>
      </c>
      <c r="N150" s="177" t="s">
        <v>45</v>
      </c>
      <c r="O150" s="65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132</v>
      </c>
      <c r="AT150" s="180" t="s">
        <v>127</v>
      </c>
      <c r="AU150" s="180" t="s">
        <v>81</v>
      </c>
      <c r="AY150" s="18" t="s">
        <v>123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8" t="s">
        <v>79</v>
      </c>
      <c r="BK150" s="181">
        <f>ROUND(I150*H150,2)</f>
        <v>0</v>
      </c>
      <c r="BL150" s="18" t="s">
        <v>132</v>
      </c>
      <c r="BM150" s="180" t="s">
        <v>227</v>
      </c>
    </row>
    <row r="151" spans="1:65" s="2" customFormat="1" ht="11.25">
      <c r="A151" s="35"/>
      <c r="B151" s="36"/>
      <c r="C151" s="37"/>
      <c r="D151" s="182" t="s">
        <v>135</v>
      </c>
      <c r="E151" s="37"/>
      <c r="F151" s="183" t="s">
        <v>228</v>
      </c>
      <c r="G151" s="37"/>
      <c r="H151" s="37"/>
      <c r="I151" s="184"/>
      <c r="J151" s="37"/>
      <c r="K151" s="37"/>
      <c r="L151" s="40"/>
      <c r="M151" s="185"/>
      <c r="N151" s="18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135</v>
      </c>
      <c r="AU151" s="18" t="s">
        <v>81</v>
      </c>
    </row>
    <row r="152" spans="1:65" s="13" customFormat="1" ht="11.25">
      <c r="B152" s="197"/>
      <c r="C152" s="198"/>
      <c r="D152" s="199" t="s">
        <v>147</v>
      </c>
      <c r="E152" s="200" t="s">
        <v>19</v>
      </c>
      <c r="F152" s="201" t="s">
        <v>229</v>
      </c>
      <c r="G152" s="198"/>
      <c r="H152" s="202">
        <v>2.2000000000000002</v>
      </c>
      <c r="I152" s="203"/>
      <c r="J152" s="198"/>
      <c r="K152" s="198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147</v>
      </c>
      <c r="AU152" s="208" t="s">
        <v>81</v>
      </c>
      <c r="AV152" s="13" t="s">
        <v>81</v>
      </c>
      <c r="AW152" s="13" t="s">
        <v>36</v>
      </c>
      <c r="AX152" s="13" t="s">
        <v>79</v>
      </c>
      <c r="AY152" s="208" t="s">
        <v>123</v>
      </c>
    </row>
    <row r="153" spans="1:65" s="2" customFormat="1" ht="21.75" customHeight="1">
      <c r="A153" s="35"/>
      <c r="B153" s="36"/>
      <c r="C153" s="169" t="s">
        <v>230</v>
      </c>
      <c r="D153" s="169" t="s">
        <v>127</v>
      </c>
      <c r="E153" s="170" t="s">
        <v>231</v>
      </c>
      <c r="F153" s="171" t="s">
        <v>232</v>
      </c>
      <c r="G153" s="172" t="s">
        <v>226</v>
      </c>
      <c r="H153" s="173">
        <v>30.8</v>
      </c>
      <c r="I153" s="174"/>
      <c r="J153" s="175">
        <f>ROUND(I153*H153,2)</f>
        <v>0</v>
      </c>
      <c r="K153" s="171" t="s">
        <v>131</v>
      </c>
      <c r="L153" s="40"/>
      <c r="M153" s="176" t="s">
        <v>19</v>
      </c>
      <c r="N153" s="177" t="s">
        <v>45</v>
      </c>
      <c r="O153" s="65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0" t="s">
        <v>132</v>
      </c>
      <c r="AT153" s="180" t="s">
        <v>127</v>
      </c>
      <c r="AU153" s="180" t="s">
        <v>81</v>
      </c>
      <c r="AY153" s="18" t="s">
        <v>123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8" t="s">
        <v>79</v>
      </c>
      <c r="BK153" s="181">
        <f>ROUND(I153*H153,2)</f>
        <v>0</v>
      </c>
      <c r="BL153" s="18" t="s">
        <v>132</v>
      </c>
      <c r="BM153" s="180" t="s">
        <v>233</v>
      </c>
    </row>
    <row r="154" spans="1:65" s="2" customFormat="1" ht="11.25">
      <c r="A154" s="35"/>
      <c r="B154" s="36"/>
      <c r="C154" s="37"/>
      <c r="D154" s="182" t="s">
        <v>135</v>
      </c>
      <c r="E154" s="37"/>
      <c r="F154" s="183" t="s">
        <v>234</v>
      </c>
      <c r="G154" s="37"/>
      <c r="H154" s="37"/>
      <c r="I154" s="184"/>
      <c r="J154" s="37"/>
      <c r="K154" s="37"/>
      <c r="L154" s="40"/>
      <c r="M154" s="185"/>
      <c r="N154" s="18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135</v>
      </c>
      <c r="AU154" s="18" t="s">
        <v>81</v>
      </c>
    </row>
    <row r="155" spans="1:65" s="13" customFormat="1" ht="11.25">
      <c r="B155" s="197"/>
      <c r="C155" s="198"/>
      <c r="D155" s="199" t="s">
        <v>147</v>
      </c>
      <c r="E155" s="200" t="s">
        <v>19</v>
      </c>
      <c r="F155" s="201" t="s">
        <v>235</v>
      </c>
      <c r="G155" s="198"/>
      <c r="H155" s="202">
        <v>30.8</v>
      </c>
      <c r="I155" s="203"/>
      <c r="J155" s="198"/>
      <c r="K155" s="198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147</v>
      </c>
      <c r="AU155" s="208" t="s">
        <v>81</v>
      </c>
      <c r="AV155" s="13" t="s">
        <v>81</v>
      </c>
      <c r="AW155" s="13" t="s">
        <v>36</v>
      </c>
      <c r="AX155" s="13" t="s">
        <v>79</v>
      </c>
      <c r="AY155" s="208" t="s">
        <v>123</v>
      </c>
    </row>
    <row r="156" spans="1:65" s="2" customFormat="1" ht="21.75" customHeight="1">
      <c r="A156" s="35"/>
      <c r="B156" s="36"/>
      <c r="C156" s="169" t="s">
        <v>236</v>
      </c>
      <c r="D156" s="169" t="s">
        <v>127</v>
      </c>
      <c r="E156" s="170" t="s">
        <v>237</v>
      </c>
      <c r="F156" s="171" t="s">
        <v>238</v>
      </c>
      <c r="G156" s="172" t="s">
        <v>226</v>
      </c>
      <c r="H156" s="173">
        <v>2.2000000000000002</v>
      </c>
      <c r="I156" s="174"/>
      <c r="J156" s="175">
        <f>ROUND(I156*H156,2)</f>
        <v>0</v>
      </c>
      <c r="K156" s="171" t="s">
        <v>131</v>
      </c>
      <c r="L156" s="40"/>
      <c r="M156" s="176" t="s">
        <v>19</v>
      </c>
      <c r="N156" s="177" t="s">
        <v>45</v>
      </c>
      <c r="O156" s="65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0" t="s">
        <v>132</v>
      </c>
      <c r="AT156" s="180" t="s">
        <v>127</v>
      </c>
      <c r="AU156" s="180" t="s">
        <v>81</v>
      </c>
      <c r="AY156" s="18" t="s">
        <v>123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8" t="s">
        <v>79</v>
      </c>
      <c r="BK156" s="181">
        <f>ROUND(I156*H156,2)</f>
        <v>0</v>
      </c>
      <c r="BL156" s="18" t="s">
        <v>132</v>
      </c>
      <c r="BM156" s="180" t="s">
        <v>239</v>
      </c>
    </row>
    <row r="157" spans="1:65" s="2" customFormat="1" ht="11.25">
      <c r="A157" s="35"/>
      <c r="B157" s="36"/>
      <c r="C157" s="37"/>
      <c r="D157" s="182" t="s">
        <v>135</v>
      </c>
      <c r="E157" s="37"/>
      <c r="F157" s="183" t="s">
        <v>240</v>
      </c>
      <c r="G157" s="37"/>
      <c r="H157" s="37"/>
      <c r="I157" s="184"/>
      <c r="J157" s="37"/>
      <c r="K157" s="37"/>
      <c r="L157" s="40"/>
      <c r="M157" s="185"/>
      <c r="N157" s="18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135</v>
      </c>
      <c r="AU157" s="18" t="s">
        <v>81</v>
      </c>
    </row>
    <row r="158" spans="1:65" s="13" customFormat="1" ht="11.25">
      <c r="B158" s="197"/>
      <c r="C158" s="198"/>
      <c r="D158" s="199" t="s">
        <v>147</v>
      </c>
      <c r="E158" s="200" t="s">
        <v>19</v>
      </c>
      <c r="F158" s="201" t="s">
        <v>229</v>
      </c>
      <c r="G158" s="198"/>
      <c r="H158" s="202">
        <v>2.2000000000000002</v>
      </c>
      <c r="I158" s="203"/>
      <c r="J158" s="198"/>
      <c r="K158" s="198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147</v>
      </c>
      <c r="AU158" s="208" t="s">
        <v>81</v>
      </c>
      <c r="AV158" s="13" t="s">
        <v>81</v>
      </c>
      <c r="AW158" s="13" t="s">
        <v>36</v>
      </c>
      <c r="AX158" s="13" t="s">
        <v>79</v>
      </c>
      <c r="AY158" s="208" t="s">
        <v>123</v>
      </c>
    </row>
    <row r="159" spans="1:65" s="2" customFormat="1" ht="24.2" customHeight="1">
      <c r="A159" s="35"/>
      <c r="B159" s="36"/>
      <c r="C159" s="169" t="s">
        <v>7</v>
      </c>
      <c r="D159" s="169" t="s">
        <v>127</v>
      </c>
      <c r="E159" s="170" t="s">
        <v>241</v>
      </c>
      <c r="F159" s="171" t="s">
        <v>242</v>
      </c>
      <c r="G159" s="172" t="s">
        <v>130</v>
      </c>
      <c r="H159" s="173">
        <v>82.84</v>
      </c>
      <c r="I159" s="174"/>
      <c r="J159" s="175">
        <f>ROUND(I159*H159,2)</f>
        <v>0</v>
      </c>
      <c r="K159" s="171" t="s">
        <v>131</v>
      </c>
      <c r="L159" s="40"/>
      <c r="M159" s="176" t="s">
        <v>19</v>
      </c>
      <c r="N159" s="177" t="s">
        <v>45</v>
      </c>
      <c r="O159" s="65"/>
      <c r="P159" s="178">
        <f>O159*H159</f>
        <v>0</v>
      </c>
      <c r="Q159" s="178">
        <v>2.1000000000000001E-4</v>
      </c>
      <c r="R159" s="178">
        <f>Q159*H159</f>
        <v>1.7396400000000003E-2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132</v>
      </c>
      <c r="AT159" s="180" t="s">
        <v>127</v>
      </c>
      <c r="AU159" s="180" t="s">
        <v>81</v>
      </c>
      <c r="AY159" s="18" t="s">
        <v>123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8" t="s">
        <v>79</v>
      </c>
      <c r="BK159" s="181">
        <f>ROUND(I159*H159,2)</f>
        <v>0</v>
      </c>
      <c r="BL159" s="18" t="s">
        <v>132</v>
      </c>
      <c r="BM159" s="180" t="s">
        <v>243</v>
      </c>
    </row>
    <row r="160" spans="1:65" s="2" customFormat="1" ht="11.25">
      <c r="A160" s="35"/>
      <c r="B160" s="36"/>
      <c r="C160" s="37"/>
      <c r="D160" s="182" t="s">
        <v>135</v>
      </c>
      <c r="E160" s="37"/>
      <c r="F160" s="183" t="s">
        <v>244</v>
      </c>
      <c r="G160" s="37"/>
      <c r="H160" s="37"/>
      <c r="I160" s="184"/>
      <c r="J160" s="37"/>
      <c r="K160" s="37"/>
      <c r="L160" s="40"/>
      <c r="M160" s="185"/>
      <c r="N160" s="18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135</v>
      </c>
      <c r="AU160" s="18" t="s">
        <v>81</v>
      </c>
    </row>
    <row r="161" spans="1:65" s="13" customFormat="1" ht="11.25">
      <c r="B161" s="197"/>
      <c r="C161" s="198"/>
      <c r="D161" s="199" t="s">
        <v>147</v>
      </c>
      <c r="E161" s="200" t="s">
        <v>19</v>
      </c>
      <c r="F161" s="201" t="s">
        <v>245</v>
      </c>
      <c r="G161" s="198"/>
      <c r="H161" s="202">
        <v>25.84</v>
      </c>
      <c r="I161" s="203"/>
      <c r="J161" s="198"/>
      <c r="K161" s="198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147</v>
      </c>
      <c r="AU161" s="208" t="s">
        <v>81</v>
      </c>
      <c r="AV161" s="13" t="s">
        <v>81</v>
      </c>
      <c r="AW161" s="13" t="s">
        <v>36</v>
      </c>
      <c r="AX161" s="13" t="s">
        <v>74</v>
      </c>
      <c r="AY161" s="208" t="s">
        <v>123</v>
      </c>
    </row>
    <row r="162" spans="1:65" s="13" customFormat="1" ht="11.25">
      <c r="B162" s="197"/>
      <c r="C162" s="198"/>
      <c r="D162" s="199" t="s">
        <v>147</v>
      </c>
      <c r="E162" s="200" t="s">
        <v>19</v>
      </c>
      <c r="F162" s="201" t="s">
        <v>246</v>
      </c>
      <c r="G162" s="198"/>
      <c r="H162" s="202">
        <v>57</v>
      </c>
      <c r="I162" s="203"/>
      <c r="J162" s="198"/>
      <c r="K162" s="198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147</v>
      </c>
      <c r="AU162" s="208" t="s">
        <v>81</v>
      </c>
      <c r="AV162" s="13" t="s">
        <v>81</v>
      </c>
      <c r="AW162" s="13" t="s">
        <v>36</v>
      </c>
      <c r="AX162" s="13" t="s">
        <v>74</v>
      </c>
      <c r="AY162" s="208" t="s">
        <v>123</v>
      </c>
    </row>
    <row r="163" spans="1:65" s="14" customFormat="1" ht="11.25">
      <c r="B163" s="209"/>
      <c r="C163" s="210"/>
      <c r="D163" s="199" t="s">
        <v>147</v>
      </c>
      <c r="E163" s="211" t="s">
        <v>19</v>
      </c>
      <c r="F163" s="212" t="s">
        <v>193</v>
      </c>
      <c r="G163" s="210"/>
      <c r="H163" s="213">
        <v>82.84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147</v>
      </c>
      <c r="AU163" s="219" t="s">
        <v>81</v>
      </c>
      <c r="AV163" s="14" t="s">
        <v>132</v>
      </c>
      <c r="AW163" s="14" t="s">
        <v>36</v>
      </c>
      <c r="AX163" s="14" t="s">
        <v>79</v>
      </c>
      <c r="AY163" s="219" t="s">
        <v>123</v>
      </c>
    </row>
    <row r="164" spans="1:65" s="2" customFormat="1" ht="24.2" customHeight="1">
      <c r="A164" s="35"/>
      <c r="B164" s="36"/>
      <c r="C164" s="169" t="s">
        <v>247</v>
      </c>
      <c r="D164" s="169" t="s">
        <v>127</v>
      </c>
      <c r="E164" s="170" t="s">
        <v>248</v>
      </c>
      <c r="F164" s="171" t="s">
        <v>249</v>
      </c>
      <c r="G164" s="172" t="s">
        <v>140</v>
      </c>
      <c r="H164" s="173">
        <v>0.20300000000000001</v>
      </c>
      <c r="I164" s="174"/>
      <c r="J164" s="175">
        <f>ROUND(I164*H164,2)</f>
        <v>0</v>
      </c>
      <c r="K164" s="171" t="s">
        <v>131</v>
      </c>
      <c r="L164" s="40"/>
      <c r="M164" s="176" t="s">
        <v>19</v>
      </c>
      <c r="N164" s="177" t="s">
        <v>45</v>
      </c>
      <c r="O164" s="65"/>
      <c r="P164" s="178">
        <f>O164*H164</f>
        <v>0</v>
      </c>
      <c r="Q164" s="178">
        <v>0</v>
      </c>
      <c r="R164" s="178">
        <f>Q164*H164</f>
        <v>0</v>
      </c>
      <c r="S164" s="178">
        <v>1.8</v>
      </c>
      <c r="T164" s="179">
        <f>S164*H164</f>
        <v>0.36540000000000006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0" t="s">
        <v>132</v>
      </c>
      <c r="AT164" s="180" t="s">
        <v>127</v>
      </c>
      <c r="AU164" s="180" t="s">
        <v>81</v>
      </c>
      <c r="AY164" s="18" t="s">
        <v>123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8" t="s">
        <v>79</v>
      </c>
      <c r="BK164" s="181">
        <f>ROUND(I164*H164,2)</f>
        <v>0</v>
      </c>
      <c r="BL164" s="18" t="s">
        <v>132</v>
      </c>
      <c r="BM164" s="180" t="s">
        <v>250</v>
      </c>
    </row>
    <row r="165" spans="1:65" s="2" customFormat="1" ht="11.25">
      <c r="A165" s="35"/>
      <c r="B165" s="36"/>
      <c r="C165" s="37"/>
      <c r="D165" s="182" t="s">
        <v>135</v>
      </c>
      <c r="E165" s="37"/>
      <c r="F165" s="183" t="s">
        <v>251</v>
      </c>
      <c r="G165" s="37"/>
      <c r="H165" s="37"/>
      <c r="I165" s="184"/>
      <c r="J165" s="37"/>
      <c r="K165" s="37"/>
      <c r="L165" s="40"/>
      <c r="M165" s="185"/>
      <c r="N165" s="18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135</v>
      </c>
      <c r="AU165" s="18" t="s">
        <v>81</v>
      </c>
    </row>
    <row r="166" spans="1:65" s="13" customFormat="1" ht="11.25">
      <c r="B166" s="197"/>
      <c r="C166" s="198"/>
      <c r="D166" s="199" t="s">
        <v>147</v>
      </c>
      <c r="E166" s="200" t="s">
        <v>19</v>
      </c>
      <c r="F166" s="201" t="s">
        <v>252</v>
      </c>
      <c r="G166" s="198"/>
      <c r="H166" s="202">
        <v>0.20300000000000001</v>
      </c>
      <c r="I166" s="203"/>
      <c r="J166" s="198"/>
      <c r="K166" s="198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147</v>
      </c>
      <c r="AU166" s="208" t="s">
        <v>81</v>
      </c>
      <c r="AV166" s="13" t="s">
        <v>81</v>
      </c>
      <c r="AW166" s="13" t="s">
        <v>36</v>
      </c>
      <c r="AX166" s="13" t="s">
        <v>79</v>
      </c>
      <c r="AY166" s="208" t="s">
        <v>123</v>
      </c>
    </row>
    <row r="167" spans="1:65" s="2" customFormat="1" ht="24.2" customHeight="1">
      <c r="A167" s="35"/>
      <c r="B167" s="36"/>
      <c r="C167" s="169" t="s">
        <v>253</v>
      </c>
      <c r="D167" s="169" t="s">
        <v>127</v>
      </c>
      <c r="E167" s="170" t="s">
        <v>254</v>
      </c>
      <c r="F167" s="171" t="s">
        <v>255</v>
      </c>
      <c r="G167" s="172" t="s">
        <v>130</v>
      </c>
      <c r="H167" s="173">
        <v>18.899999999999999</v>
      </c>
      <c r="I167" s="174"/>
      <c r="J167" s="175">
        <f>ROUND(I167*H167,2)</f>
        <v>0</v>
      </c>
      <c r="K167" s="171" t="s">
        <v>131</v>
      </c>
      <c r="L167" s="40"/>
      <c r="M167" s="176" t="s">
        <v>19</v>
      </c>
      <c r="N167" s="177" t="s">
        <v>45</v>
      </c>
      <c r="O167" s="65"/>
      <c r="P167" s="178">
        <f>O167*H167</f>
        <v>0</v>
      </c>
      <c r="Q167" s="178">
        <v>0</v>
      </c>
      <c r="R167" s="178">
        <f>Q167*H167</f>
        <v>0</v>
      </c>
      <c r="S167" s="178">
        <v>6.7000000000000004E-2</v>
      </c>
      <c r="T167" s="179">
        <f>S167*H167</f>
        <v>1.2663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0" t="s">
        <v>132</v>
      </c>
      <c r="AT167" s="180" t="s">
        <v>127</v>
      </c>
      <c r="AU167" s="180" t="s">
        <v>81</v>
      </c>
      <c r="AY167" s="18" t="s">
        <v>123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79</v>
      </c>
      <c r="BK167" s="181">
        <f>ROUND(I167*H167,2)</f>
        <v>0</v>
      </c>
      <c r="BL167" s="18" t="s">
        <v>132</v>
      </c>
      <c r="BM167" s="180" t="s">
        <v>256</v>
      </c>
    </row>
    <row r="168" spans="1:65" s="2" customFormat="1" ht="11.25">
      <c r="A168" s="35"/>
      <c r="B168" s="36"/>
      <c r="C168" s="37"/>
      <c r="D168" s="182" t="s">
        <v>135</v>
      </c>
      <c r="E168" s="37"/>
      <c r="F168" s="183" t="s">
        <v>257</v>
      </c>
      <c r="G168" s="37"/>
      <c r="H168" s="37"/>
      <c r="I168" s="184"/>
      <c r="J168" s="37"/>
      <c r="K168" s="37"/>
      <c r="L168" s="40"/>
      <c r="M168" s="185"/>
      <c r="N168" s="18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135</v>
      </c>
      <c r="AU168" s="18" t="s">
        <v>81</v>
      </c>
    </row>
    <row r="169" spans="1:65" s="13" customFormat="1" ht="11.25">
      <c r="B169" s="197"/>
      <c r="C169" s="198"/>
      <c r="D169" s="199" t="s">
        <v>147</v>
      </c>
      <c r="E169" s="200" t="s">
        <v>19</v>
      </c>
      <c r="F169" s="201" t="s">
        <v>258</v>
      </c>
      <c r="G169" s="198"/>
      <c r="H169" s="202">
        <v>18.899999999999999</v>
      </c>
      <c r="I169" s="203"/>
      <c r="J169" s="198"/>
      <c r="K169" s="198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147</v>
      </c>
      <c r="AU169" s="208" t="s">
        <v>81</v>
      </c>
      <c r="AV169" s="13" t="s">
        <v>81</v>
      </c>
      <c r="AW169" s="13" t="s">
        <v>36</v>
      </c>
      <c r="AX169" s="13" t="s">
        <v>79</v>
      </c>
      <c r="AY169" s="208" t="s">
        <v>123</v>
      </c>
    </row>
    <row r="170" spans="1:65" s="2" customFormat="1" ht="24.2" customHeight="1">
      <c r="A170" s="35"/>
      <c r="B170" s="36"/>
      <c r="C170" s="169" t="s">
        <v>259</v>
      </c>
      <c r="D170" s="169" t="s">
        <v>127</v>
      </c>
      <c r="E170" s="170" t="s">
        <v>260</v>
      </c>
      <c r="F170" s="171" t="s">
        <v>261</v>
      </c>
      <c r="G170" s="172" t="s">
        <v>130</v>
      </c>
      <c r="H170" s="173">
        <v>1.5760000000000001</v>
      </c>
      <c r="I170" s="174"/>
      <c r="J170" s="175">
        <f>ROUND(I170*H170,2)</f>
        <v>0</v>
      </c>
      <c r="K170" s="171" t="s">
        <v>131</v>
      </c>
      <c r="L170" s="40"/>
      <c r="M170" s="176" t="s">
        <v>19</v>
      </c>
      <c r="N170" s="177" t="s">
        <v>45</v>
      </c>
      <c r="O170" s="65"/>
      <c r="P170" s="178">
        <f>O170*H170</f>
        <v>0</v>
      </c>
      <c r="Q170" s="178">
        <v>0</v>
      </c>
      <c r="R170" s="178">
        <f>Q170*H170</f>
        <v>0</v>
      </c>
      <c r="S170" s="178">
        <v>7.5999999999999998E-2</v>
      </c>
      <c r="T170" s="179">
        <f>S170*H170</f>
        <v>0.11977600000000001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0" t="s">
        <v>132</v>
      </c>
      <c r="AT170" s="180" t="s">
        <v>127</v>
      </c>
      <c r="AU170" s="180" t="s">
        <v>81</v>
      </c>
      <c r="AY170" s="18" t="s">
        <v>123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8" t="s">
        <v>79</v>
      </c>
      <c r="BK170" s="181">
        <f>ROUND(I170*H170,2)</f>
        <v>0</v>
      </c>
      <c r="BL170" s="18" t="s">
        <v>132</v>
      </c>
      <c r="BM170" s="180" t="s">
        <v>262</v>
      </c>
    </row>
    <row r="171" spans="1:65" s="2" customFormat="1" ht="11.25">
      <c r="A171" s="35"/>
      <c r="B171" s="36"/>
      <c r="C171" s="37"/>
      <c r="D171" s="182" t="s">
        <v>135</v>
      </c>
      <c r="E171" s="37"/>
      <c r="F171" s="183" t="s">
        <v>263</v>
      </c>
      <c r="G171" s="37"/>
      <c r="H171" s="37"/>
      <c r="I171" s="184"/>
      <c r="J171" s="37"/>
      <c r="K171" s="37"/>
      <c r="L171" s="40"/>
      <c r="M171" s="185"/>
      <c r="N171" s="18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135</v>
      </c>
      <c r="AU171" s="18" t="s">
        <v>81</v>
      </c>
    </row>
    <row r="172" spans="1:65" s="13" customFormat="1" ht="11.25">
      <c r="B172" s="197"/>
      <c r="C172" s="198"/>
      <c r="D172" s="199" t="s">
        <v>147</v>
      </c>
      <c r="E172" s="200" t="s">
        <v>19</v>
      </c>
      <c r="F172" s="201" t="s">
        <v>264</v>
      </c>
      <c r="G172" s="198"/>
      <c r="H172" s="202">
        <v>1.5760000000000001</v>
      </c>
      <c r="I172" s="203"/>
      <c r="J172" s="198"/>
      <c r="K172" s="198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147</v>
      </c>
      <c r="AU172" s="208" t="s">
        <v>81</v>
      </c>
      <c r="AV172" s="13" t="s">
        <v>81</v>
      </c>
      <c r="AW172" s="13" t="s">
        <v>36</v>
      </c>
      <c r="AX172" s="13" t="s">
        <v>79</v>
      </c>
      <c r="AY172" s="208" t="s">
        <v>123</v>
      </c>
    </row>
    <row r="173" spans="1:65" s="2" customFormat="1" ht="33" customHeight="1">
      <c r="A173" s="35"/>
      <c r="B173" s="36"/>
      <c r="C173" s="169" t="s">
        <v>265</v>
      </c>
      <c r="D173" s="169" t="s">
        <v>127</v>
      </c>
      <c r="E173" s="170" t="s">
        <v>266</v>
      </c>
      <c r="F173" s="171" t="s">
        <v>267</v>
      </c>
      <c r="G173" s="172" t="s">
        <v>156</v>
      </c>
      <c r="H173" s="173">
        <v>4</v>
      </c>
      <c r="I173" s="174"/>
      <c r="J173" s="175">
        <f>ROUND(I173*H173,2)</f>
        <v>0</v>
      </c>
      <c r="K173" s="171" t="s">
        <v>131</v>
      </c>
      <c r="L173" s="40"/>
      <c r="M173" s="176" t="s">
        <v>19</v>
      </c>
      <c r="N173" s="177" t="s">
        <v>45</v>
      </c>
      <c r="O173" s="65"/>
      <c r="P173" s="178">
        <f>O173*H173</f>
        <v>0</v>
      </c>
      <c r="Q173" s="178">
        <v>0</v>
      </c>
      <c r="R173" s="178">
        <f>Q173*H173</f>
        <v>0</v>
      </c>
      <c r="S173" s="178">
        <v>1E-3</v>
      </c>
      <c r="T173" s="179">
        <f>S173*H173</f>
        <v>4.0000000000000001E-3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0" t="s">
        <v>132</v>
      </c>
      <c r="AT173" s="180" t="s">
        <v>127</v>
      </c>
      <c r="AU173" s="180" t="s">
        <v>81</v>
      </c>
      <c r="AY173" s="18" t="s">
        <v>123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8" t="s">
        <v>79</v>
      </c>
      <c r="BK173" s="181">
        <f>ROUND(I173*H173,2)</f>
        <v>0</v>
      </c>
      <c r="BL173" s="18" t="s">
        <v>132</v>
      </c>
      <c r="BM173" s="180" t="s">
        <v>268</v>
      </c>
    </row>
    <row r="174" spans="1:65" s="2" customFormat="1" ht="11.25">
      <c r="A174" s="35"/>
      <c r="B174" s="36"/>
      <c r="C174" s="37"/>
      <c r="D174" s="182" t="s">
        <v>135</v>
      </c>
      <c r="E174" s="37"/>
      <c r="F174" s="183" t="s">
        <v>269</v>
      </c>
      <c r="G174" s="37"/>
      <c r="H174" s="37"/>
      <c r="I174" s="184"/>
      <c r="J174" s="37"/>
      <c r="K174" s="37"/>
      <c r="L174" s="40"/>
      <c r="M174" s="185"/>
      <c r="N174" s="186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135</v>
      </c>
      <c r="AU174" s="18" t="s">
        <v>81</v>
      </c>
    </row>
    <row r="175" spans="1:65" s="2" customFormat="1" ht="24.2" customHeight="1">
      <c r="A175" s="35"/>
      <c r="B175" s="36"/>
      <c r="C175" s="169" t="s">
        <v>270</v>
      </c>
      <c r="D175" s="169" t="s">
        <v>127</v>
      </c>
      <c r="E175" s="170" t="s">
        <v>271</v>
      </c>
      <c r="F175" s="171" t="s">
        <v>272</v>
      </c>
      <c r="G175" s="172" t="s">
        <v>156</v>
      </c>
      <c r="H175" s="173">
        <v>1</v>
      </c>
      <c r="I175" s="174"/>
      <c r="J175" s="175">
        <f>ROUND(I175*H175,2)</f>
        <v>0</v>
      </c>
      <c r="K175" s="171" t="s">
        <v>131</v>
      </c>
      <c r="L175" s="40"/>
      <c r="M175" s="176" t="s">
        <v>19</v>
      </c>
      <c r="N175" s="177" t="s">
        <v>45</v>
      </c>
      <c r="O175" s="65"/>
      <c r="P175" s="178">
        <f>O175*H175</f>
        <v>0</v>
      </c>
      <c r="Q175" s="178">
        <v>0</v>
      </c>
      <c r="R175" s="178">
        <f>Q175*H175</f>
        <v>0</v>
      </c>
      <c r="S175" s="178">
        <v>4.9000000000000002E-2</v>
      </c>
      <c r="T175" s="179">
        <f>S175*H175</f>
        <v>4.9000000000000002E-2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0" t="s">
        <v>132</v>
      </c>
      <c r="AT175" s="180" t="s">
        <v>127</v>
      </c>
      <c r="AU175" s="180" t="s">
        <v>81</v>
      </c>
      <c r="AY175" s="18" t="s">
        <v>123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8" t="s">
        <v>79</v>
      </c>
      <c r="BK175" s="181">
        <f>ROUND(I175*H175,2)</f>
        <v>0</v>
      </c>
      <c r="BL175" s="18" t="s">
        <v>132</v>
      </c>
      <c r="BM175" s="180" t="s">
        <v>273</v>
      </c>
    </row>
    <row r="176" spans="1:65" s="2" customFormat="1" ht="11.25">
      <c r="A176" s="35"/>
      <c r="B176" s="36"/>
      <c r="C176" s="37"/>
      <c r="D176" s="182" t="s">
        <v>135</v>
      </c>
      <c r="E176" s="37"/>
      <c r="F176" s="183" t="s">
        <v>274</v>
      </c>
      <c r="G176" s="37"/>
      <c r="H176" s="37"/>
      <c r="I176" s="184"/>
      <c r="J176" s="37"/>
      <c r="K176" s="37"/>
      <c r="L176" s="40"/>
      <c r="M176" s="185"/>
      <c r="N176" s="18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135</v>
      </c>
      <c r="AU176" s="18" t="s">
        <v>81</v>
      </c>
    </row>
    <row r="177" spans="1:65" s="2" customFormat="1" ht="21.75" customHeight="1">
      <c r="A177" s="35"/>
      <c r="B177" s="36"/>
      <c r="C177" s="169" t="s">
        <v>275</v>
      </c>
      <c r="D177" s="169" t="s">
        <v>127</v>
      </c>
      <c r="E177" s="170" t="s">
        <v>276</v>
      </c>
      <c r="F177" s="171" t="s">
        <v>277</v>
      </c>
      <c r="G177" s="172" t="s">
        <v>156</v>
      </c>
      <c r="H177" s="173">
        <v>15</v>
      </c>
      <c r="I177" s="174"/>
      <c r="J177" s="175">
        <f>ROUND(I177*H177,2)</f>
        <v>0</v>
      </c>
      <c r="K177" s="171" t="s">
        <v>131</v>
      </c>
      <c r="L177" s="40"/>
      <c r="M177" s="176" t="s">
        <v>19</v>
      </c>
      <c r="N177" s="177" t="s">
        <v>45</v>
      </c>
      <c r="O177" s="65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0" t="s">
        <v>132</v>
      </c>
      <c r="AT177" s="180" t="s">
        <v>127</v>
      </c>
      <c r="AU177" s="180" t="s">
        <v>81</v>
      </c>
      <c r="AY177" s="18" t="s">
        <v>123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8" t="s">
        <v>79</v>
      </c>
      <c r="BK177" s="181">
        <f>ROUND(I177*H177,2)</f>
        <v>0</v>
      </c>
      <c r="BL177" s="18" t="s">
        <v>132</v>
      </c>
      <c r="BM177" s="180" t="s">
        <v>278</v>
      </c>
    </row>
    <row r="178" spans="1:65" s="2" customFormat="1" ht="11.25">
      <c r="A178" s="35"/>
      <c r="B178" s="36"/>
      <c r="C178" s="37"/>
      <c r="D178" s="182" t="s">
        <v>135</v>
      </c>
      <c r="E178" s="37"/>
      <c r="F178" s="183" t="s">
        <v>279</v>
      </c>
      <c r="G178" s="37"/>
      <c r="H178" s="37"/>
      <c r="I178" s="184"/>
      <c r="J178" s="37"/>
      <c r="K178" s="37"/>
      <c r="L178" s="40"/>
      <c r="M178" s="185"/>
      <c r="N178" s="186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135</v>
      </c>
      <c r="AU178" s="18" t="s">
        <v>81</v>
      </c>
    </row>
    <row r="179" spans="1:65" s="2" customFormat="1" ht="21.75" customHeight="1">
      <c r="A179" s="35"/>
      <c r="B179" s="36"/>
      <c r="C179" s="169" t="s">
        <v>280</v>
      </c>
      <c r="D179" s="169" t="s">
        <v>127</v>
      </c>
      <c r="E179" s="170" t="s">
        <v>281</v>
      </c>
      <c r="F179" s="171" t="s">
        <v>282</v>
      </c>
      <c r="G179" s="172" t="s">
        <v>156</v>
      </c>
      <c r="H179" s="173">
        <v>4</v>
      </c>
      <c r="I179" s="174"/>
      <c r="J179" s="175">
        <f>ROUND(I179*H179,2)</f>
        <v>0</v>
      </c>
      <c r="K179" s="171" t="s">
        <v>131</v>
      </c>
      <c r="L179" s="40"/>
      <c r="M179" s="176" t="s">
        <v>19</v>
      </c>
      <c r="N179" s="177" t="s">
        <v>45</v>
      </c>
      <c r="O179" s="65"/>
      <c r="P179" s="178">
        <f>O179*H179</f>
        <v>0</v>
      </c>
      <c r="Q179" s="178">
        <v>0</v>
      </c>
      <c r="R179" s="178">
        <f>Q179*H179</f>
        <v>0</v>
      </c>
      <c r="S179" s="178">
        <v>1E-3</v>
      </c>
      <c r="T179" s="179">
        <f>S179*H179</f>
        <v>4.0000000000000001E-3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0" t="s">
        <v>132</v>
      </c>
      <c r="AT179" s="180" t="s">
        <v>127</v>
      </c>
      <c r="AU179" s="180" t="s">
        <v>81</v>
      </c>
      <c r="AY179" s="18" t="s">
        <v>123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8" t="s">
        <v>79</v>
      </c>
      <c r="BK179" s="181">
        <f>ROUND(I179*H179,2)</f>
        <v>0</v>
      </c>
      <c r="BL179" s="18" t="s">
        <v>132</v>
      </c>
      <c r="BM179" s="180" t="s">
        <v>283</v>
      </c>
    </row>
    <row r="180" spans="1:65" s="2" customFormat="1" ht="11.25">
      <c r="A180" s="35"/>
      <c r="B180" s="36"/>
      <c r="C180" s="37"/>
      <c r="D180" s="182" t="s">
        <v>135</v>
      </c>
      <c r="E180" s="37"/>
      <c r="F180" s="183" t="s">
        <v>284</v>
      </c>
      <c r="G180" s="37"/>
      <c r="H180" s="37"/>
      <c r="I180" s="184"/>
      <c r="J180" s="37"/>
      <c r="K180" s="37"/>
      <c r="L180" s="40"/>
      <c r="M180" s="185"/>
      <c r="N180" s="18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135</v>
      </c>
      <c r="AU180" s="18" t="s">
        <v>81</v>
      </c>
    </row>
    <row r="181" spans="1:65" s="2" customFormat="1" ht="21.75" customHeight="1">
      <c r="A181" s="35"/>
      <c r="B181" s="36"/>
      <c r="C181" s="169" t="s">
        <v>285</v>
      </c>
      <c r="D181" s="169" t="s">
        <v>127</v>
      </c>
      <c r="E181" s="170" t="s">
        <v>286</v>
      </c>
      <c r="F181" s="171" t="s">
        <v>287</v>
      </c>
      <c r="G181" s="172" t="s">
        <v>226</v>
      </c>
      <c r="H181" s="173">
        <v>70</v>
      </c>
      <c r="I181" s="174"/>
      <c r="J181" s="175">
        <f>ROUND(I181*H181,2)</f>
        <v>0</v>
      </c>
      <c r="K181" s="171" t="s">
        <v>131</v>
      </c>
      <c r="L181" s="40"/>
      <c r="M181" s="176" t="s">
        <v>19</v>
      </c>
      <c r="N181" s="177" t="s">
        <v>45</v>
      </c>
      <c r="O181" s="65"/>
      <c r="P181" s="178">
        <f>O181*H181</f>
        <v>0</v>
      </c>
      <c r="Q181" s="178">
        <v>0</v>
      </c>
      <c r="R181" s="178">
        <f>Q181*H181</f>
        <v>0</v>
      </c>
      <c r="S181" s="178">
        <v>2E-3</v>
      </c>
      <c r="T181" s="179">
        <f>S181*H181</f>
        <v>0.14000000000000001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0" t="s">
        <v>132</v>
      </c>
      <c r="AT181" s="180" t="s">
        <v>127</v>
      </c>
      <c r="AU181" s="180" t="s">
        <v>81</v>
      </c>
      <c r="AY181" s="18" t="s">
        <v>123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8" t="s">
        <v>79</v>
      </c>
      <c r="BK181" s="181">
        <f>ROUND(I181*H181,2)</f>
        <v>0</v>
      </c>
      <c r="BL181" s="18" t="s">
        <v>132</v>
      </c>
      <c r="BM181" s="180" t="s">
        <v>288</v>
      </c>
    </row>
    <row r="182" spans="1:65" s="2" customFormat="1" ht="11.25">
      <c r="A182" s="35"/>
      <c r="B182" s="36"/>
      <c r="C182" s="37"/>
      <c r="D182" s="182" t="s">
        <v>135</v>
      </c>
      <c r="E182" s="37"/>
      <c r="F182" s="183" t="s">
        <v>289</v>
      </c>
      <c r="G182" s="37"/>
      <c r="H182" s="37"/>
      <c r="I182" s="184"/>
      <c r="J182" s="37"/>
      <c r="K182" s="37"/>
      <c r="L182" s="40"/>
      <c r="M182" s="185"/>
      <c r="N182" s="18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135</v>
      </c>
      <c r="AU182" s="18" t="s">
        <v>81</v>
      </c>
    </row>
    <row r="183" spans="1:65" s="2" customFormat="1" ht="21.75" customHeight="1">
      <c r="A183" s="35"/>
      <c r="B183" s="36"/>
      <c r="C183" s="169" t="s">
        <v>290</v>
      </c>
      <c r="D183" s="169" t="s">
        <v>127</v>
      </c>
      <c r="E183" s="170" t="s">
        <v>291</v>
      </c>
      <c r="F183" s="171" t="s">
        <v>292</v>
      </c>
      <c r="G183" s="172" t="s">
        <v>226</v>
      </c>
      <c r="H183" s="173">
        <v>50</v>
      </c>
      <c r="I183" s="174"/>
      <c r="J183" s="175">
        <f>ROUND(I183*H183,2)</f>
        <v>0</v>
      </c>
      <c r="K183" s="171" t="s">
        <v>131</v>
      </c>
      <c r="L183" s="40"/>
      <c r="M183" s="176" t="s">
        <v>19</v>
      </c>
      <c r="N183" s="177" t="s">
        <v>45</v>
      </c>
      <c r="O183" s="65"/>
      <c r="P183" s="178">
        <f>O183*H183</f>
        <v>0</v>
      </c>
      <c r="Q183" s="178">
        <v>0</v>
      </c>
      <c r="R183" s="178">
        <f>Q183*H183</f>
        <v>0</v>
      </c>
      <c r="S183" s="178">
        <v>6.0000000000000001E-3</v>
      </c>
      <c r="T183" s="179">
        <f>S183*H183</f>
        <v>0.3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0" t="s">
        <v>132</v>
      </c>
      <c r="AT183" s="180" t="s">
        <v>127</v>
      </c>
      <c r="AU183" s="180" t="s">
        <v>81</v>
      </c>
      <c r="AY183" s="18" t="s">
        <v>123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79</v>
      </c>
      <c r="BK183" s="181">
        <f>ROUND(I183*H183,2)</f>
        <v>0</v>
      </c>
      <c r="BL183" s="18" t="s">
        <v>132</v>
      </c>
      <c r="BM183" s="180" t="s">
        <v>293</v>
      </c>
    </row>
    <row r="184" spans="1:65" s="2" customFormat="1" ht="11.25">
      <c r="A184" s="35"/>
      <c r="B184" s="36"/>
      <c r="C184" s="37"/>
      <c r="D184" s="182" t="s">
        <v>135</v>
      </c>
      <c r="E184" s="37"/>
      <c r="F184" s="183" t="s">
        <v>294</v>
      </c>
      <c r="G184" s="37"/>
      <c r="H184" s="37"/>
      <c r="I184" s="184"/>
      <c r="J184" s="37"/>
      <c r="K184" s="37"/>
      <c r="L184" s="40"/>
      <c r="M184" s="185"/>
      <c r="N184" s="18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135</v>
      </c>
      <c r="AU184" s="18" t="s">
        <v>81</v>
      </c>
    </row>
    <row r="185" spans="1:65" s="12" customFormat="1" ht="22.9" customHeight="1">
      <c r="B185" s="153"/>
      <c r="C185" s="154"/>
      <c r="D185" s="155" t="s">
        <v>73</v>
      </c>
      <c r="E185" s="167" t="s">
        <v>295</v>
      </c>
      <c r="F185" s="167" t="s">
        <v>296</v>
      </c>
      <c r="G185" s="154"/>
      <c r="H185" s="154"/>
      <c r="I185" s="157"/>
      <c r="J185" s="168">
        <f>BK185</f>
        <v>0</v>
      </c>
      <c r="K185" s="154"/>
      <c r="L185" s="159"/>
      <c r="M185" s="160"/>
      <c r="N185" s="161"/>
      <c r="O185" s="161"/>
      <c r="P185" s="162">
        <f>SUM(P186:P218)</f>
        <v>0</v>
      </c>
      <c r="Q185" s="161"/>
      <c r="R185" s="162">
        <f>SUM(R186:R218)</f>
        <v>0</v>
      </c>
      <c r="S185" s="161"/>
      <c r="T185" s="163">
        <f>SUM(T186:T218)</f>
        <v>0</v>
      </c>
      <c r="AR185" s="164" t="s">
        <v>79</v>
      </c>
      <c r="AT185" s="165" t="s">
        <v>73</v>
      </c>
      <c r="AU185" s="165" t="s">
        <v>79</v>
      </c>
      <c r="AY185" s="164" t="s">
        <v>123</v>
      </c>
      <c r="BK185" s="166">
        <f>SUM(BK186:BK218)</f>
        <v>0</v>
      </c>
    </row>
    <row r="186" spans="1:65" s="2" customFormat="1" ht="24.2" customHeight="1">
      <c r="A186" s="35"/>
      <c r="B186" s="36"/>
      <c r="C186" s="169" t="s">
        <v>297</v>
      </c>
      <c r="D186" s="169" t="s">
        <v>127</v>
      </c>
      <c r="E186" s="170" t="s">
        <v>298</v>
      </c>
      <c r="F186" s="171" t="s">
        <v>299</v>
      </c>
      <c r="G186" s="172" t="s">
        <v>300</v>
      </c>
      <c r="H186" s="173">
        <v>6.782</v>
      </c>
      <c r="I186" s="174"/>
      <c r="J186" s="175">
        <f>ROUND(I186*H186,2)</f>
        <v>0</v>
      </c>
      <c r="K186" s="171" t="s">
        <v>131</v>
      </c>
      <c r="L186" s="40"/>
      <c r="M186" s="176" t="s">
        <v>19</v>
      </c>
      <c r="N186" s="177" t="s">
        <v>45</v>
      </c>
      <c r="O186" s="65"/>
      <c r="P186" s="178">
        <f>O186*H186</f>
        <v>0</v>
      </c>
      <c r="Q186" s="178">
        <v>0</v>
      </c>
      <c r="R186" s="178">
        <f>Q186*H186</f>
        <v>0</v>
      </c>
      <c r="S186" s="178">
        <v>0</v>
      </c>
      <c r="T186" s="17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0" t="s">
        <v>132</v>
      </c>
      <c r="AT186" s="180" t="s">
        <v>127</v>
      </c>
      <c r="AU186" s="180" t="s">
        <v>81</v>
      </c>
      <c r="AY186" s="18" t="s">
        <v>123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8" t="s">
        <v>79</v>
      </c>
      <c r="BK186" s="181">
        <f>ROUND(I186*H186,2)</f>
        <v>0</v>
      </c>
      <c r="BL186" s="18" t="s">
        <v>132</v>
      </c>
      <c r="BM186" s="180" t="s">
        <v>301</v>
      </c>
    </row>
    <row r="187" spans="1:65" s="2" customFormat="1" ht="11.25">
      <c r="A187" s="35"/>
      <c r="B187" s="36"/>
      <c r="C187" s="37"/>
      <c r="D187" s="182" t="s">
        <v>135</v>
      </c>
      <c r="E187" s="37"/>
      <c r="F187" s="183" t="s">
        <v>302</v>
      </c>
      <c r="G187" s="37"/>
      <c r="H187" s="37"/>
      <c r="I187" s="184"/>
      <c r="J187" s="37"/>
      <c r="K187" s="37"/>
      <c r="L187" s="40"/>
      <c r="M187" s="185"/>
      <c r="N187" s="18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135</v>
      </c>
      <c r="AU187" s="18" t="s">
        <v>81</v>
      </c>
    </row>
    <row r="188" spans="1:65" s="13" customFormat="1" ht="11.25">
      <c r="B188" s="197"/>
      <c r="C188" s="198"/>
      <c r="D188" s="199" t="s">
        <v>147</v>
      </c>
      <c r="E188" s="200" t="s">
        <v>19</v>
      </c>
      <c r="F188" s="201" t="s">
        <v>303</v>
      </c>
      <c r="G188" s="198"/>
      <c r="H188" s="202">
        <v>6.782</v>
      </c>
      <c r="I188" s="203"/>
      <c r="J188" s="198"/>
      <c r="K188" s="198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147</v>
      </c>
      <c r="AU188" s="208" t="s">
        <v>81</v>
      </c>
      <c r="AV188" s="13" t="s">
        <v>81</v>
      </c>
      <c r="AW188" s="13" t="s">
        <v>36</v>
      </c>
      <c r="AX188" s="13" t="s">
        <v>79</v>
      </c>
      <c r="AY188" s="208" t="s">
        <v>123</v>
      </c>
    </row>
    <row r="189" spans="1:65" s="2" customFormat="1" ht="21.75" customHeight="1">
      <c r="A189" s="35"/>
      <c r="B189" s="36"/>
      <c r="C189" s="169" t="s">
        <v>304</v>
      </c>
      <c r="D189" s="169" t="s">
        <v>127</v>
      </c>
      <c r="E189" s="170" t="s">
        <v>305</v>
      </c>
      <c r="F189" s="171" t="s">
        <v>306</v>
      </c>
      <c r="G189" s="172" t="s">
        <v>300</v>
      </c>
      <c r="H189" s="173">
        <v>6.782</v>
      </c>
      <c r="I189" s="174"/>
      <c r="J189" s="175">
        <f>ROUND(I189*H189,2)</f>
        <v>0</v>
      </c>
      <c r="K189" s="171" t="s">
        <v>131</v>
      </c>
      <c r="L189" s="40"/>
      <c r="M189" s="176" t="s">
        <v>19</v>
      </c>
      <c r="N189" s="177" t="s">
        <v>45</v>
      </c>
      <c r="O189" s="65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0" t="s">
        <v>132</v>
      </c>
      <c r="AT189" s="180" t="s">
        <v>127</v>
      </c>
      <c r="AU189" s="180" t="s">
        <v>81</v>
      </c>
      <c r="AY189" s="18" t="s">
        <v>123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8" t="s">
        <v>79</v>
      </c>
      <c r="BK189" s="181">
        <f>ROUND(I189*H189,2)</f>
        <v>0</v>
      </c>
      <c r="BL189" s="18" t="s">
        <v>132</v>
      </c>
      <c r="BM189" s="180" t="s">
        <v>307</v>
      </c>
    </row>
    <row r="190" spans="1:65" s="2" customFormat="1" ht="11.25">
      <c r="A190" s="35"/>
      <c r="B190" s="36"/>
      <c r="C190" s="37"/>
      <c r="D190" s="182" t="s">
        <v>135</v>
      </c>
      <c r="E190" s="37"/>
      <c r="F190" s="183" t="s">
        <v>308</v>
      </c>
      <c r="G190" s="37"/>
      <c r="H190" s="37"/>
      <c r="I190" s="184"/>
      <c r="J190" s="37"/>
      <c r="K190" s="37"/>
      <c r="L190" s="40"/>
      <c r="M190" s="185"/>
      <c r="N190" s="18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135</v>
      </c>
      <c r="AU190" s="18" t="s">
        <v>81</v>
      </c>
    </row>
    <row r="191" spans="1:65" s="13" customFormat="1" ht="11.25">
      <c r="B191" s="197"/>
      <c r="C191" s="198"/>
      <c r="D191" s="199" t="s">
        <v>147</v>
      </c>
      <c r="E191" s="200" t="s">
        <v>19</v>
      </c>
      <c r="F191" s="201" t="s">
        <v>303</v>
      </c>
      <c r="G191" s="198"/>
      <c r="H191" s="202">
        <v>6.782</v>
      </c>
      <c r="I191" s="203"/>
      <c r="J191" s="198"/>
      <c r="K191" s="198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147</v>
      </c>
      <c r="AU191" s="208" t="s">
        <v>81</v>
      </c>
      <c r="AV191" s="13" t="s">
        <v>81</v>
      </c>
      <c r="AW191" s="13" t="s">
        <v>36</v>
      </c>
      <c r="AX191" s="13" t="s">
        <v>79</v>
      </c>
      <c r="AY191" s="208" t="s">
        <v>123</v>
      </c>
    </row>
    <row r="192" spans="1:65" s="2" customFormat="1" ht="24.2" customHeight="1">
      <c r="A192" s="35"/>
      <c r="B192" s="36"/>
      <c r="C192" s="169" t="s">
        <v>309</v>
      </c>
      <c r="D192" s="169" t="s">
        <v>127</v>
      </c>
      <c r="E192" s="170" t="s">
        <v>310</v>
      </c>
      <c r="F192" s="171" t="s">
        <v>311</v>
      </c>
      <c r="G192" s="172" t="s">
        <v>300</v>
      </c>
      <c r="H192" s="173">
        <v>47.473999999999997</v>
      </c>
      <c r="I192" s="174"/>
      <c r="J192" s="175">
        <f>ROUND(I192*H192,2)</f>
        <v>0</v>
      </c>
      <c r="K192" s="171" t="s">
        <v>131</v>
      </c>
      <c r="L192" s="40"/>
      <c r="M192" s="176" t="s">
        <v>19</v>
      </c>
      <c r="N192" s="177" t="s">
        <v>45</v>
      </c>
      <c r="O192" s="65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0" t="s">
        <v>132</v>
      </c>
      <c r="AT192" s="180" t="s">
        <v>127</v>
      </c>
      <c r="AU192" s="180" t="s">
        <v>81</v>
      </c>
      <c r="AY192" s="18" t="s">
        <v>123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8" t="s">
        <v>79</v>
      </c>
      <c r="BK192" s="181">
        <f>ROUND(I192*H192,2)</f>
        <v>0</v>
      </c>
      <c r="BL192" s="18" t="s">
        <v>132</v>
      </c>
      <c r="BM192" s="180" t="s">
        <v>312</v>
      </c>
    </row>
    <row r="193" spans="1:65" s="2" customFormat="1" ht="11.25">
      <c r="A193" s="35"/>
      <c r="B193" s="36"/>
      <c r="C193" s="37"/>
      <c r="D193" s="182" t="s">
        <v>135</v>
      </c>
      <c r="E193" s="37"/>
      <c r="F193" s="183" t="s">
        <v>313</v>
      </c>
      <c r="G193" s="37"/>
      <c r="H193" s="37"/>
      <c r="I193" s="184"/>
      <c r="J193" s="37"/>
      <c r="K193" s="37"/>
      <c r="L193" s="40"/>
      <c r="M193" s="185"/>
      <c r="N193" s="186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135</v>
      </c>
      <c r="AU193" s="18" t="s">
        <v>81</v>
      </c>
    </row>
    <row r="194" spans="1:65" s="13" customFormat="1" ht="11.25">
      <c r="B194" s="197"/>
      <c r="C194" s="198"/>
      <c r="D194" s="199" t="s">
        <v>147</v>
      </c>
      <c r="E194" s="200" t="s">
        <v>19</v>
      </c>
      <c r="F194" s="201" t="s">
        <v>314</v>
      </c>
      <c r="G194" s="198"/>
      <c r="H194" s="202">
        <v>47.473999999999997</v>
      </c>
      <c r="I194" s="203"/>
      <c r="J194" s="198"/>
      <c r="K194" s="198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147</v>
      </c>
      <c r="AU194" s="208" t="s">
        <v>81</v>
      </c>
      <c r="AV194" s="13" t="s">
        <v>81</v>
      </c>
      <c r="AW194" s="13" t="s">
        <v>36</v>
      </c>
      <c r="AX194" s="13" t="s">
        <v>79</v>
      </c>
      <c r="AY194" s="208" t="s">
        <v>123</v>
      </c>
    </row>
    <row r="195" spans="1:65" s="2" customFormat="1" ht="24.2" customHeight="1">
      <c r="A195" s="35"/>
      <c r="B195" s="36"/>
      <c r="C195" s="169" t="s">
        <v>315</v>
      </c>
      <c r="D195" s="169" t="s">
        <v>127</v>
      </c>
      <c r="E195" s="170" t="s">
        <v>316</v>
      </c>
      <c r="F195" s="171" t="s">
        <v>317</v>
      </c>
      <c r="G195" s="172" t="s">
        <v>300</v>
      </c>
      <c r="H195" s="173">
        <v>0.38</v>
      </c>
      <c r="I195" s="174"/>
      <c r="J195" s="175">
        <f>ROUND(I195*H195,2)</f>
        <v>0</v>
      </c>
      <c r="K195" s="171" t="s">
        <v>131</v>
      </c>
      <c r="L195" s="40"/>
      <c r="M195" s="176" t="s">
        <v>19</v>
      </c>
      <c r="N195" s="177" t="s">
        <v>45</v>
      </c>
      <c r="O195" s="65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0" t="s">
        <v>132</v>
      </c>
      <c r="AT195" s="180" t="s">
        <v>127</v>
      </c>
      <c r="AU195" s="180" t="s">
        <v>81</v>
      </c>
      <c r="AY195" s="18" t="s">
        <v>123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79</v>
      </c>
      <c r="BK195" s="181">
        <f>ROUND(I195*H195,2)</f>
        <v>0</v>
      </c>
      <c r="BL195" s="18" t="s">
        <v>132</v>
      </c>
      <c r="BM195" s="180" t="s">
        <v>318</v>
      </c>
    </row>
    <row r="196" spans="1:65" s="2" customFormat="1" ht="11.25">
      <c r="A196" s="35"/>
      <c r="B196" s="36"/>
      <c r="C196" s="37"/>
      <c r="D196" s="182" t="s">
        <v>135</v>
      </c>
      <c r="E196" s="37"/>
      <c r="F196" s="183" t="s">
        <v>319</v>
      </c>
      <c r="G196" s="37"/>
      <c r="H196" s="37"/>
      <c r="I196" s="184"/>
      <c r="J196" s="37"/>
      <c r="K196" s="37"/>
      <c r="L196" s="40"/>
      <c r="M196" s="185"/>
      <c r="N196" s="186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135</v>
      </c>
      <c r="AU196" s="18" t="s">
        <v>81</v>
      </c>
    </row>
    <row r="197" spans="1:65" s="13" customFormat="1" ht="11.25">
      <c r="B197" s="197"/>
      <c r="C197" s="198"/>
      <c r="D197" s="199" t="s">
        <v>147</v>
      </c>
      <c r="E197" s="200" t="s">
        <v>19</v>
      </c>
      <c r="F197" s="201" t="s">
        <v>320</v>
      </c>
      <c r="G197" s="198"/>
      <c r="H197" s="202">
        <v>0.38</v>
      </c>
      <c r="I197" s="203"/>
      <c r="J197" s="198"/>
      <c r="K197" s="198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147</v>
      </c>
      <c r="AU197" s="208" t="s">
        <v>81</v>
      </c>
      <c r="AV197" s="13" t="s">
        <v>81</v>
      </c>
      <c r="AW197" s="13" t="s">
        <v>36</v>
      </c>
      <c r="AX197" s="13" t="s">
        <v>79</v>
      </c>
      <c r="AY197" s="208" t="s">
        <v>123</v>
      </c>
    </row>
    <row r="198" spans="1:65" s="2" customFormat="1" ht="24.2" customHeight="1">
      <c r="A198" s="35"/>
      <c r="B198" s="36"/>
      <c r="C198" s="169" t="s">
        <v>321</v>
      </c>
      <c r="D198" s="169" t="s">
        <v>127</v>
      </c>
      <c r="E198" s="170" t="s">
        <v>322</v>
      </c>
      <c r="F198" s="171" t="s">
        <v>323</v>
      </c>
      <c r="G198" s="172" t="s">
        <v>300</v>
      </c>
      <c r="H198" s="173">
        <v>1.458</v>
      </c>
      <c r="I198" s="174"/>
      <c r="J198" s="175">
        <f>ROUND(I198*H198,2)</f>
        <v>0</v>
      </c>
      <c r="K198" s="171" t="s">
        <v>131</v>
      </c>
      <c r="L198" s="40"/>
      <c r="M198" s="176" t="s">
        <v>19</v>
      </c>
      <c r="N198" s="177" t="s">
        <v>45</v>
      </c>
      <c r="O198" s="65"/>
      <c r="P198" s="178">
        <f>O198*H198</f>
        <v>0</v>
      </c>
      <c r="Q198" s="178">
        <v>0</v>
      </c>
      <c r="R198" s="178">
        <f>Q198*H198</f>
        <v>0</v>
      </c>
      <c r="S198" s="178">
        <v>0</v>
      </c>
      <c r="T198" s="17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0" t="s">
        <v>132</v>
      </c>
      <c r="AT198" s="180" t="s">
        <v>127</v>
      </c>
      <c r="AU198" s="180" t="s">
        <v>81</v>
      </c>
      <c r="AY198" s="18" t="s">
        <v>123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79</v>
      </c>
      <c r="BK198" s="181">
        <f>ROUND(I198*H198,2)</f>
        <v>0</v>
      </c>
      <c r="BL198" s="18" t="s">
        <v>132</v>
      </c>
      <c r="BM198" s="180" t="s">
        <v>324</v>
      </c>
    </row>
    <row r="199" spans="1:65" s="2" customFormat="1" ht="11.25">
      <c r="A199" s="35"/>
      <c r="B199" s="36"/>
      <c r="C199" s="37"/>
      <c r="D199" s="182" t="s">
        <v>135</v>
      </c>
      <c r="E199" s="37"/>
      <c r="F199" s="183" t="s">
        <v>325</v>
      </c>
      <c r="G199" s="37"/>
      <c r="H199" s="37"/>
      <c r="I199" s="184"/>
      <c r="J199" s="37"/>
      <c r="K199" s="37"/>
      <c r="L199" s="40"/>
      <c r="M199" s="185"/>
      <c r="N199" s="186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135</v>
      </c>
      <c r="AU199" s="18" t="s">
        <v>81</v>
      </c>
    </row>
    <row r="200" spans="1:65" s="13" customFormat="1" ht="11.25">
      <c r="B200" s="197"/>
      <c r="C200" s="198"/>
      <c r="D200" s="199" t="s">
        <v>147</v>
      </c>
      <c r="E200" s="200" t="s">
        <v>19</v>
      </c>
      <c r="F200" s="201" t="s">
        <v>326</v>
      </c>
      <c r="G200" s="198"/>
      <c r="H200" s="202">
        <v>1.458</v>
      </c>
      <c r="I200" s="203"/>
      <c r="J200" s="198"/>
      <c r="K200" s="198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147</v>
      </c>
      <c r="AU200" s="208" t="s">
        <v>81</v>
      </c>
      <c r="AV200" s="13" t="s">
        <v>81</v>
      </c>
      <c r="AW200" s="13" t="s">
        <v>36</v>
      </c>
      <c r="AX200" s="13" t="s">
        <v>79</v>
      </c>
      <c r="AY200" s="208" t="s">
        <v>123</v>
      </c>
    </row>
    <row r="201" spans="1:65" s="2" customFormat="1" ht="24.2" customHeight="1">
      <c r="A201" s="35"/>
      <c r="B201" s="36"/>
      <c r="C201" s="169" t="s">
        <v>327</v>
      </c>
      <c r="D201" s="169" t="s">
        <v>127</v>
      </c>
      <c r="E201" s="170" t="s">
        <v>328</v>
      </c>
      <c r="F201" s="171" t="s">
        <v>329</v>
      </c>
      <c r="G201" s="172" t="s">
        <v>300</v>
      </c>
      <c r="H201" s="173">
        <v>0.35</v>
      </c>
      <c r="I201" s="174"/>
      <c r="J201" s="175">
        <f>ROUND(I201*H201,2)</f>
        <v>0</v>
      </c>
      <c r="K201" s="171" t="s">
        <v>131</v>
      </c>
      <c r="L201" s="40"/>
      <c r="M201" s="176" t="s">
        <v>19</v>
      </c>
      <c r="N201" s="177" t="s">
        <v>45</v>
      </c>
      <c r="O201" s="65"/>
      <c r="P201" s="178">
        <f>O201*H201</f>
        <v>0</v>
      </c>
      <c r="Q201" s="178">
        <v>0</v>
      </c>
      <c r="R201" s="178">
        <f>Q201*H201</f>
        <v>0</v>
      </c>
      <c r="S201" s="178">
        <v>0</v>
      </c>
      <c r="T201" s="17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0" t="s">
        <v>132</v>
      </c>
      <c r="AT201" s="180" t="s">
        <v>127</v>
      </c>
      <c r="AU201" s="180" t="s">
        <v>81</v>
      </c>
      <c r="AY201" s="18" t="s">
        <v>123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8" t="s">
        <v>79</v>
      </c>
      <c r="BK201" s="181">
        <f>ROUND(I201*H201,2)</f>
        <v>0</v>
      </c>
      <c r="BL201" s="18" t="s">
        <v>132</v>
      </c>
      <c r="BM201" s="180" t="s">
        <v>330</v>
      </c>
    </row>
    <row r="202" spans="1:65" s="2" customFormat="1" ht="11.25">
      <c r="A202" s="35"/>
      <c r="B202" s="36"/>
      <c r="C202" s="37"/>
      <c r="D202" s="182" t="s">
        <v>135</v>
      </c>
      <c r="E202" s="37"/>
      <c r="F202" s="183" t="s">
        <v>331</v>
      </c>
      <c r="G202" s="37"/>
      <c r="H202" s="37"/>
      <c r="I202" s="184"/>
      <c r="J202" s="37"/>
      <c r="K202" s="37"/>
      <c r="L202" s="40"/>
      <c r="M202" s="185"/>
      <c r="N202" s="18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135</v>
      </c>
      <c r="AU202" s="18" t="s">
        <v>81</v>
      </c>
    </row>
    <row r="203" spans="1:65" s="13" customFormat="1" ht="11.25">
      <c r="B203" s="197"/>
      <c r="C203" s="198"/>
      <c r="D203" s="199" t="s">
        <v>147</v>
      </c>
      <c r="E203" s="200" t="s">
        <v>19</v>
      </c>
      <c r="F203" s="201" t="s">
        <v>332</v>
      </c>
      <c r="G203" s="198"/>
      <c r="H203" s="202">
        <v>0.35</v>
      </c>
      <c r="I203" s="203"/>
      <c r="J203" s="198"/>
      <c r="K203" s="198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147</v>
      </c>
      <c r="AU203" s="208" t="s">
        <v>81</v>
      </c>
      <c r="AV203" s="13" t="s">
        <v>81</v>
      </c>
      <c r="AW203" s="13" t="s">
        <v>36</v>
      </c>
      <c r="AX203" s="13" t="s">
        <v>79</v>
      </c>
      <c r="AY203" s="208" t="s">
        <v>123</v>
      </c>
    </row>
    <row r="204" spans="1:65" s="2" customFormat="1" ht="24.2" customHeight="1">
      <c r="A204" s="35"/>
      <c r="B204" s="36"/>
      <c r="C204" s="169" t="s">
        <v>333</v>
      </c>
      <c r="D204" s="169" t="s">
        <v>127</v>
      </c>
      <c r="E204" s="170" t="s">
        <v>334</v>
      </c>
      <c r="F204" s="171" t="s">
        <v>335</v>
      </c>
      <c r="G204" s="172" t="s">
        <v>300</v>
      </c>
      <c r="H204" s="173">
        <v>0.91500000000000004</v>
      </c>
      <c r="I204" s="174"/>
      <c r="J204" s="175">
        <f>ROUND(I204*H204,2)</f>
        <v>0</v>
      </c>
      <c r="K204" s="171" t="s">
        <v>131</v>
      </c>
      <c r="L204" s="40"/>
      <c r="M204" s="176" t="s">
        <v>19</v>
      </c>
      <c r="N204" s="177" t="s">
        <v>45</v>
      </c>
      <c r="O204" s="65"/>
      <c r="P204" s="178">
        <f>O204*H204</f>
        <v>0</v>
      </c>
      <c r="Q204" s="178">
        <v>0</v>
      </c>
      <c r="R204" s="178">
        <f>Q204*H204</f>
        <v>0</v>
      </c>
      <c r="S204" s="178">
        <v>0</v>
      </c>
      <c r="T204" s="17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0" t="s">
        <v>132</v>
      </c>
      <c r="AT204" s="180" t="s">
        <v>127</v>
      </c>
      <c r="AU204" s="180" t="s">
        <v>81</v>
      </c>
      <c r="AY204" s="18" t="s">
        <v>123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8" t="s">
        <v>79</v>
      </c>
      <c r="BK204" s="181">
        <f>ROUND(I204*H204,2)</f>
        <v>0</v>
      </c>
      <c r="BL204" s="18" t="s">
        <v>132</v>
      </c>
      <c r="BM204" s="180" t="s">
        <v>336</v>
      </c>
    </row>
    <row r="205" spans="1:65" s="2" customFormat="1" ht="11.25">
      <c r="A205" s="35"/>
      <c r="B205" s="36"/>
      <c r="C205" s="37"/>
      <c r="D205" s="182" t="s">
        <v>135</v>
      </c>
      <c r="E205" s="37"/>
      <c r="F205" s="183" t="s">
        <v>337</v>
      </c>
      <c r="G205" s="37"/>
      <c r="H205" s="37"/>
      <c r="I205" s="184"/>
      <c r="J205" s="37"/>
      <c r="K205" s="37"/>
      <c r="L205" s="40"/>
      <c r="M205" s="185"/>
      <c r="N205" s="18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135</v>
      </c>
      <c r="AU205" s="18" t="s">
        <v>81</v>
      </c>
    </row>
    <row r="206" spans="1:65" s="13" customFormat="1" ht="11.25">
      <c r="B206" s="197"/>
      <c r="C206" s="198"/>
      <c r="D206" s="199" t="s">
        <v>147</v>
      </c>
      <c r="E206" s="200" t="s">
        <v>19</v>
      </c>
      <c r="F206" s="201" t="s">
        <v>338</v>
      </c>
      <c r="G206" s="198"/>
      <c r="H206" s="202">
        <v>0.91500000000000004</v>
      </c>
      <c r="I206" s="203"/>
      <c r="J206" s="198"/>
      <c r="K206" s="198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147</v>
      </c>
      <c r="AU206" s="208" t="s">
        <v>81</v>
      </c>
      <c r="AV206" s="13" t="s">
        <v>81</v>
      </c>
      <c r="AW206" s="13" t="s">
        <v>36</v>
      </c>
      <c r="AX206" s="13" t="s">
        <v>79</v>
      </c>
      <c r="AY206" s="208" t="s">
        <v>123</v>
      </c>
    </row>
    <row r="207" spans="1:65" s="2" customFormat="1" ht="24.2" customHeight="1">
      <c r="A207" s="35"/>
      <c r="B207" s="36"/>
      <c r="C207" s="169" t="s">
        <v>339</v>
      </c>
      <c r="D207" s="169" t="s">
        <v>127</v>
      </c>
      <c r="E207" s="170" t="s">
        <v>340</v>
      </c>
      <c r="F207" s="171" t="s">
        <v>341</v>
      </c>
      <c r="G207" s="172" t="s">
        <v>300</v>
      </c>
      <c r="H207" s="173">
        <v>3.1850000000000001</v>
      </c>
      <c r="I207" s="174"/>
      <c r="J207" s="175">
        <f>ROUND(I207*H207,2)</f>
        <v>0</v>
      </c>
      <c r="K207" s="171" t="s">
        <v>131</v>
      </c>
      <c r="L207" s="40"/>
      <c r="M207" s="176" t="s">
        <v>19</v>
      </c>
      <c r="N207" s="177" t="s">
        <v>45</v>
      </c>
      <c r="O207" s="65"/>
      <c r="P207" s="178">
        <f>O207*H207</f>
        <v>0</v>
      </c>
      <c r="Q207" s="178">
        <v>0</v>
      </c>
      <c r="R207" s="178">
        <f>Q207*H207</f>
        <v>0</v>
      </c>
      <c r="S207" s="178">
        <v>0</v>
      </c>
      <c r="T207" s="17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0" t="s">
        <v>132</v>
      </c>
      <c r="AT207" s="180" t="s">
        <v>127</v>
      </c>
      <c r="AU207" s="180" t="s">
        <v>81</v>
      </c>
      <c r="AY207" s="18" t="s">
        <v>123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8" t="s">
        <v>79</v>
      </c>
      <c r="BK207" s="181">
        <f>ROUND(I207*H207,2)</f>
        <v>0</v>
      </c>
      <c r="BL207" s="18" t="s">
        <v>132</v>
      </c>
      <c r="BM207" s="180" t="s">
        <v>342</v>
      </c>
    </row>
    <row r="208" spans="1:65" s="2" customFormat="1" ht="11.25">
      <c r="A208" s="35"/>
      <c r="B208" s="36"/>
      <c r="C208" s="37"/>
      <c r="D208" s="182" t="s">
        <v>135</v>
      </c>
      <c r="E208" s="37"/>
      <c r="F208" s="183" t="s">
        <v>343</v>
      </c>
      <c r="G208" s="37"/>
      <c r="H208" s="37"/>
      <c r="I208" s="184"/>
      <c r="J208" s="37"/>
      <c r="K208" s="37"/>
      <c r="L208" s="40"/>
      <c r="M208" s="185"/>
      <c r="N208" s="186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135</v>
      </c>
      <c r="AU208" s="18" t="s">
        <v>81</v>
      </c>
    </row>
    <row r="209" spans="1:65" s="13" customFormat="1" ht="11.25">
      <c r="B209" s="197"/>
      <c r="C209" s="198"/>
      <c r="D209" s="199" t="s">
        <v>147</v>
      </c>
      <c r="E209" s="200" t="s">
        <v>19</v>
      </c>
      <c r="F209" s="201" t="s">
        <v>344</v>
      </c>
      <c r="G209" s="198"/>
      <c r="H209" s="202">
        <v>3.1850000000000001</v>
      </c>
      <c r="I209" s="203"/>
      <c r="J209" s="198"/>
      <c r="K209" s="198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147</v>
      </c>
      <c r="AU209" s="208" t="s">
        <v>81</v>
      </c>
      <c r="AV209" s="13" t="s">
        <v>81</v>
      </c>
      <c r="AW209" s="13" t="s">
        <v>36</v>
      </c>
      <c r="AX209" s="13" t="s">
        <v>79</v>
      </c>
      <c r="AY209" s="208" t="s">
        <v>123</v>
      </c>
    </row>
    <row r="210" spans="1:65" s="2" customFormat="1" ht="24.2" customHeight="1">
      <c r="A210" s="35"/>
      <c r="B210" s="36"/>
      <c r="C210" s="169" t="s">
        <v>345</v>
      </c>
      <c r="D210" s="169" t="s">
        <v>127</v>
      </c>
      <c r="E210" s="170" t="s">
        <v>346</v>
      </c>
      <c r="F210" s="171" t="s">
        <v>347</v>
      </c>
      <c r="G210" s="172" t="s">
        <v>300</v>
      </c>
      <c r="H210" s="173">
        <v>0.05</v>
      </c>
      <c r="I210" s="174"/>
      <c r="J210" s="175">
        <f>ROUND(I210*H210,2)</f>
        <v>0</v>
      </c>
      <c r="K210" s="171" t="s">
        <v>141</v>
      </c>
      <c r="L210" s="40"/>
      <c r="M210" s="176" t="s">
        <v>19</v>
      </c>
      <c r="N210" s="177" t="s">
        <v>45</v>
      </c>
      <c r="O210" s="65"/>
      <c r="P210" s="178">
        <f>O210*H210</f>
        <v>0</v>
      </c>
      <c r="Q210" s="178">
        <v>0</v>
      </c>
      <c r="R210" s="178">
        <f>Q210*H210</f>
        <v>0</v>
      </c>
      <c r="S210" s="178">
        <v>0</v>
      </c>
      <c r="T210" s="17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0" t="s">
        <v>132</v>
      </c>
      <c r="AT210" s="180" t="s">
        <v>127</v>
      </c>
      <c r="AU210" s="180" t="s">
        <v>81</v>
      </c>
      <c r="AY210" s="18" t="s">
        <v>123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8" t="s">
        <v>79</v>
      </c>
      <c r="BK210" s="181">
        <f>ROUND(I210*H210,2)</f>
        <v>0</v>
      </c>
      <c r="BL210" s="18" t="s">
        <v>132</v>
      </c>
      <c r="BM210" s="180" t="s">
        <v>348</v>
      </c>
    </row>
    <row r="211" spans="1:65" s="2" customFormat="1" ht="19.5">
      <c r="A211" s="35"/>
      <c r="B211" s="36"/>
      <c r="C211" s="37"/>
      <c r="D211" s="199" t="s">
        <v>349</v>
      </c>
      <c r="E211" s="37"/>
      <c r="F211" s="220" t="s">
        <v>350</v>
      </c>
      <c r="G211" s="37"/>
      <c r="H211" s="37"/>
      <c r="I211" s="184"/>
      <c r="J211" s="37"/>
      <c r="K211" s="37"/>
      <c r="L211" s="40"/>
      <c r="M211" s="185"/>
      <c r="N211" s="186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349</v>
      </c>
      <c r="AU211" s="18" t="s">
        <v>81</v>
      </c>
    </row>
    <row r="212" spans="1:65" s="13" customFormat="1" ht="11.25">
      <c r="B212" s="197"/>
      <c r="C212" s="198"/>
      <c r="D212" s="199" t="s">
        <v>147</v>
      </c>
      <c r="E212" s="200" t="s">
        <v>19</v>
      </c>
      <c r="F212" s="201" t="s">
        <v>351</v>
      </c>
      <c r="G212" s="198"/>
      <c r="H212" s="202">
        <v>0.05</v>
      </c>
      <c r="I212" s="203"/>
      <c r="J212" s="198"/>
      <c r="K212" s="198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147</v>
      </c>
      <c r="AU212" s="208" t="s">
        <v>81</v>
      </c>
      <c r="AV212" s="13" t="s">
        <v>81</v>
      </c>
      <c r="AW212" s="13" t="s">
        <v>36</v>
      </c>
      <c r="AX212" s="13" t="s">
        <v>79</v>
      </c>
      <c r="AY212" s="208" t="s">
        <v>123</v>
      </c>
    </row>
    <row r="213" spans="1:65" s="2" customFormat="1" ht="24.2" customHeight="1">
      <c r="A213" s="35"/>
      <c r="B213" s="36"/>
      <c r="C213" s="169" t="s">
        <v>352</v>
      </c>
      <c r="D213" s="169" t="s">
        <v>127</v>
      </c>
      <c r="E213" s="170" t="s">
        <v>353</v>
      </c>
      <c r="F213" s="171" t="s">
        <v>354</v>
      </c>
      <c r="G213" s="172" t="s">
        <v>300</v>
      </c>
      <c r="H213" s="173">
        <v>0.44400000000000001</v>
      </c>
      <c r="I213" s="174"/>
      <c r="J213" s="175">
        <f>ROUND(I213*H213,2)</f>
        <v>0</v>
      </c>
      <c r="K213" s="171" t="s">
        <v>141</v>
      </c>
      <c r="L213" s="40"/>
      <c r="M213" s="176" t="s">
        <v>19</v>
      </c>
      <c r="N213" s="177" t="s">
        <v>45</v>
      </c>
      <c r="O213" s="65"/>
      <c r="P213" s="178">
        <f>O213*H213</f>
        <v>0</v>
      </c>
      <c r="Q213" s="178">
        <v>0</v>
      </c>
      <c r="R213" s="178">
        <f>Q213*H213</f>
        <v>0</v>
      </c>
      <c r="S213" s="178">
        <v>0</v>
      </c>
      <c r="T213" s="17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0" t="s">
        <v>132</v>
      </c>
      <c r="AT213" s="180" t="s">
        <v>127</v>
      </c>
      <c r="AU213" s="180" t="s">
        <v>81</v>
      </c>
      <c r="AY213" s="18" t="s">
        <v>123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8" t="s">
        <v>79</v>
      </c>
      <c r="BK213" s="181">
        <f>ROUND(I213*H213,2)</f>
        <v>0</v>
      </c>
      <c r="BL213" s="18" t="s">
        <v>132</v>
      </c>
      <c r="BM213" s="180" t="s">
        <v>355</v>
      </c>
    </row>
    <row r="214" spans="1:65" s="2" customFormat="1" ht="19.5">
      <c r="A214" s="35"/>
      <c r="B214" s="36"/>
      <c r="C214" s="37"/>
      <c r="D214" s="199" t="s">
        <v>349</v>
      </c>
      <c r="E214" s="37"/>
      <c r="F214" s="220" t="s">
        <v>356</v>
      </c>
      <c r="G214" s="37"/>
      <c r="H214" s="37"/>
      <c r="I214" s="184"/>
      <c r="J214" s="37"/>
      <c r="K214" s="37"/>
      <c r="L214" s="40"/>
      <c r="M214" s="185"/>
      <c r="N214" s="18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349</v>
      </c>
      <c r="AU214" s="18" t="s">
        <v>81</v>
      </c>
    </row>
    <row r="215" spans="1:65" s="13" customFormat="1" ht="11.25">
      <c r="B215" s="197"/>
      <c r="C215" s="198"/>
      <c r="D215" s="199" t="s">
        <v>147</v>
      </c>
      <c r="E215" s="200" t="s">
        <v>19</v>
      </c>
      <c r="F215" s="201" t="s">
        <v>357</v>
      </c>
      <c r="G215" s="198"/>
      <c r="H215" s="202">
        <v>0.44400000000000001</v>
      </c>
      <c r="I215" s="203"/>
      <c r="J215" s="198"/>
      <c r="K215" s="198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147</v>
      </c>
      <c r="AU215" s="208" t="s">
        <v>81</v>
      </c>
      <c r="AV215" s="13" t="s">
        <v>81</v>
      </c>
      <c r="AW215" s="13" t="s">
        <v>36</v>
      </c>
      <c r="AX215" s="13" t="s">
        <v>79</v>
      </c>
      <c r="AY215" s="208" t="s">
        <v>123</v>
      </c>
    </row>
    <row r="216" spans="1:65" s="2" customFormat="1" ht="16.5" customHeight="1">
      <c r="A216" s="35"/>
      <c r="B216" s="36"/>
      <c r="C216" s="169" t="s">
        <v>358</v>
      </c>
      <c r="D216" s="169" t="s">
        <v>127</v>
      </c>
      <c r="E216" s="170" t="s">
        <v>359</v>
      </c>
      <c r="F216" s="171" t="s">
        <v>360</v>
      </c>
      <c r="G216" s="172" t="s">
        <v>300</v>
      </c>
      <c r="H216" s="173">
        <v>6.782</v>
      </c>
      <c r="I216" s="174"/>
      <c r="J216" s="175">
        <f>ROUND(I216*H216,2)</f>
        <v>0</v>
      </c>
      <c r="K216" s="171" t="s">
        <v>141</v>
      </c>
      <c r="L216" s="40"/>
      <c r="M216" s="176" t="s">
        <v>19</v>
      </c>
      <c r="N216" s="177" t="s">
        <v>45</v>
      </c>
      <c r="O216" s="65"/>
      <c r="P216" s="178">
        <f>O216*H216</f>
        <v>0</v>
      </c>
      <c r="Q216" s="178">
        <v>0</v>
      </c>
      <c r="R216" s="178">
        <f>Q216*H216</f>
        <v>0</v>
      </c>
      <c r="S216" s="178">
        <v>0</v>
      </c>
      <c r="T216" s="17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0" t="s">
        <v>132</v>
      </c>
      <c r="AT216" s="180" t="s">
        <v>127</v>
      </c>
      <c r="AU216" s="180" t="s">
        <v>81</v>
      </c>
      <c r="AY216" s="18" t="s">
        <v>123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18" t="s">
        <v>79</v>
      </c>
      <c r="BK216" s="181">
        <f>ROUND(I216*H216,2)</f>
        <v>0</v>
      </c>
      <c r="BL216" s="18" t="s">
        <v>132</v>
      </c>
      <c r="BM216" s="180" t="s">
        <v>361</v>
      </c>
    </row>
    <row r="217" spans="1:65" s="2" customFormat="1" ht="58.5">
      <c r="A217" s="35"/>
      <c r="B217" s="36"/>
      <c r="C217" s="37"/>
      <c r="D217" s="199" t="s">
        <v>349</v>
      </c>
      <c r="E217" s="37"/>
      <c r="F217" s="220" t="s">
        <v>362</v>
      </c>
      <c r="G217" s="37"/>
      <c r="H217" s="37"/>
      <c r="I217" s="184"/>
      <c r="J217" s="37"/>
      <c r="K217" s="37"/>
      <c r="L217" s="40"/>
      <c r="M217" s="185"/>
      <c r="N217" s="18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349</v>
      </c>
      <c r="AU217" s="18" t="s">
        <v>81</v>
      </c>
    </row>
    <row r="218" spans="1:65" s="13" customFormat="1" ht="11.25">
      <c r="B218" s="197"/>
      <c r="C218" s="198"/>
      <c r="D218" s="199" t="s">
        <v>147</v>
      </c>
      <c r="E218" s="200" t="s">
        <v>19</v>
      </c>
      <c r="F218" s="201" t="s">
        <v>303</v>
      </c>
      <c r="G218" s="198"/>
      <c r="H218" s="202">
        <v>6.782</v>
      </c>
      <c r="I218" s="203"/>
      <c r="J218" s="198"/>
      <c r="K218" s="198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147</v>
      </c>
      <c r="AU218" s="208" t="s">
        <v>81</v>
      </c>
      <c r="AV218" s="13" t="s">
        <v>81</v>
      </c>
      <c r="AW218" s="13" t="s">
        <v>36</v>
      </c>
      <c r="AX218" s="13" t="s">
        <v>79</v>
      </c>
      <c r="AY218" s="208" t="s">
        <v>123</v>
      </c>
    </row>
    <row r="219" spans="1:65" s="12" customFormat="1" ht="22.9" customHeight="1">
      <c r="B219" s="153"/>
      <c r="C219" s="154"/>
      <c r="D219" s="155" t="s">
        <v>73</v>
      </c>
      <c r="E219" s="167" t="s">
        <v>363</v>
      </c>
      <c r="F219" s="167" t="s">
        <v>364</v>
      </c>
      <c r="G219" s="154"/>
      <c r="H219" s="154"/>
      <c r="I219" s="157"/>
      <c r="J219" s="168">
        <f>BK219</f>
        <v>0</v>
      </c>
      <c r="K219" s="154"/>
      <c r="L219" s="159"/>
      <c r="M219" s="160"/>
      <c r="N219" s="161"/>
      <c r="O219" s="161"/>
      <c r="P219" s="162">
        <f>SUM(P220:P221)</f>
        <v>0</v>
      </c>
      <c r="Q219" s="161"/>
      <c r="R219" s="162">
        <f>SUM(R220:R221)</f>
        <v>0</v>
      </c>
      <c r="S219" s="161"/>
      <c r="T219" s="163">
        <f>SUM(T220:T221)</f>
        <v>0</v>
      </c>
      <c r="AR219" s="164" t="s">
        <v>79</v>
      </c>
      <c r="AT219" s="165" t="s">
        <v>73</v>
      </c>
      <c r="AU219" s="165" t="s">
        <v>79</v>
      </c>
      <c r="AY219" s="164" t="s">
        <v>123</v>
      </c>
      <c r="BK219" s="166">
        <f>SUM(BK220:BK221)</f>
        <v>0</v>
      </c>
    </row>
    <row r="220" spans="1:65" s="2" customFormat="1" ht="33" customHeight="1">
      <c r="A220" s="35"/>
      <c r="B220" s="36"/>
      <c r="C220" s="169" t="s">
        <v>365</v>
      </c>
      <c r="D220" s="169" t="s">
        <v>127</v>
      </c>
      <c r="E220" s="170" t="s">
        <v>366</v>
      </c>
      <c r="F220" s="171" t="s">
        <v>367</v>
      </c>
      <c r="G220" s="172" t="s">
        <v>300</v>
      </c>
      <c r="H220" s="173">
        <v>6.9429999999999996</v>
      </c>
      <c r="I220" s="174"/>
      <c r="J220" s="175">
        <f>ROUND(I220*H220,2)</f>
        <v>0</v>
      </c>
      <c r="K220" s="171" t="s">
        <v>131</v>
      </c>
      <c r="L220" s="40"/>
      <c r="M220" s="176" t="s">
        <v>19</v>
      </c>
      <c r="N220" s="177" t="s">
        <v>45</v>
      </c>
      <c r="O220" s="65"/>
      <c r="P220" s="178">
        <f>O220*H220</f>
        <v>0</v>
      </c>
      <c r="Q220" s="178">
        <v>0</v>
      </c>
      <c r="R220" s="178">
        <f>Q220*H220</f>
        <v>0</v>
      </c>
      <c r="S220" s="178">
        <v>0</v>
      </c>
      <c r="T220" s="17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0" t="s">
        <v>132</v>
      </c>
      <c r="AT220" s="180" t="s">
        <v>127</v>
      </c>
      <c r="AU220" s="180" t="s">
        <v>81</v>
      </c>
      <c r="AY220" s="18" t="s">
        <v>123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8" t="s">
        <v>79</v>
      </c>
      <c r="BK220" s="181">
        <f>ROUND(I220*H220,2)</f>
        <v>0</v>
      </c>
      <c r="BL220" s="18" t="s">
        <v>132</v>
      </c>
      <c r="BM220" s="180" t="s">
        <v>368</v>
      </c>
    </row>
    <row r="221" spans="1:65" s="2" customFormat="1" ht="11.25">
      <c r="A221" s="35"/>
      <c r="B221" s="36"/>
      <c r="C221" s="37"/>
      <c r="D221" s="182" t="s">
        <v>135</v>
      </c>
      <c r="E221" s="37"/>
      <c r="F221" s="183" t="s">
        <v>369</v>
      </c>
      <c r="G221" s="37"/>
      <c r="H221" s="37"/>
      <c r="I221" s="184"/>
      <c r="J221" s="37"/>
      <c r="K221" s="37"/>
      <c r="L221" s="40"/>
      <c r="M221" s="185"/>
      <c r="N221" s="18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135</v>
      </c>
      <c r="AU221" s="18" t="s">
        <v>81</v>
      </c>
    </row>
    <row r="222" spans="1:65" s="12" customFormat="1" ht="25.9" customHeight="1">
      <c r="B222" s="153"/>
      <c r="C222" s="154"/>
      <c r="D222" s="155" t="s">
        <v>73</v>
      </c>
      <c r="E222" s="156" t="s">
        <v>370</v>
      </c>
      <c r="F222" s="156" t="s">
        <v>371</v>
      </c>
      <c r="G222" s="154"/>
      <c r="H222" s="154"/>
      <c r="I222" s="157"/>
      <c r="J222" s="158">
        <f>BK222</f>
        <v>0</v>
      </c>
      <c r="K222" s="154"/>
      <c r="L222" s="159"/>
      <c r="M222" s="160"/>
      <c r="N222" s="161"/>
      <c r="O222" s="161"/>
      <c r="P222" s="162">
        <f>P223+P281+P316+P337+P371+P400+P416+P438</f>
        <v>0</v>
      </c>
      <c r="Q222" s="161"/>
      <c r="R222" s="162">
        <f>R223+R281+R316+R337+R371+R400+R416+R438</f>
        <v>4.2403675600000001</v>
      </c>
      <c r="S222" s="161"/>
      <c r="T222" s="163">
        <f>T223+T281+T316+T337+T371+T400+T416+T438</f>
        <v>3.7684224300000002</v>
      </c>
      <c r="AR222" s="164" t="s">
        <v>81</v>
      </c>
      <c r="AT222" s="165" t="s">
        <v>73</v>
      </c>
      <c r="AU222" s="165" t="s">
        <v>74</v>
      </c>
      <c r="AY222" s="164" t="s">
        <v>123</v>
      </c>
      <c r="BK222" s="166">
        <f>BK223+BK281+BK316+BK337+BK371+BK400+BK416+BK438</f>
        <v>0</v>
      </c>
    </row>
    <row r="223" spans="1:65" s="12" customFormat="1" ht="22.9" customHeight="1">
      <c r="B223" s="153"/>
      <c r="C223" s="154"/>
      <c r="D223" s="155" t="s">
        <v>73</v>
      </c>
      <c r="E223" s="167" t="s">
        <v>372</v>
      </c>
      <c r="F223" s="167" t="s">
        <v>373</v>
      </c>
      <c r="G223" s="154"/>
      <c r="H223" s="154"/>
      <c r="I223" s="157"/>
      <c r="J223" s="168">
        <f>BK223</f>
        <v>0</v>
      </c>
      <c r="K223" s="154"/>
      <c r="L223" s="159"/>
      <c r="M223" s="160"/>
      <c r="N223" s="161"/>
      <c r="O223" s="161"/>
      <c r="P223" s="162">
        <f>P224+P238+P274</f>
        <v>0</v>
      </c>
      <c r="Q223" s="161"/>
      <c r="R223" s="162">
        <f>R224+R238+R274</f>
        <v>0</v>
      </c>
      <c r="S223" s="161"/>
      <c r="T223" s="163">
        <f>T224+T238+T274</f>
        <v>0</v>
      </c>
      <c r="AR223" s="164" t="s">
        <v>81</v>
      </c>
      <c r="AT223" s="165" t="s">
        <v>73</v>
      </c>
      <c r="AU223" s="165" t="s">
        <v>79</v>
      </c>
      <c r="AY223" s="164" t="s">
        <v>123</v>
      </c>
      <c r="BK223" s="166">
        <f>BK224+BK238+BK274</f>
        <v>0</v>
      </c>
    </row>
    <row r="224" spans="1:65" s="12" customFormat="1" ht="20.85" customHeight="1">
      <c r="B224" s="153"/>
      <c r="C224" s="154"/>
      <c r="D224" s="155" t="s">
        <v>73</v>
      </c>
      <c r="E224" s="167" t="s">
        <v>374</v>
      </c>
      <c r="F224" s="167" t="s">
        <v>375</v>
      </c>
      <c r="G224" s="154"/>
      <c r="H224" s="154"/>
      <c r="I224" s="157"/>
      <c r="J224" s="168">
        <f>BK224</f>
        <v>0</v>
      </c>
      <c r="K224" s="154"/>
      <c r="L224" s="159"/>
      <c r="M224" s="160"/>
      <c r="N224" s="161"/>
      <c r="O224" s="161"/>
      <c r="P224" s="162">
        <f>SUM(P225:P237)</f>
        <v>0</v>
      </c>
      <c r="Q224" s="161"/>
      <c r="R224" s="162">
        <f>SUM(R225:R237)</f>
        <v>0</v>
      </c>
      <c r="S224" s="161"/>
      <c r="T224" s="163">
        <f>SUM(T225:T237)</f>
        <v>0</v>
      </c>
      <c r="AR224" s="164" t="s">
        <v>79</v>
      </c>
      <c r="AT224" s="165" t="s">
        <v>73</v>
      </c>
      <c r="AU224" s="165" t="s">
        <v>81</v>
      </c>
      <c r="AY224" s="164" t="s">
        <v>123</v>
      </c>
      <c r="BK224" s="166">
        <f>SUM(BK225:BK237)</f>
        <v>0</v>
      </c>
    </row>
    <row r="225" spans="1:65" s="2" customFormat="1" ht="16.5" customHeight="1">
      <c r="A225" s="35"/>
      <c r="B225" s="36"/>
      <c r="C225" s="187" t="s">
        <v>376</v>
      </c>
      <c r="D225" s="187" t="s">
        <v>137</v>
      </c>
      <c r="E225" s="188" t="s">
        <v>377</v>
      </c>
      <c r="F225" s="189" t="s">
        <v>378</v>
      </c>
      <c r="G225" s="190" t="s">
        <v>379</v>
      </c>
      <c r="H225" s="191">
        <v>1</v>
      </c>
      <c r="I225" s="192"/>
      <c r="J225" s="193">
        <f t="shared" ref="J225:J237" si="10">ROUND(I225*H225,2)</f>
        <v>0</v>
      </c>
      <c r="K225" s="189" t="s">
        <v>141</v>
      </c>
      <c r="L225" s="194"/>
      <c r="M225" s="195" t="s">
        <v>19</v>
      </c>
      <c r="N225" s="196" t="s">
        <v>45</v>
      </c>
      <c r="O225" s="65"/>
      <c r="P225" s="178">
        <f t="shared" ref="P225:P237" si="11">O225*H225</f>
        <v>0</v>
      </c>
      <c r="Q225" s="178">
        <v>0</v>
      </c>
      <c r="R225" s="178">
        <f t="shared" ref="R225:R237" si="12">Q225*H225</f>
        <v>0</v>
      </c>
      <c r="S225" s="178">
        <v>0</v>
      </c>
      <c r="T225" s="179">
        <f t="shared" ref="T225:T237" si="13"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0" t="s">
        <v>304</v>
      </c>
      <c r="AT225" s="180" t="s">
        <v>137</v>
      </c>
      <c r="AU225" s="180" t="s">
        <v>133</v>
      </c>
      <c r="AY225" s="18" t="s">
        <v>123</v>
      </c>
      <c r="BE225" s="181">
        <f t="shared" ref="BE225:BE237" si="14">IF(N225="základní",J225,0)</f>
        <v>0</v>
      </c>
      <c r="BF225" s="181">
        <f t="shared" ref="BF225:BF237" si="15">IF(N225="snížená",J225,0)</f>
        <v>0</v>
      </c>
      <c r="BG225" s="181">
        <f t="shared" ref="BG225:BG237" si="16">IF(N225="zákl. přenesená",J225,0)</f>
        <v>0</v>
      </c>
      <c r="BH225" s="181">
        <f t="shared" ref="BH225:BH237" si="17">IF(N225="sníž. přenesená",J225,0)</f>
        <v>0</v>
      </c>
      <c r="BI225" s="181">
        <f t="shared" ref="BI225:BI237" si="18">IF(N225="nulová",J225,0)</f>
        <v>0</v>
      </c>
      <c r="BJ225" s="18" t="s">
        <v>79</v>
      </c>
      <c r="BK225" s="181">
        <f t="shared" ref="BK225:BK237" si="19">ROUND(I225*H225,2)</f>
        <v>0</v>
      </c>
      <c r="BL225" s="18" t="s">
        <v>188</v>
      </c>
      <c r="BM225" s="180" t="s">
        <v>380</v>
      </c>
    </row>
    <row r="226" spans="1:65" s="2" customFormat="1" ht="16.5" customHeight="1">
      <c r="A226" s="35"/>
      <c r="B226" s="36"/>
      <c r="C226" s="187" t="s">
        <v>381</v>
      </c>
      <c r="D226" s="187" t="s">
        <v>137</v>
      </c>
      <c r="E226" s="188" t="s">
        <v>382</v>
      </c>
      <c r="F226" s="189" t="s">
        <v>383</v>
      </c>
      <c r="G226" s="190" t="s">
        <v>379</v>
      </c>
      <c r="H226" s="191">
        <v>1</v>
      </c>
      <c r="I226" s="192"/>
      <c r="J226" s="193">
        <f t="shared" si="10"/>
        <v>0</v>
      </c>
      <c r="K226" s="189" t="s">
        <v>141</v>
      </c>
      <c r="L226" s="194"/>
      <c r="M226" s="195" t="s">
        <v>19</v>
      </c>
      <c r="N226" s="196" t="s">
        <v>45</v>
      </c>
      <c r="O226" s="65"/>
      <c r="P226" s="178">
        <f t="shared" si="11"/>
        <v>0</v>
      </c>
      <c r="Q226" s="178">
        <v>0</v>
      </c>
      <c r="R226" s="178">
        <f t="shared" si="12"/>
        <v>0</v>
      </c>
      <c r="S226" s="178">
        <v>0</v>
      </c>
      <c r="T226" s="179">
        <f t="shared" si="1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0" t="s">
        <v>304</v>
      </c>
      <c r="AT226" s="180" t="s">
        <v>137</v>
      </c>
      <c r="AU226" s="180" t="s">
        <v>133</v>
      </c>
      <c r="AY226" s="18" t="s">
        <v>123</v>
      </c>
      <c r="BE226" s="181">
        <f t="shared" si="14"/>
        <v>0</v>
      </c>
      <c r="BF226" s="181">
        <f t="shared" si="15"/>
        <v>0</v>
      </c>
      <c r="BG226" s="181">
        <f t="shared" si="16"/>
        <v>0</v>
      </c>
      <c r="BH226" s="181">
        <f t="shared" si="17"/>
        <v>0</v>
      </c>
      <c r="BI226" s="181">
        <f t="shared" si="18"/>
        <v>0</v>
      </c>
      <c r="BJ226" s="18" t="s">
        <v>79</v>
      </c>
      <c r="BK226" s="181">
        <f t="shared" si="19"/>
        <v>0</v>
      </c>
      <c r="BL226" s="18" t="s">
        <v>188</v>
      </c>
      <c r="BM226" s="180" t="s">
        <v>384</v>
      </c>
    </row>
    <row r="227" spans="1:65" s="2" customFormat="1" ht="16.5" customHeight="1">
      <c r="A227" s="35"/>
      <c r="B227" s="36"/>
      <c r="C227" s="169" t="s">
        <v>385</v>
      </c>
      <c r="D227" s="169" t="s">
        <v>127</v>
      </c>
      <c r="E227" s="170" t="s">
        <v>386</v>
      </c>
      <c r="F227" s="171" t="s">
        <v>383</v>
      </c>
      <c r="G227" s="172" t="s">
        <v>379</v>
      </c>
      <c r="H227" s="173">
        <v>1</v>
      </c>
      <c r="I227" s="174"/>
      <c r="J227" s="175">
        <f t="shared" si="10"/>
        <v>0</v>
      </c>
      <c r="K227" s="171" t="s">
        <v>141</v>
      </c>
      <c r="L227" s="40"/>
      <c r="M227" s="176" t="s">
        <v>19</v>
      </c>
      <c r="N227" s="177" t="s">
        <v>45</v>
      </c>
      <c r="O227" s="65"/>
      <c r="P227" s="178">
        <f t="shared" si="11"/>
        <v>0</v>
      </c>
      <c r="Q227" s="178">
        <v>0</v>
      </c>
      <c r="R227" s="178">
        <f t="shared" si="12"/>
        <v>0</v>
      </c>
      <c r="S227" s="178">
        <v>0</v>
      </c>
      <c r="T227" s="179">
        <f t="shared" si="1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0" t="s">
        <v>188</v>
      </c>
      <c r="AT227" s="180" t="s">
        <v>127</v>
      </c>
      <c r="AU227" s="180" t="s">
        <v>133</v>
      </c>
      <c r="AY227" s="18" t="s">
        <v>123</v>
      </c>
      <c r="BE227" s="181">
        <f t="shared" si="14"/>
        <v>0</v>
      </c>
      <c r="BF227" s="181">
        <f t="shared" si="15"/>
        <v>0</v>
      </c>
      <c r="BG227" s="181">
        <f t="shared" si="16"/>
        <v>0</v>
      </c>
      <c r="BH227" s="181">
        <f t="shared" si="17"/>
        <v>0</v>
      </c>
      <c r="BI227" s="181">
        <f t="shared" si="18"/>
        <v>0</v>
      </c>
      <c r="BJ227" s="18" t="s">
        <v>79</v>
      </c>
      <c r="BK227" s="181">
        <f t="shared" si="19"/>
        <v>0</v>
      </c>
      <c r="BL227" s="18" t="s">
        <v>188</v>
      </c>
      <c r="BM227" s="180" t="s">
        <v>387</v>
      </c>
    </row>
    <row r="228" spans="1:65" s="2" customFormat="1" ht="16.5" customHeight="1">
      <c r="A228" s="35"/>
      <c r="B228" s="36"/>
      <c r="C228" s="187" t="s">
        <v>388</v>
      </c>
      <c r="D228" s="187" t="s">
        <v>137</v>
      </c>
      <c r="E228" s="188" t="s">
        <v>389</v>
      </c>
      <c r="F228" s="189" t="s">
        <v>390</v>
      </c>
      <c r="G228" s="190" t="s">
        <v>379</v>
      </c>
      <c r="H228" s="191">
        <v>1</v>
      </c>
      <c r="I228" s="192"/>
      <c r="J228" s="193">
        <f t="shared" si="10"/>
        <v>0</v>
      </c>
      <c r="K228" s="189" t="s">
        <v>141</v>
      </c>
      <c r="L228" s="194"/>
      <c r="M228" s="195" t="s">
        <v>19</v>
      </c>
      <c r="N228" s="196" t="s">
        <v>45</v>
      </c>
      <c r="O228" s="65"/>
      <c r="P228" s="178">
        <f t="shared" si="11"/>
        <v>0</v>
      </c>
      <c r="Q228" s="178">
        <v>0</v>
      </c>
      <c r="R228" s="178">
        <f t="shared" si="12"/>
        <v>0</v>
      </c>
      <c r="S228" s="178">
        <v>0</v>
      </c>
      <c r="T228" s="179">
        <f t="shared" si="1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0" t="s">
        <v>304</v>
      </c>
      <c r="AT228" s="180" t="s">
        <v>137</v>
      </c>
      <c r="AU228" s="180" t="s">
        <v>133</v>
      </c>
      <c r="AY228" s="18" t="s">
        <v>123</v>
      </c>
      <c r="BE228" s="181">
        <f t="shared" si="14"/>
        <v>0</v>
      </c>
      <c r="BF228" s="181">
        <f t="shared" si="15"/>
        <v>0</v>
      </c>
      <c r="BG228" s="181">
        <f t="shared" si="16"/>
        <v>0</v>
      </c>
      <c r="BH228" s="181">
        <f t="shared" si="17"/>
        <v>0</v>
      </c>
      <c r="BI228" s="181">
        <f t="shared" si="18"/>
        <v>0</v>
      </c>
      <c r="BJ228" s="18" t="s">
        <v>79</v>
      </c>
      <c r="BK228" s="181">
        <f t="shared" si="19"/>
        <v>0</v>
      </c>
      <c r="BL228" s="18" t="s">
        <v>188</v>
      </c>
      <c r="BM228" s="180" t="s">
        <v>391</v>
      </c>
    </row>
    <row r="229" spans="1:65" s="2" customFormat="1" ht="16.5" customHeight="1">
      <c r="A229" s="35"/>
      <c r="B229" s="36"/>
      <c r="C229" s="169" t="s">
        <v>392</v>
      </c>
      <c r="D229" s="169" t="s">
        <v>127</v>
      </c>
      <c r="E229" s="170" t="s">
        <v>393</v>
      </c>
      <c r="F229" s="171" t="s">
        <v>390</v>
      </c>
      <c r="G229" s="172" t="s">
        <v>379</v>
      </c>
      <c r="H229" s="173">
        <v>1</v>
      </c>
      <c r="I229" s="174"/>
      <c r="J229" s="175">
        <f t="shared" si="10"/>
        <v>0</v>
      </c>
      <c r="K229" s="171" t="s">
        <v>141</v>
      </c>
      <c r="L229" s="40"/>
      <c r="M229" s="176" t="s">
        <v>19</v>
      </c>
      <c r="N229" s="177" t="s">
        <v>45</v>
      </c>
      <c r="O229" s="65"/>
      <c r="P229" s="178">
        <f t="shared" si="11"/>
        <v>0</v>
      </c>
      <c r="Q229" s="178">
        <v>0</v>
      </c>
      <c r="R229" s="178">
        <f t="shared" si="12"/>
        <v>0</v>
      </c>
      <c r="S229" s="178">
        <v>0</v>
      </c>
      <c r="T229" s="179">
        <f t="shared" si="1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0" t="s">
        <v>188</v>
      </c>
      <c r="AT229" s="180" t="s">
        <v>127</v>
      </c>
      <c r="AU229" s="180" t="s">
        <v>133</v>
      </c>
      <c r="AY229" s="18" t="s">
        <v>123</v>
      </c>
      <c r="BE229" s="181">
        <f t="shared" si="14"/>
        <v>0</v>
      </c>
      <c r="BF229" s="181">
        <f t="shared" si="15"/>
        <v>0</v>
      </c>
      <c r="BG229" s="181">
        <f t="shared" si="16"/>
        <v>0</v>
      </c>
      <c r="BH229" s="181">
        <f t="shared" si="17"/>
        <v>0</v>
      </c>
      <c r="BI229" s="181">
        <f t="shared" si="18"/>
        <v>0</v>
      </c>
      <c r="BJ229" s="18" t="s">
        <v>79</v>
      </c>
      <c r="BK229" s="181">
        <f t="shared" si="19"/>
        <v>0</v>
      </c>
      <c r="BL229" s="18" t="s">
        <v>188</v>
      </c>
      <c r="BM229" s="180" t="s">
        <v>394</v>
      </c>
    </row>
    <row r="230" spans="1:65" s="2" customFormat="1" ht="16.5" customHeight="1">
      <c r="A230" s="35"/>
      <c r="B230" s="36"/>
      <c r="C230" s="187" t="s">
        <v>395</v>
      </c>
      <c r="D230" s="187" t="s">
        <v>137</v>
      </c>
      <c r="E230" s="188" t="s">
        <v>396</v>
      </c>
      <c r="F230" s="189" t="s">
        <v>397</v>
      </c>
      <c r="G230" s="190" t="s">
        <v>379</v>
      </c>
      <c r="H230" s="191">
        <v>1</v>
      </c>
      <c r="I230" s="192"/>
      <c r="J230" s="193">
        <f t="shared" si="10"/>
        <v>0</v>
      </c>
      <c r="K230" s="189" t="s">
        <v>141</v>
      </c>
      <c r="L230" s="194"/>
      <c r="M230" s="195" t="s">
        <v>19</v>
      </c>
      <c r="N230" s="196" t="s">
        <v>45</v>
      </c>
      <c r="O230" s="65"/>
      <c r="P230" s="178">
        <f t="shared" si="11"/>
        <v>0</v>
      </c>
      <c r="Q230" s="178">
        <v>0</v>
      </c>
      <c r="R230" s="178">
        <f t="shared" si="12"/>
        <v>0</v>
      </c>
      <c r="S230" s="178">
        <v>0</v>
      </c>
      <c r="T230" s="179">
        <f t="shared" si="1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0" t="s">
        <v>304</v>
      </c>
      <c r="AT230" s="180" t="s">
        <v>137</v>
      </c>
      <c r="AU230" s="180" t="s">
        <v>133</v>
      </c>
      <c r="AY230" s="18" t="s">
        <v>123</v>
      </c>
      <c r="BE230" s="181">
        <f t="shared" si="14"/>
        <v>0</v>
      </c>
      <c r="BF230" s="181">
        <f t="shared" si="15"/>
        <v>0</v>
      </c>
      <c r="BG230" s="181">
        <f t="shared" si="16"/>
        <v>0</v>
      </c>
      <c r="BH230" s="181">
        <f t="shared" si="17"/>
        <v>0</v>
      </c>
      <c r="BI230" s="181">
        <f t="shared" si="18"/>
        <v>0</v>
      </c>
      <c r="BJ230" s="18" t="s">
        <v>79</v>
      </c>
      <c r="BK230" s="181">
        <f t="shared" si="19"/>
        <v>0</v>
      </c>
      <c r="BL230" s="18" t="s">
        <v>188</v>
      </c>
      <c r="BM230" s="180" t="s">
        <v>398</v>
      </c>
    </row>
    <row r="231" spans="1:65" s="2" customFormat="1" ht="16.5" customHeight="1">
      <c r="A231" s="35"/>
      <c r="B231" s="36"/>
      <c r="C231" s="169" t="s">
        <v>399</v>
      </c>
      <c r="D231" s="169" t="s">
        <v>127</v>
      </c>
      <c r="E231" s="170" t="s">
        <v>400</v>
      </c>
      <c r="F231" s="171" t="s">
        <v>397</v>
      </c>
      <c r="G231" s="172" t="s">
        <v>379</v>
      </c>
      <c r="H231" s="173">
        <v>1</v>
      </c>
      <c r="I231" s="174"/>
      <c r="J231" s="175">
        <f t="shared" si="10"/>
        <v>0</v>
      </c>
      <c r="K231" s="171" t="s">
        <v>141</v>
      </c>
      <c r="L231" s="40"/>
      <c r="M231" s="176" t="s">
        <v>19</v>
      </c>
      <c r="N231" s="177" t="s">
        <v>45</v>
      </c>
      <c r="O231" s="65"/>
      <c r="P231" s="178">
        <f t="shared" si="11"/>
        <v>0</v>
      </c>
      <c r="Q231" s="178">
        <v>0</v>
      </c>
      <c r="R231" s="178">
        <f t="shared" si="12"/>
        <v>0</v>
      </c>
      <c r="S231" s="178">
        <v>0</v>
      </c>
      <c r="T231" s="179">
        <f t="shared" si="1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0" t="s">
        <v>188</v>
      </c>
      <c r="AT231" s="180" t="s">
        <v>127</v>
      </c>
      <c r="AU231" s="180" t="s">
        <v>133</v>
      </c>
      <c r="AY231" s="18" t="s">
        <v>123</v>
      </c>
      <c r="BE231" s="181">
        <f t="shared" si="14"/>
        <v>0</v>
      </c>
      <c r="BF231" s="181">
        <f t="shared" si="15"/>
        <v>0</v>
      </c>
      <c r="BG231" s="181">
        <f t="shared" si="16"/>
        <v>0</v>
      </c>
      <c r="BH231" s="181">
        <f t="shared" si="17"/>
        <v>0</v>
      </c>
      <c r="BI231" s="181">
        <f t="shared" si="18"/>
        <v>0</v>
      </c>
      <c r="BJ231" s="18" t="s">
        <v>79</v>
      </c>
      <c r="BK231" s="181">
        <f t="shared" si="19"/>
        <v>0</v>
      </c>
      <c r="BL231" s="18" t="s">
        <v>188</v>
      </c>
      <c r="BM231" s="180" t="s">
        <v>401</v>
      </c>
    </row>
    <row r="232" spans="1:65" s="2" customFormat="1" ht="16.5" customHeight="1">
      <c r="A232" s="35"/>
      <c r="B232" s="36"/>
      <c r="C232" s="169" t="s">
        <v>402</v>
      </c>
      <c r="D232" s="169" t="s">
        <v>127</v>
      </c>
      <c r="E232" s="170" t="s">
        <v>403</v>
      </c>
      <c r="F232" s="171" t="s">
        <v>404</v>
      </c>
      <c r="G232" s="172" t="s">
        <v>379</v>
      </c>
      <c r="H232" s="173">
        <v>8</v>
      </c>
      <c r="I232" s="174"/>
      <c r="J232" s="175">
        <f t="shared" si="10"/>
        <v>0</v>
      </c>
      <c r="K232" s="171" t="s">
        <v>141</v>
      </c>
      <c r="L232" s="40"/>
      <c r="M232" s="176" t="s">
        <v>19</v>
      </c>
      <c r="N232" s="177" t="s">
        <v>45</v>
      </c>
      <c r="O232" s="65"/>
      <c r="P232" s="178">
        <f t="shared" si="11"/>
        <v>0</v>
      </c>
      <c r="Q232" s="178">
        <v>0</v>
      </c>
      <c r="R232" s="178">
        <f t="shared" si="12"/>
        <v>0</v>
      </c>
      <c r="S232" s="178">
        <v>0</v>
      </c>
      <c r="T232" s="179">
        <f t="shared" si="1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0" t="s">
        <v>188</v>
      </c>
      <c r="AT232" s="180" t="s">
        <v>127</v>
      </c>
      <c r="AU232" s="180" t="s">
        <v>133</v>
      </c>
      <c r="AY232" s="18" t="s">
        <v>123</v>
      </c>
      <c r="BE232" s="181">
        <f t="shared" si="14"/>
        <v>0</v>
      </c>
      <c r="BF232" s="181">
        <f t="shared" si="15"/>
        <v>0</v>
      </c>
      <c r="BG232" s="181">
        <f t="shared" si="16"/>
        <v>0</v>
      </c>
      <c r="BH232" s="181">
        <f t="shared" si="17"/>
        <v>0</v>
      </c>
      <c r="BI232" s="181">
        <f t="shared" si="18"/>
        <v>0</v>
      </c>
      <c r="BJ232" s="18" t="s">
        <v>79</v>
      </c>
      <c r="BK232" s="181">
        <f t="shared" si="19"/>
        <v>0</v>
      </c>
      <c r="BL232" s="18" t="s">
        <v>188</v>
      </c>
      <c r="BM232" s="180" t="s">
        <v>405</v>
      </c>
    </row>
    <row r="233" spans="1:65" s="2" customFormat="1" ht="16.5" customHeight="1">
      <c r="A233" s="35"/>
      <c r="B233" s="36"/>
      <c r="C233" s="187" t="s">
        <v>406</v>
      </c>
      <c r="D233" s="187" t="s">
        <v>137</v>
      </c>
      <c r="E233" s="188" t="s">
        <v>407</v>
      </c>
      <c r="F233" s="189" t="s">
        <v>404</v>
      </c>
      <c r="G233" s="190" t="s">
        <v>379</v>
      </c>
      <c r="H233" s="191">
        <v>8</v>
      </c>
      <c r="I233" s="192"/>
      <c r="J233" s="193">
        <f t="shared" si="10"/>
        <v>0</v>
      </c>
      <c r="K233" s="189" t="s">
        <v>141</v>
      </c>
      <c r="L233" s="194"/>
      <c r="M233" s="195" t="s">
        <v>19</v>
      </c>
      <c r="N233" s="196" t="s">
        <v>45</v>
      </c>
      <c r="O233" s="65"/>
      <c r="P233" s="178">
        <f t="shared" si="11"/>
        <v>0</v>
      </c>
      <c r="Q233" s="178">
        <v>0</v>
      </c>
      <c r="R233" s="178">
        <f t="shared" si="12"/>
        <v>0</v>
      </c>
      <c r="S233" s="178">
        <v>0</v>
      </c>
      <c r="T233" s="179">
        <f t="shared" si="1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0" t="s">
        <v>304</v>
      </c>
      <c r="AT233" s="180" t="s">
        <v>137</v>
      </c>
      <c r="AU233" s="180" t="s">
        <v>133</v>
      </c>
      <c r="AY233" s="18" t="s">
        <v>123</v>
      </c>
      <c r="BE233" s="181">
        <f t="shared" si="14"/>
        <v>0</v>
      </c>
      <c r="BF233" s="181">
        <f t="shared" si="15"/>
        <v>0</v>
      </c>
      <c r="BG233" s="181">
        <f t="shared" si="16"/>
        <v>0</v>
      </c>
      <c r="BH233" s="181">
        <f t="shared" si="17"/>
        <v>0</v>
      </c>
      <c r="BI233" s="181">
        <f t="shared" si="18"/>
        <v>0</v>
      </c>
      <c r="BJ233" s="18" t="s">
        <v>79</v>
      </c>
      <c r="BK233" s="181">
        <f t="shared" si="19"/>
        <v>0</v>
      </c>
      <c r="BL233" s="18" t="s">
        <v>188</v>
      </c>
      <c r="BM233" s="180" t="s">
        <v>408</v>
      </c>
    </row>
    <row r="234" spans="1:65" s="2" customFormat="1" ht="16.5" customHeight="1">
      <c r="A234" s="35"/>
      <c r="B234" s="36"/>
      <c r="C234" s="187" t="s">
        <v>409</v>
      </c>
      <c r="D234" s="187" t="s">
        <v>137</v>
      </c>
      <c r="E234" s="188" t="s">
        <v>410</v>
      </c>
      <c r="F234" s="189" t="s">
        <v>411</v>
      </c>
      <c r="G234" s="190" t="s">
        <v>379</v>
      </c>
      <c r="H234" s="191">
        <v>1</v>
      </c>
      <c r="I234" s="192"/>
      <c r="J234" s="193">
        <f t="shared" si="10"/>
        <v>0</v>
      </c>
      <c r="K234" s="189" t="s">
        <v>141</v>
      </c>
      <c r="L234" s="194"/>
      <c r="M234" s="195" t="s">
        <v>19</v>
      </c>
      <c r="N234" s="196" t="s">
        <v>45</v>
      </c>
      <c r="O234" s="65"/>
      <c r="P234" s="178">
        <f t="shared" si="11"/>
        <v>0</v>
      </c>
      <c r="Q234" s="178">
        <v>0</v>
      </c>
      <c r="R234" s="178">
        <f t="shared" si="12"/>
        <v>0</v>
      </c>
      <c r="S234" s="178">
        <v>0</v>
      </c>
      <c r="T234" s="179">
        <f t="shared" si="1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0" t="s">
        <v>304</v>
      </c>
      <c r="AT234" s="180" t="s">
        <v>137</v>
      </c>
      <c r="AU234" s="180" t="s">
        <v>133</v>
      </c>
      <c r="AY234" s="18" t="s">
        <v>123</v>
      </c>
      <c r="BE234" s="181">
        <f t="shared" si="14"/>
        <v>0</v>
      </c>
      <c r="BF234" s="181">
        <f t="shared" si="15"/>
        <v>0</v>
      </c>
      <c r="BG234" s="181">
        <f t="shared" si="16"/>
        <v>0</v>
      </c>
      <c r="BH234" s="181">
        <f t="shared" si="17"/>
        <v>0</v>
      </c>
      <c r="BI234" s="181">
        <f t="shared" si="18"/>
        <v>0</v>
      </c>
      <c r="BJ234" s="18" t="s">
        <v>79</v>
      </c>
      <c r="BK234" s="181">
        <f t="shared" si="19"/>
        <v>0</v>
      </c>
      <c r="BL234" s="18" t="s">
        <v>188</v>
      </c>
      <c r="BM234" s="180" t="s">
        <v>412</v>
      </c>
    </row>
    <row r="235" spans="1:65" s="2" customFormat="1" ht="16.5" customHeight="1">
      <c r="A235" s="35"/>
      <c r="B235" s="36"/>
      <c r="C235" s="169" t="s">
        <v>413</v>
      </c>
      <c r="D235" s="169" t="s">
        <v>127</v>
      </c>
      <c r="E235" s="170" t="s">
        <v>414</v>
      </c>
      <c r="F235" s="171" t="s">
        <v>411</v>
      </c>
      <c r="G235" s="172" t="s">
        <v>379</v>
      </c>
      <c r="H235" s="173">
        <v>1</v>
      </c>
      <c r="I235" s="174"/>
      <c r="J235" s="175">
        <f t="shared" si="10"/>
        <v>0</v>
      </c>
      <c r="K235" s="171" t="s">
        <v>141</v>
      </c>
      <c r="L235" s="40"/>
      <c r="M235" s="176" t="s">
        <v>19</v>
      </c>
      <c r="N235" s="177" t="s">
        <v>45</v>
      </c>
      <c r="O235" s="65"/>
      <c r="P235" s="178">
        <f t="shared" si="11"/>
        <v>0</v>
      </c>
      <c r="Q235" s="178">
        <v>0</v>
      </c>
      <c r="R235" s="178">
        <f t="shared" si="12"/>
        <v>0</v>
      </c>
      <c r="S235" s="178">
        <v>0</v>
      </c>
      <c r="T235" s="179">
        <f t="shared" si="1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0" t="s">
        <v>188</v>
      </c>
      <c r="AT235" s="180" t="s">
        <v>127</v>
      </c>
      <c r="AU235" s="180" t="s">
        <v>133</v>
      </c>
      <c r="AY235" s="18" t="s">
        <v>123</v>
      </c>
      <c r="BE235" s="181">
        <f t="shared" si="14"/>
        <v>0</v>
      </c>
      <c r="BF235" s="181">
        <f t="shared" si="15"/>
        <v>0</v>
      </c>
      <c r="BG235" s="181">
        <f t="shared" si="16"/>
        <v>0</v>
      </c>
      <c r="BH235" s="181">
        <f t="shared" si="17"/>
        <v>0</v>
      </c>
      <c r="BI235" s="181">
        <f t="shared" si="18"/>
        <v>0</v>
      </c>
      <c r="BJ235" s="18" t="s">
        <v>79</v>
      </c>
      <c r="BK235" s="181">
        <f t="shared" si="19"/>
        <v>0</v>
      </c>
      <c r="BL235" s="18" t="s">
        <v>188</v>
      </c>
      <c r="BM235" s="180" t="s">
        <v>415</v>
      </c>
    </row>
    <row r="236" spans="1:65" s="2" customFormat="1" ht="16.5" customHeight="1">
      <c r="A236" s="35"/>
      <c r="B236" s="36"/>
      <c r="C236" s="187" t="s">
        <v>416</v>
      </c>
      <c r="D236" s="187" t="s">
        <v>137</v>
      </c>
      <c r="E236" s="188" t="s">
        <v>417</v>
      </c>
      <c r="F236" s="189" t="s">
        <v>418</v>
      </c>
      <c r="G236" s="190" t="s">
        <v>379</v>
      </c>
      <c r="H236" s="191">
        <v>3</v>
      </c>
      <c r="I236" s="192"/>
      <c r="J236" s="193">
        <f t="shared" si="10"/>
        <v>0</v>
      </c>
      <c r="K236" s="189" t="s">
        <v>141</v>
      </c>
      <c r="L236" s="194"/>
      <c r="M236" s="195" t="s">
        <v>19</v>
      </c>
      <c r="N236" s="196" t="s">
        <v>45</v>
      </c>
      <c r="O236" s="65"/>
      <c r="P236" s="178">
        <f t="shared" si="11"/>
        <v>0</v>
      </c>
      <c r="Q236" s="178">
        <v>0</v>
      </c>
      <c r="R236" s="178">
        <f t="shared" si="12"/>
        <v>0</v>
      </c>
      <c r="S236" s="178">
        <v>0</v>
      </c>
      <c r="T236" s="179">
        <f t="shared" si="1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0" t="s">
        <v>304</v>
      </c>
      <c r="AT236" s="180" t="s">
        <v>137</v>
      </c>
      <c r="AU236" s="180" t="s">
        <v>133</v>
      </c>
      <c r="AY236" s="18" t="s">
        <v>123</v>
      </c>
      <c r="BE236" s="181">
        <f t="shared" si="14"/>
        <v>0</v>
      </c>
      <c r="BF236" s="181">
        <f t="shared" si="15"/>
        <v>0</v>
      </c>
      <c r="BG236" s="181">
        <f t="shared" si="16"/>
        <v>0</v>
      </c>
      <c r="BH236" s="181">
        <f t="shared" si="17"/>
        <v>0</v>
      </c>
      <c r="BI236" s="181">
        <f t="shared" si="18"/>
        <v>0</v>
      </c>
      <c r="BJ236" s="18" t="s">
        <v>79</v>
      </c>
      <c r="BK236" s="181">
        <f t="shared" si="19"/>
        <v>0</v>
      </c>
      <c r="BL236" s="18" t="s">
        <v>188</v>
      </c>
      <c r="BM236" s="180" t="s">
        <v>419</v>
      </c>
    </row>
    <row r="237" spans="1:65" s="2" customFormat="1" ht="16.5" customHeight="1">
      <c r="A237" s="35"/>
      <c r="B237" s="36"/>
      <c r="C237" s="169" t="s">
        <v>420</v>
      </c>
      <c r="D237" s="169" t="s">
        <v>127</v>
      </c>
      <c r="E237" s="170" t="s">
        <v>421</v>
      </c>
      <c r="F237" s="171" t="s">
        <v>418</v>
      </c>
      <c r="G237" s="172" t="s">
        <v>379</v>
      </c>
      <c r="H237" s="173">
        <v>3</v>
      </c>
      <c r="I237" s="174"/>
      <c r="J237" s="175">
        <f t="shared" si="10"/>
        <v>0</v>
      </c>
      <c r="K237" s="171" t="s">
        <v>141</v>
      </c>
      <c r="L237" s="40"/>
      <c r="M237" s="176" t="s">
        <v>19</v>
      </c>
      <c r="N237" s="177" t="s">
        <v>45</v>
      </c>
      <c r="O237" s="65"/>
      <c r="P237" s="178">
        <f t="shared" si="11"/>
        <v>0</v>
      </c>
      <c r="Q237" s="178">
        <v>0</v>
      </c>
      <c r="R237" s="178">
        <f t="shared" si="12"/>
        <v>0</v>
      </c>
      <c r="S237" s="178">
        <v>0</v>
      </c>
      <c r="T237" s="179">
        <f t="shared" si="1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0" t="s">
        <v>188</v>
      </c>
      <c r="AT237" s="180" t="s">
        <v>127</v>
      </c>
      <c r="AU237" s="180" t="s">
        <v>133</v>
      </c>
      <c r="AY237" s="18" t="s">
        <v>123</v>
      </c>
      <c r="BE237" s="181">
        <f t="shared" si="14"/>
        <v>0</v>
      </c>
      <c r="BF237" s="181">
        <f t="shared" si="15"/>
        <v>0</v>
      </c>
      <c r="BG237" s="181">
        <f t="shared" si="16"/>
        <v>0</v>
      </c>
      <c r="BH237" s="181">
        <f t="shared" si="17"/>
        <v>0</v>
      </c>
      <c r="BI237" s="181">
        <f t="shared" si="18"/>
        <v>0</v>
      </c>
      <c r="BJ237" s="18" t="s">
        <v>79</v>
      </c>
      <c r="BK237" s="181">
        <f t="shared" si="19"/>
        <v>0</v>
      </c>
      <c r="BL237" s="18" t="s">
        <v>188</v>
      </c>
      <c r="BM237" s="180" t="s">
        <v>422</v>
      </c>
    </row>
    <row r="238" spans="1:65" s="12" customFormat="1" ht="20.85" customHeight="1">
      <c r="B238" s="153"/>
      <c r="C238" s="154"/>
      <c r="D238" s="155" t="s">
        <v>73</v>
      </c>
      <c r="E238" s="167" t="s">
        <v>423</v>
      </c>
      <c r="F238" s="167" t="s">
        <v>424</v>
      </c>
      <c r="G238" s="154"/>
      <c r="H238" s="154"/>
      <c r="I238" s="157"/>
      <c r="J238" s="168">
        <f>BK238</f>
        <v>0</v>
      </c>
      <c r="K238" s="154"/>
      <c r="L238" s="159"/>
      <c r="M238" s="160"/>
      <c r="N238" s="161"/>
      <c r="O238" s="161"/>
      <c r="P238" s="162">
        <f>SUM(P239:P273)</f>
        <v>0</v>
      </c>
      <c r="Q238" s="161"/>
      <c r="R238" s="162">
        <f>SUM(R239:R273)</f>
        <v>0</v>
      </c>
      <c r="S238" s="161"/>
      <c r="T238" s="163">
        <f>SUM(T239:T273)</f>
        <v>0</v>
      </c>
      <c r="AR238" s="164" t="s">
        <v>79</v>
      </c>
      <c r="AT238" s="165" t="s">
        <v>73</v>
      </c>
      <c r="AU238" s="165" t="s">
        <v>81</v>
      </c>
      <c r="AY238" s="164" t="s">
        <v>123</v>
      </c>
      <c r="BK238" s="166">
        <f>SUM(BK239:BK273)</f>
        <v>0</v>
      </c>
    </row>
    <row r="239" spans="1:65" s="2" customFormat="1" ht="16.5" customHeight="1">
      <c r="A239" s="35"/>
      <c r="B239" s="36"/>
      <c r="C239" s="187" t="s">
        <v>425</v>
      </c>
      <c r="D239" s="187" t="s">
        <v>137</v>
      </c>
      <c r="E239" s="188" t="s">
        <v>426</v>
      </c>
      <c r="F239" s="189" t="s">
        <v>427</v>
      </c>
      <c r="G239" s="190" t="s">
        <v>379</v>
      </c>
      <c r="H239" s="191">
        <v>5</v>
      </c>
      <c r="I239" s="192"/>
      <c r="J239" s="193">
        <f t="shared" ref="J239:J273" si="20">ROUND(I239*H239,2)</f>
        <v>0</v>
      </c>
      <c r="K239" s="189" t="s">
        <v>141</v>
      </c>
      <c r="L239" s="194"/>
      <c r="M239" s="195" t="s">
        <v>19</v>
      </c>
      <c r="N239" s="196" t="s">
        <v>45</v>
      </c>
      <c r="O239" s="65"/>
      <c r="P239" s="178">
        <f t="shared" ref="P239:P273" si="21">O239*H239</f>
        <v>0</v>
      </c>
      <c r="Q239" s="178">
        <v>0</v>
      </c>
      <c r="R239" s="178">
        <f t="shared" ref="R239:R273" si="22">Q239*H239</f>
        <v>0</v>
      </c>
      <c r="S239" s="178">
        <v>0</v>
      </c>
      <c r="T239" s="179">
        <f t="shared" ref="T239:T273" si="23"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0" t="s">
        <v>304</v>
      </c>
      <c r="AT239" s="180" t="s">
        <v>137</v>
      </c>
      <c r="AU239" s="180" t="s">
        <v>133</v>
      </c>
      <c r="AY239" s="18" t="s">
        <v>123</v>
      </c>
      <c r="BE239" s="181">
        <f t="shared" ref="BE239:BE273" si="24">IF(N239="základní",J239,0)</f>
        <v>0</v>
      </c>
      <c r="BF239" s="181">
        <f t="shared" ref="BF239:BF273" si="25">IF(N239="snížená",J239,0)</f>
        <v>0</v>
      </c>
      <c r="BG239" s="181">
        <f t="shared" ref="BG239:BG273" si="26">IF(N239="zákl. přenesená",J239,0)</f>
        <v>0</v>
      </c>
      <c r="BH239" s="181">
        <f t="shared" ref="BH239:BH273" si="27">IF(N239="sníž. přenesená",J239,0)</f>
        <v>0</v>
      </c>
      <c r="BI239" s="181">
        <f t="shared" ref="BI239:BI273" si="28">IF(N239="nulová",J239,0)</f>
        <v>0</v>
      </c>
      <c r="BJ239" s="18" t="s">
        <v>79</v>
      </c>
      <c r="BK239" s="181">
        <f t="shared" ref="BK239:BK273" si="29">ROUND(I239*H239,2)</f>
        <v>0</v>
      </c>
      <c r="BL239" s="18" t="s">
        <v>188</v>
      </c>
      <c r="BM239" s="180" t="s">
        <v>428</v>
      </c>
    </row>
    <row r="240" spans="1:65" s="2" customFormat="1" ht="16.5" customHeight="1">
      <c r="A240" s="35"/>
      <c r="B240" s="36"/>
      <c r="C240" s="169" t="s">
        <v>246</v>
      </c>
      <c r="D240" s="169" t="s">
        <v>127</v>
      </c>
      <c r="E240" s="170" t="s">
        <v>429</v>
      </c>
      <c r="F240" s="171" t="s">
        <v>427</v>
      </c>
      <c r="G240" s="172" t="s">
        <v>379</v>
      </c>
      <c r="H240" s="173">
        <v>5</v>
      </c>
      <c r="I240" s="174"/>
      <c r="J240" s="175">
        <f t="shared" si="20"/>
        <v>0</v>
      </c>
      <c r="K240" s="171" t="s">
        <v>141</v>
      </c>
      <c r="L240" s="40"/>
      <c r="M240" s="176" t="s">
        <v>19</v>
      </c>
      <c r="N240" s="177" t="s">
        <v>45</v>
      </c>
      <c r="O240" s="65"/>
      <c r="P240" s="178">
        <f t="shared" si="21"/>
        <v>0</v>
      </c>
      <c r="Q240" s="178">
        <v>0</v>
      </c>
      <c r="R240" s="178">
        <f t="shared" si="22"/>
        <v>0</v>
      </c>
      <c r="S240" s="178">
        <v>0</v>
      </c>
      <c r="T240" s="179">
        <f t="shared" si="2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0" t="s">
        <v>188</v>
      </c>
      <c r="AT240" s="180" t="s">
        <v>127</v>
      </c>
      <c r="AU240" s="180" t="s">
        <v>133</v>
      </c>
      <c r="AY240" s="18" t="s">
        <v>123</v>
      </c>
      <c r="BE240" s="181">
        <f t="shared" si="24"/>
        <v>0</v>
      </c>
      <c r="BF240" s="181">
        <f t="shared" si="25"/>
        <v>0</v>
      </c>
      <c r="BG240" s="181">
        <f t="shared" si="26"/>
        <v>0</v>
      </c>
      <c r="BH240" s="181">
        <f t="shared" si="27"/>
        <v>0</v>
      </c>
      <c r="BI240" s="181">
        <f t="shared" si="28"/>
        <v>0</v>
      </c>
      <c r="BJ240" s="18" t="s">
        <v>79</v>
      </c>
      <c r="BK240" s="181">
        <f t="shared" si="29"/>
        <v>0</v>
      </c>
      <c r="BL240" s="18" t="s">
        <v>188</v>
      </c>
      <c r="BM240" s="180" t="s">
        <v>430</v>
      </c>
    </row>
    <row r="241" spans="1:65" s="2" customFormat="1" ht="16.5" customHeight="1">
      <c r="A241" s="35"/>
      <c r="B241" s="36"/>
      <c r="C241" s="187" t="s">
        <v>431</v>
      </c>
      <c r="D241" s="187" t="s">
        <v>137</v>
      </c>
      <c r="E241" s="188" t="s">
        <v>432</v>
      </c>
      <c r="F241" s="189" t="s">
        <v>433</v>
      </c>
      <c r="G241" s="190" t="s">
        <v>379</v>
      </c>
      <c r="H241" s="191">
        <v>15</v>
      </c>
      <c r="I241" s="192"/>
      <c r="J241" s="193">
        <f t="shared" si="20"/>
        <v>0</v>
      </c>
      <c r="K241" s="189" t="s">
        <v>141</v>
      </c>
      <c r="L241" s="194"/>
      <c r="M241" s="195" t="s">
        <v>19</v>
      </c>
      <c r="N241" s="196" t="s">
        <v>45</v>
      </c>
      <c r="O241" s="65"/>
      <c r="P241" s="178">
        <f t="shared" si="21"/>
        <v>0</v>
      </c>
      <c r="Q241" s="178">
        <v>0</v>
      </c>
      <c r="R241" s="178">
        <f t="shared" si="22"/>
        <v>0</v>
      </c>
      <c r="S241" s="178">
        <v>0</v>
      </c>
      <c r="T241" s="179">
        <f t="shared" si="2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0" t="s">
        <v>304</v>
      </c>
      <c r="AT241" s="180" t="s">
        <v>137</v>
      </c>
      <c r="AU241" s="180" t="s">
        <v>133</v>
      </c>
      <c r="AY241" s="18" t="s">
        <v>123</v>
      </c>
      <c r="BE241" s="181">
        <f t="shared" si="24"/>
        <v>0</v>
      </c>
      <c r="BF241" s="181">
        <f t="shared" si="25"/>
        <v>0</v>
      </c>
      <c r="BG241" s="181">
        <f t="shared" si="26"/>
        <v>0</v>
      </c>
      <c r="BH241" s="181">
        <f t="shared" si="27"/>
        <v>0</v>
      </c>
      <c r="BI241" s="181">
        <f t="shared" si="28"/>
        <v>0</v>
      </c>
      <c r="BJ241" s="18" t="s">
        <v>79</v>
      </c>
      <c r="BK241" s="181">
        <f t="shared" si="29"/>
        <v>0</v>
      </c>
      <c r="BL241" s="18" t="s">
        <v>188</v>
      </c>
      <c r="BM241" s="180" t="s">
        <v>434</v>
      </c>
    </row>
    <row r="242" spans="1:65" s="2" customFormat="1" ht="16.5" customHeight="1">
      <c r="A242" s="35"/>
      <c r="B242" s="36"/>
      <c r="C242" s="169" t="s">
        <v>435</v>
      </c>
      <c r="D242" s="169" t="s">
        <v>127</v>
      </c>
      <c r="E242" s="170" t="s">
        <v>436</v>
      </c>
      <c r="F242" s="171" t="s">
        <v>433</v>
      </c>
      <c r="G242" s="172" t="s">
        <v>379</v>
      </c>
      <c r="H242" s="173">
        <v>15</v>
      </c>
      <c r="I242" s="174"/>
      <c r="J242" s="175">
        <f t="shared" si="20"/>
        <v>0</v>
      </c>
      <c r="K242" s="171" t="s">
        <v>141</v>
      </c>
      <c r="L242" s="40"/>
      <c r="M242" s="176" t="s">
        <v>19</v>
      </c>
      <c r="N242" s="177" t="s">
        <v>45</v>
      </c>
      <c r="O242" s="65"/>
      <c r="P242" s="178">
        <f t="shared" si="21"/>
        <v>0</v>
      </c>
      <c r="Q242" s="178">
        <v>0</v>
      </c>
      <c r="R242" s="178">
        <f t="shared" si="22"/>
        <v>0</v>
      </c>
      <c r="S242" s="178">
        <v>0</v>
      </c>
      <c r="T242" s="179">
        <f t="shared" si="2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0" t="s">
        <v>188</v>
      </c>
      <c r="AT242" s="180" t="s">
        <v>127</v>
      </c>
      <c r="AU242" s="180" t="s">
        <v>133</v>
      </c>
      <c r="AY242" s="18" t="s">
        <v>123</v>
      </c>
      <c r="BE242" s="181">
        <f t="shared" si="24"/>
        <v>0</v>
      </c>
      <c r="BF242" s="181">
        <f t="shared" si="25"/>
        <v>0</v>
      </c>
      <c r="BG242" s="181">
        <f t="shared" si="26"/>
        <v>0</v>
      </c>
      <c r="BH242" s="181">
        <f t="shared" si="27"/>
        <v>0</v>
      </c>
      <c r="BI242" s="181">
        <f t="shared" si="28"/>
        <v>0</v>
      </c>
      <c r="BJ242" s="18" t="s">
        <v>79</v>
      </c>
      <c r="BK242" s="181">
        <f t="shared" si="29"/>
        <v>0</v>
      </c>
      <c r="BL242" s="18" t="s">
        <v>188</v>
      </c>
      <c r="BM242" s="180" t="s">
        <v>437</v>
      </c>
    </row>
    <row r="243" spans="1:65" s="2" customFormat="1" ht="16.5" customHeight="1">
      <c r="A243" s="35"/>
      <c r="B243" s="36"/>
      <c r="C243" s="187" t="s">
        <v>438</v>
      </c>
      <c r="D243" s="187" t="s">
        <v>137</v>
      </c>
      <c r="E243" s="188" t="s">
        <v>439</v>
      </c>
      <c r="F243" s="189" t="s">
        <v>440</v>
      </c>
      <c r="G243" s="190" t="s">
        <v>379</v>
      </c>
      <c r="H243" s="191">
        <v>6</v>
      </c>
      <c r="I243" s="192"/>
      <c r="J243" s="193">
        <f t="shared" si="20"/>
        <v>0</v>
      </c>
      <c r="K243" s="189" t="s">
        <v>141</v>
      </c>
      <c r="L243" s="194"/>
      <c r="M243" s="195" t="s">
        <v>19</v>
      </c>
      <c r="N243" s="196" t="s">
        <v>45</v>
      </c>
      <c r="O243" s="65"/>
      <c r="P243" s="178">
        <f t="shared" si="21"/>
        <v>0</v>
      </c>
      <c r="Q243" s="178">
        <v>0</v>
      </c>
      <c r="R243" s="178">
        <f t="shared" si="22"/>
        <v>0</v>
      </c>
      <c r="S243" s="178">
        <v>0</v>
      </c>
      <c r="T243" s="179">
        <f t="shared" si="2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0" t="s">
        <v>304</v>
      </c>
      <c r="AT243" s="180" t="s">
        <v>137</v>
      </c>
      <c r="AU243" s="180" t="s">
        <v>133</v>
      </c>
      <c r="AY243" s="18" t="s">
        <v>123</v>
      </c>
      <c r="BE243" s="181">
        <f t="shared" si="24"/>
        <v>0</v>
      </c>
      <c r="BF243" s="181">
        <f t="shared" si="25"/>
        <v>0</v>
      </c>
      <c r="BG243" s="181">
        <f t="shared" si="26"/>
        <v>0</v>
      </c>
      <c r="BH243" s="181">
        <f t="shared" si="27"/>
        <v>0</v>
      </c>
      <c r="BI243" s="181">
        <f t="shared" si="28"/>
        <v>0</v>
      </c>
      <c r="BJ243" s="18" t="s">
        <v>79</v>
      </c>
      <c r="BK243" s="181">
        <f t="shared" si="29"/>
        <v>0</v>
      </c>
      <c r="BL243" s="18" t="s">
        <v>188</v>
      </c>
      <c r="BM243" s="180" t="s">
        <v>441</v>
      </c>
    </row>
    <row r="244" spans="1:65" s="2" customFormat="1" ht="16.5" customHeight="1">
      <c r="A244" s="35"/>
      <c r="B244" s="36"/>
      <c r="C244" s="169" t="s">
        <v>442</v>
      </c>
      <c r="D244" s="169" t="s">
        <v>127</v>
      </c>
      <c r="E244" s="170" t="s">
        <v>443</v>
      </c>
      <c r="F244" s="171" t="s">
        <v>440</v>
      </c>
      <c r="G244" s="172" t="s">
        <v>379</v>
      </c>
      <c r="H244" s="173">
        <v>6</v>
      </c>
      <c r="I244" s="174"/>
      <c r="J244" s="175">
        <f t="shared" si="20"/>
        <v>0</v>
      </c>
      <c r="K244" s="171" t="s">
        <v>141</v>
      </c>
      <c r="L244" s="40"/>
      <c r="M244" s="176" t="s">
        <v>19</v>
      </c>
      <c r="N244" s="177" t="s">
        <v>45</v>
      </c>
      <c r="O244" s="65"/>
      <c r="P244" s="178">
        <f t="shared" si="21"/>
        <v>0</v>
      </c>
      <c r="Q244" s="178">
        <v>0</v>
      </c>
      <c r="R244" s="178">
        <f t="shared" si="22"/>
        <v>0</v>
      </c>
      <c r="S244" s="178">
        <v>0</v>
      </c>
      <c r="T244" s="179">
        <f t="shared" si="2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0" t="s">
        <v>188</v>
      </c>
      <c r="AT244" s="180" t="s">
        <v>127</v>
      </c>
      <c r="AU244" s="180" t="s">
        <v>133</v>
      </c>
      <c r="AY244" s="18" t="s">
        <v>123</v>
      </c>
      <c r="BE244" s="181">
        <f t="shared" si="24"/>
        <v>0</v>
      </c>
      <c r="BF244" s="181">
        <f t="shared" si="25"/>
        <v>0</v>
      </c>
      <c r="BG244" s="181">
        <f t="shared" si="26"/>
        <v>0</v>
      </c>
      <c r="BH244" s="181">
        <f t="shared" si="27"/>
        <v>0</v>
      </c>
      <c r="BI244" s="181">
        <f t="shared" si="28"/>
        <v>0</v>
      </c>
      <c r="BJ244" s="18" t="s">
        <v>79</v>
      </c>
      <c r="BK244" s="181">
        <f t="shared" si="29"/>
        <v>0</v>
      </c>
      <c r="BL244" s="18" t="s">
        <v>188</v>
      </c>
      <c r="BM244" s="180" t="s">
        <v>444</v>
      </c>
    </row>
    <row r="245" spans="1:65" s="2" customFormat="1" ht="16.5" customHeight="1">
      <c r="A245" s="35"/>
      <c r="B245" s="36"/>
      <c r="C245" s="187" t="s">
        <v>445</v>
      </c>
      <c r="D245" s="187" t="s">
        <v>137</v>
      </c>
      <c r="E245" s="188" t="s">
        <v>446</v>
      </c>
      <c r="F245" s="189" t="s">
        <v>447</v>
      </c>
      <c r="G245" s="190" t="s">
        <v>226</v>
      </c>
      <c r="H245" s="191">
        <v>10</v>
      </c>
      <c r="I245" s="192"/>
      <c r="J245" s="193">
        <f t="shared" si="20"/>
        <v>0</v>
      </c>
      <c r="K245" s="189" t="s">
        <v>141</v>
      </c>
      <c r="L245" s="194"/>
      <c r="M245" s="195" t="s">
        <v>19</v>
      </c>
      <c r="N245" s="196" t="s">
        <v>45</v>
      </c>
      <c r="O245" s="65"/>
      <c r="P245" s="178">
        <f t="shared" si="21"/>
        <v>0</v>
      </c>
      <c r="Q245" s="178">
        <v>0</v>
      </c>
      <c r="R245" s="178">
        <f t="shared" si="22"/>
        <v>0</v>
      </c>
      <c r="S245" s="178">
        <v>0</v>
      </c>
      <c r="T245" s="179">
        <f t="shared" si="2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0" t="s">
        <v>304</v>
      </c>
      <c r="AT245" s="180" t="s">
        <v>137</v>
      </c>
      <c r="AU245" s="180" t="s">
        <v>133</v>
      </c>
      <c r="AY245" s="18" t="s">
        <v>123</v>
      </c>
      <c r="BE245" s="181">
        <f t="shared" si="24"/>
        <v>0</v>
      </c>
      <c r="BF245" s="181">
        <f t="shared" si="25"/>
        <v>0</v>
      </c>
      <c r="BG245" s="181">
        <f t="shared" si="26"/>
        <v>0</v>
      </c>
      <c r="BH245" s="181">
        <f t="shared" si="27"/>
        <v>0</v>
      </c>
      <c r="BI245" s="181">
        <f t="shared" si="28"/>
        <v>0</v>
      </c>
      <c r="BJ245" s="18" t="s">
        <v>79</v>
      </c>
      <c r="BK245" s="181">
        <f t="shared" si="29"/>
        <v>0</v>
      </c>
      <c r="BL245" s="18" t="s">
        <v>188</v>
      </c>
      <c r="BM245" s="180" t="s">
        <v>448</v>
      </c>
    </row>
    <row r="246" spans="1:65" s="2" customFormat="1" ht="16.5" customHeight="1">
      <c r="A246" s="35"/>
      <c r="B246" s="36"/>
      <c r="C246" s="169" t="s">
        <v>449</v>
      </c>
      <c r="D246" s="169" t="s">
        <v>127</v>
      </c>
      <c r="E246" s="170" t="s">
        <v>450</v>
      </c>
      <c r="F246" s="171" t="s">
        <v>447</v>
      </c>
      <c r="G246" s="172" t="s">
        <v>226</v>
      </c>
      <c r="H246" s="173">
        <v>10</v>
      </c>
      <c r="I246" s="174"/>
      <c r="J246" s="175">
        <f t="shared" si="20"/>
        <v>0</v>
      </c>
      <c r="K246" s="171" t="s">
        <v>141</v>
      </c>
      <c r="L246" s="40"/>
      <c r="M246" s="176" t="s">
        <v>19</v>
      </c>
      <c r="N246" s="177" t="s">
        <v>45</v>
      </c>
      <c r="O246" s="65"/>
      <c r="P246" s="178">
        <f t="shared" si="21"/>
        <v>0</v>
      </c>
      <c r="Q246" s="178">
        <v>0</v>
      </c>
      <c r="R246" s="178">
        <f t="shared" si="22"/>
        <v>0</v>
      </c>
      <c r="S246" s="178">
        <v>0</v>
      </c>
      <c r="T246" s="179">
        <f t="shared" si="2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0" t="s">
        <v>188</v>
      </c>
      <c r="AT246" s="180" t="s">
        <v>127</v>
      </c>
      <c r="AU246" s="180" t="s">
        <v>133</v>
      </c>
      <c r="AY246" s="18" t="s">
        <v>123</v>
      </c>
      <c r="BE246" s="181">
        <f t="shared" si="24"/>
        <v>0</v>
      </c>
      <c r="BF246" s="181">
        <f t="shared" si="25"/>
        <v>0</v>
      </c>
      <c r="BG246" s="181">
        <f t="shared" si="26"/>
        <v>0</v>
      </c>
      <c r="BH246" s="181">
        <f t="shared" si="27"/>
        <v>0</v>
      </c>
      <c r="BI246" s="181">
        <f t="shared" si="28"/>
        <v>0</v>
      </c>
      <c r="BJ246" s="18" t="s">
        <v>79</v>
      </c>
      <c r="BK246" s="181">
        <f t="shared" si="29"/>
        <v>0</v>
      </c>
      <c r="BL246" s="18" t="s">
        <v>188</v>
      </c>
      <c r="BM246" s="180" t="s">
        <v>451</v>
      </c>
    </row>
    <row r="247" spans="1:65" s="2" customFormat="1" ht="16.5" customHeight="1">
      <c r="A247" s="35"/>
      <c r="B247" s="36"/>
      <c r="C247" s="187" t="s">
        <v>452</v>
      </c>
      <c r="D247" s="187" t="s">
        <v>137</v>
      </c>
      <c r="E247" s="188" t="s">
        <v>453</v>
      </c>
      <c r="F247" s="189" t="s">
        <v>454</v>
      </c>
      <c r="G247" s="190" t="s">
        <v>226</v>
      </c>
      <c r="H247" s="191">
        <v>40</v>
      </c>
      <c r="I247" s="192"/>
      <c r="J247" s="193">
        <f t="shared" si="20"/>
        <v>0</v>
      </c>
      <c r="K247" s="189" t="s">
        <v>141</v>
      </c>
      <c r="L247" s="194"/>
      <c r="M247" s="195" t="s">
        <v>19</v>
      </c>
      <c r="N247" s="196" t="s">
        <v>45</v>
      </c>
      <c r="O247" s="65"/>
      <c r="P247" s="178">
        <f t="shared" si="21"/>
        <v>0</v>
      </c>
      <c r="Q247" s="178">
        <v>0</v>
      </c>
      <c r="R247" s="178">
        <f t="shared" si="22"/>
        <v>0</v>
      </c>
      <c r="S247" s="178">
        <v>0</v>
      </c>
      <c r="T247" s="179">
        <f t="shared" si="2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0" t="s">
        <v>304</v>
      </c>
      <c r="AT247" s="180" t="s">
        <v>137</v>
      </c>
      <c r="AU247" s="180" t="s">
        <v>133</v>
      </c>
      <c r="AY247" s="18" t="s">
        <v>123</v>
      </c>
      <c r="BE247" s="181">
        <f t="shared" si="24"/>
        <v>0</v>
      </c>
      <c r="BF247" s="181">
        <f t="shared" si="25"/>
        <v>0</v>
      </c>
      <c r="BG247" s="181">
        <f t="shared" si="26"/>
        <v>0</v>
      </c>
      <c r="BH247" s="181">
        <f t="shared" si="27"/>
        <v>0</v>
      </c>
      <c r="BI247" s="181">
        <f t="shared" si="28"/>
        <v>0</v>
      </c>
      <c r="BJ247" s="18" t="s">
        <v>79</v>
      </c>
      <c r="BK247" s="181">
        <f t="shared" si="29"/>
        <v>0</v>
      </c>
      <c r="BL247" s="18" t="s">
        <v>188</v>
      </c>
      <c r="BM247" s="180" t="s">
        <v>455</v>
      </c>
    </row>
    <row r="248" spans="1:65" s="2" customFormat="1" ht="16.5" customHeight="1">
      <c r="A248" s="35"/>
      <c r="B248" s="36"/>
      <c r="C248" s="169" t="s">
        <v>456</v>
      </c>
      <c r="D248" s="169" t="s">
        <v>127</v>
      </c>
      <c r="E248" s="170" t="s">
        <v>457</v>
      </c>
      <c r="F248" s="171" t="s">
        <v>454</v>
      </c>
      <c r="G248" s="172" t="s">
        <v>226</v>
      </c>
      <c r="H248" s="173">
        <v>40</v>
      </c>
      <c r="I248" s="174"/>
      <c r="J248" s="175">
        <f t="shared" si="20"/>
        <v>0</v>
      </c>
      <c r="K248" s="171" t="s">
        <v>141</v>
      </c>
      <c r="L248" s="40"/>
      <c r="M248" s="176" t="s">
        <v>19</v>
      </c>
      <c r="N248" s="177" t="s">
        <v>45</v>
      </c>
      <c r="O248" s="65"/>
      <c r="P248" s="178">
        <f t="shared" si="21"/>
        <v>0</v>
      </c>
      <c r="Q248" s="178">
        <v>0</v>
      </c>
      <c r="R248" s="178">
        <f t="shared" si="22"/>
        <v>0</v>
      </c>
      <c r="S248" s="178">
        <v>0</v>
      </c>
      <c r="T248" s="179">
        <f t="shared" si="2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0" t="s">
        <v>188</v>
      </c>
      <c r="AT248" s="180" t="s">
        <v>127</v>
      </c>
      <c r="AU248" s="180" t="s">
        <v>133</v>
      </c>
      <c r="AY248" s="18" t="s">
        <v>123</v>
      </c>
      <c r="BE248" s="181">
        <f t="shared" si="24"/>
        <v>0</v>
      </c>
      <c r="BF248" s="181">
        <f t="shared" si="25"/>
        <v>0</v>
      </c>
      <c r="BG248" s="181">
        <f t="shared" si="26"/>
        <v>0</v>
      </c>
      <c r="BH248" s="181">
        <f t="shared" si="27"/>
        <v>0</v>
      </c>
      <c r="BI248" s="181">
        <f t="shared" si="28"/>
        <v>0</v>
      </c>
      <c r="BJ248" s="18" t="s">
        <v>79</v>
      </c>
      <c r="BK248" s="181">
        <f t="shared" si="29"/>
        <v>0</v>
      </c>
      <c r="BL248" s="18" t="s">
        <v>188</v>
      </c>
      <c r="BM248" s="180" t="s">
        <v>458</v>
      </c>
    </row>
    <row r="249" spans="1:65" s="2" customFormat="1" ht="16.5" customHeight="1">
      <c r="A249" s="35"/>
      <c r="B249" s="36"/>
      <c r="C249" s="187" t="s">
        <v>459</v>
      </c>
      <c r="D249" s="187" t="s">
        <v>137</v>
      </c>
      <c r="E249" s="188" t="s">
        <v>460</v>
      </c>
      <c r="F249" s="189" t="s">
        <v>461</v>
      </c>
      <c r="G249" s="190" t="s">
        <v>226</v>
      </c>
      <c r="H249" s="191">
        <v>40</v>
      </c>
      <c r="I249" s="192"/>
      <c r="J249" s="193">
        <f t="shared" si="20"/>
        <v>0</v>
      </c>
      <c r="K249" s="189" t="s">
        <v>141</v>
      </c>
      <c r="L249" s="194"/>
      <c r="M249" s="195" t="s">
        <v>19</v>
      </c>
      <c r="N249" s="196" t="s">
        <v>45</v>
      </c>
      <c r="O249" s="65"/>
      <c r="P249" s="178">
        <f t="shared" si="21"/>
        <v>0</v>
      </c>
      <c r="Q249" s="178">
        <v>0</v>
      </c>
      <c r="R249" s="178">
        <f t="shared" si="22"/>
        <v>0</v>
      </c>
      <c r="S249" s="178">
        <v>0</v>
      </c>
      <c r="T249" s="179">
        <f t="shared" si="2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0" t="s">
        <v>304</v>
      </c>
      <c r="AT249" s="180" t="s">
        <v>137</v>
      </c>
      <c r="AU249" s="180" t="s">
        <v>133</v>
      </c>
      <c r="AY249" s="18" t="s">
        <v>123</v>
      </c>
      <c r="BE249" s="181">
        <f t="shared" si="24"/>
        <v>0</v>
      </c>
      <c r="BF249" s="181">
        <f t="shared" si="25"/>
        <v>0</v>
      </c>
      <c r="BG249" s="181">
        <f t="shared" si="26"/>
        <v>0</v>
      </c>
      <c r="BH249" s="181">
        <f t="shared" si="27"/>
        <v>0</v>
      </c>
      <c r="BI249" s="181">
        <f t="shared" si="28"/>
        <v>0</v>
      </c>
      <c r="BJ249" s="18" t="s">
        <v>79</v>
      </c>
      <c r="BK249" s="181">
        <f t="shared" si="29"/>
        <v>0</v>
      </c>
      <c r="BL249" s="18" t="s">
        <v>188</v>
      </c>
      <c r="BM249" s="180" t="s">
        <v>462</v>
      </c>
    </row>
    <row r="250" spans="1:65" s="2" customFormat="1" ht="16.5" customHeight="1">
      <c r="A250" s="35"/>
      <c r="B250" s="36"/>
      <c r="C250" s="169" t="s">
        <v>463</v>
      </c>
      <c r="D250" s="169" t="s">
        <v>127</v>
      </c>
      <c r="E250" s="170" t="s">
        <v>464</v>
      </c>
      <c r="F250" s="171" t="s">
        <v>461</v>
      </c>
      <c r="G250" s="172" t="s">
        <v>226</v>
      </c>
      <c r="H250" s="173">
        <v>40</v>
      </c>
      <c r="I250" s="174"/>
      <c r="J250" s="175">
        <f t="shared" si="20"/>
        <v>0</v>
      </c>
      <c r="K250" s="171" t="s">
        <v>141</v>
      </c>
      <c r="L250" s="40"/>
      <c r="M250" s="176" t="s">
        <v>19</v>
      </c>
      <c r="N250" s="177" t="s">
        <v>45</v>
      </c>
      <c r="O250" s="65"/>
      <c r="P250" s="178">
        <f t="shared" si="21"/>
        <v>0</v>
      </c>
      <c r="Q250" s="178">
        <v>0</v>
      </c>
      <c r="R250" s="178">
        <f t="shared" si="22"/>
        <v>0</v>
      </c>
      <c r="S250" s="178">
        <v>0</v>
      </c>
      <c r="T250" s="179">
        <f t="shared" si="2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0" t="s">
        <v>188</v>
      </c>
      <c r="AT250" s="180" t="s">
        <v>127</v>
      </c>
      <c r="AU250" s="180" t="s">
        <v>133</v>
      </c>
      <c r="AY250" s="18" t="s">
        <v>123</v>
      </c>
      <c r="BE250" s="181">
        <f t="shared" si="24"/>
        <v>0</v>
      </c>
      <c r="BF250" s="181">
        <f t="shared" si="25"/>
        <v>0</v>
      </c>
      <c r="BG250" s="181">
        <f t="shared" si="26"/>
        <v>0</v>
      </c>
      <c r="BH250" s="181">
        <f t="shared" si="27"/>
        <v>0</v>
      </c>
      <c r="BI250" s="181">
        <f t="shared" si="28"/>
        <v>0</v>
      </c>
      <c r="BJ250" s="18" t="s">
        <v>79</v>
      </c>
      <c r="BK250" s="181">
        <f t="shared" si="29"/>
        <v>0</v>
      </c>
      <c r="BL250" s="18" t="s">
        <v>188</v>
      </c>
      <c r="BM250" s="180" t="s">
        <v>465</v>
      </c>
    </row>
    <row r="251" spans="1:65" s="2" customFormat="1" ht="16.5" customHeight="1">
      <c r="A251" s="35"/>
      <c r="B251" s="36"/>
      <c r="C251" s="187" t="s">
        <v>466</v>
      </c>
      <c r="D251" s="187" t="s">
        <v>137</v>
      </c>
      <c r="E251" s="188" t="s">
        <v>467</v>
      </c>
      <c r="F251" s="189" t="s">
        <v>468</v>
      </c>
      <c r="G251" s="190" t="s">
        <v>379</v>
      </c>
      <c r="H251" s="191">
        <v>10</v>
      </c>
      <c r="I251" s="192"/>
      <c r="J251" s="193">
        <f t="shared" si="20"/>
        <v>0</v>
      </c>
      <c r="K251" s="189" t="s">
        <v>141</v>
      </c>
      <c r="L251" s="194"/>
      <c r="M251" s="195" t="s">
        <v>19</v>
      </c>
      <c r="N251" s="196" t="s">
        <v>45</v>
      </c>
      <c r="O251" s="65"/>
      <c r="P251" s="178">
        <f t="shared" si="21"/>
        <v>0</v>
      </c>
      <c r="Q251" s="178">
        <v>0</v>
      </c>
      <c r="R251" s="178">
        <f t="shared" si="22"/>
        <v>0</v>
      </c>
      <c r="S251" s="178">
        <v>0</v>
      </c>
      <c r="T251" s="179">
        <f t="shared" si="2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0" t="s">
        <v>304</v>
      </c>
      <c r="AT251" s="180" t="s">
        <v>137</v>
      </c>
      <c r="AU251" s="180" t="s">
        <v>133</v>
      </c>
      <c r="AY251" s="18" t="s">
        <v>123</v>
      </c>
      <c r="BE251" s="181">
        <f t="shared" si="24"/>
        <v>0</v>
      </c>
      <c r="BF251" s="181">
        <f t="shared" si="25"/>
        <v>0</v>
      </c>
      <c r="BG251" s="181">
        <f t="shared" si="26"/>
        <v>0</v>
      </c>
      <c r="BH251" s="181">
        <f t="shared" si="27"/>
        <v>0</v>
      </c>
      <c r="BI251" s="181">
        <f t="shared" si="28"/>
        <v>0</v>
      </c>
      <c r="BJ251" s="18" t="s">
        <v>79</v>
      </c>
      <c r="BK251" s="181">
        <f t="shared" si="29"/>
        <v>0</v>
      </c>
      <c r="BL251" s="18" t="s">
        <v>188</v>
      </c>
      <c r="BM251" s="180" t="s">
        <v>469</v>
      </c>
    </row>
    <row r="252" spans="1:65" s="2" customFormat="1" ht="16.5" customHeight="1">
      <c r="A252" s="35"/>
      <c r="B252" s="36"/>
      <c r="C252" s="187" t="s">
        <v>470</v>
      </c>
      <c r="D252" s="187" t="s">
        <v>137</v>
      </c>
      <c r="E252" s="188" t="s">
        <v>471</v>
      </c>
      <c r="F252" s="189" t="s">
        <v>472</v>
      </c>
      <c r="G252" s="190" t="s">
        <v>379</v>
      </c>
      <c r="H252" s="191">
        <v>15</v>
      </c>
      <c r="I252" s="192"/>
      <c r="J252" s="193">
        <f t="shared" si="20"/>
        <v>0</v>
      </c>
      <c r="K252" s="189" t="s">
        <v>141</v>
      </c>
      <c r="L252" s="194"/>
      <c r="M252" s="195" t="s">
        <v>19</v>
      </c>
      <c r="N252" s="196" t="s">
        <v>45</v>
      </c>
      <c r="O252" s="65"/>
      <c r="P252" s="178">
        <f t="shared" si="21"/>
        <v>0</v>
      </c>
      <c r="Q252" s="178">
        <v>0</v>
      </c>
      <c r="R252" s="178">
        <f t="shared" si="22"/>
        <v>0</v>
      </c>
      <c r="S252" s="178">
        <v>0</v>
      </c>
      <c r="T252" s="179">
        <f t="shared" si="2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0" t="s">
        <v>304</v>
      </c>
      <c r="AT252" s="180" t="s">
        <v>137</v>
      </c>
      <c r="AU252" s="180" t="s">
        <v>133</v>
      </c>
      <c r="AY252" s="18" t="s">
        <v>123</v>
      </c>
      <c r="BE252" s="181">
        <f t="shared" si="24"/>
        <v>0</v>
      </c>
      <c r="BF252" s="181">
        <f t="shared" si="25"/>
        <v>0</v>
      </c>
      <c r="BG252" s="181">
        <f t="shared" si="26"/>
        <v>0</v>
      </c>
      <c r="BH252" s="181">
        <f t="shared" si="27"/>
        <v>0</v>
      </c>
      <c r="BI252" s="181">
        <f t="shared" si="28"/>
        <v>0</v>
      </c>
      <c r="BJ252" s="18" t="s">
        <v>79</v>
      </c>
      <c r="BK252" s="181">
        <f t="shared" si="29"/>
        <v>0</v>
      </c>
      <c r="BL252" s="18" t="s">
        <v>188</v>
      </c>
      <c r="BM252" s="180" t="s">
        <v>473</v>
      </c>
    </row>
    <row r="253" spans="1:65" s="2" customFormat="1" ht="16.5" customHeight="1">
      <c r="A253" s="35"/>
      <c r="B253" s="36"/>
      <c r="C253" s="187" t="s">
        <v>474</v>
      </c>
      <c r="D253" s="187" t="s">
        <v>137</v>
      </c>
      <c r="E253" s="188" t="s">
        <v>475</v>
      </c>
      <c r="F253" s="189" t="s">
        <v>476</v>
      </c>
      <c r="G253" s="190" t="s">
        <v>379</v>
      </c>
      <c r="H253" s="191">
        <v>10</v>
      </c>
      <c r="I253" s="192"/>
      <c r="J253" s="193">
        <f t="shared" si="20"/>
        <v>0</v>
      </c>
      <c r="K253" s="189" t="s">
        <v>141</v>
      </c>
      <c r="L253" s="194"/>
      <c r="M253" s="195" t="s">
        <v>19</v>
      </c>
      <c r="N253" s="196" t="s">
        <v>45</v>
      </c>
      <c r="O253" s="65"/>
      <c r="P253" s="178">
        <f t="shared" si="21"/>
        <v>0</v>
      </c>
      <c r="Q253" s="178">
        <v>0</v>
      </c>
      <c r="R253" s="178">
        <f t="shared" si="22"/>
        <v>0</v>
      </c>
      <c r="S253" s="178">
        <v>0</v>
      </c>
      <c r="T253" s="179">
        <f t="shared" si="2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0" t="s">
        <v>304</v>
      </c>
      <c r="AT253" s="180" t="s">
        <v>137</v>
      </c>
      <c r="AU253" s="180" t="s">
        <v>133</v>
      </c>
      <c r="AY253" s="18" t="s">
        <v>123</v>
      </c>
      <c r="BE253" s="181">
        <f t="shared" si="24"/>
        <v>0</v>
      </c>
      <c r="BF253" s="181">
        <f t="shared" si="25"/>
        <v>0</v>
      </c>
      <c r="BG253" s="181">
        <f t="shared" si="26"/>
        <v>0</v>
      </c>
      <c r="BH253" s="181">
        <f t="shared" si="27"/>
        <v>0</v>
      </c>
      <c r="BI253" s="181">
        <f t="shared" si="28"/>
        <v>0</v>
      </c>
      <c r="BJ253" s="18" t="s">
        <v>79</v>
      </c>
      <c r="BK253" s="181">
        <f t="shared" si="29"/>
        <v>0</v>
      </c>
      <c r="BL253" s="18" t="s">
        <v>188</v>
      </c>
      <c r="BM253" s="180" t="s">
        <v>477</v>
      </c>
    </row>
    <row r="254" spans="1:65" s="2" customFormat="1" ht="16.5" customHeight="1">
      <c r="A254" s="35"/>
      <c r="B254" s="36"/>
      <c r="C254" s="187" t="s">
        <v>478</v>
      </c>
      <c r="D254" s="187" t="s">
        <v>137</v>
      </c>
      <c r="E254" s="188" t="s">
        <v>479</v>
      </c>
      <c r="F254" s="189" t="s">
        <v>480</v>
      </c>
      <c r="G254" s="190" t="s">
        <v>226</v>
      </c>
      <c r="H254" s="191">
        <v>6</v>
      </c>
      <c r="I254" s="192"/>
      <c r="J254" s="193">
        <f t="shared" si="20"/>
        <v>0</v>
      </c>
      <c r="K254" s="189" t="s">
        <v>141</v>
      </c>
      <c r="L254" s="194"/>
      <c r="M254" s="195" t="s">
        <v>19</v>
      </c>
      <c r="N254" s="196" t="s">
        <v>45</v>
      </c>
      <c r="O254" s="65"/>
      <c r="P254" s="178">
        <f t="shared" si="21"/>
        <v>0</v>
      </c>
      <c r="Q254" s="178">
        <v>0</v>
      </c>
      <c r="R254" s="178">
        <f t="shared" si="22"/>
        <v>0</v>
      </c>
      <c r="S254" s="178">
        <v>0</v>
      </c>
      <c r="T254" s="179">
        <f t="shared" si="2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0" t="s">
        <v>304</v>
      </c>
      <c r="AT254" s="180" t="s">
        <v>137</v>
      </c>
      <c r="AU254" s="180" t="s">
        <v>133</v>
      </c>
      <c r="AY254" s="18" t="s">
        <v>123</v>
      </c>
      <c r="BE254" s="181">
        <f t="shared" si="24"/>
        <v>0</v>
      </c>
      <c r="BF254" s="181">
        <f t="shared" si="25"/>
        <v>0</v>
      </c>
      <c r="BG254" s="181">
        <f t="shared" si="26"/>
        <v>0</v>
      </c>
      <c r="BH254" s="181">
        <f t="shared" si="27"/>
        <v>0</v>
      </c>
      <c r="BI254" s="181">
        <f t="shared" si="28"/>
        <v>0</v>
      </c>
      <c r="BJ254" s="18" t="s">
        <v>79</v>
      </c>
      <c r="BK254" s="181">
        <f t="shared" si="29"/>
        <v>0</v>
      </c>
      <c r="BL254" s="18" t="s">
        <v>188</v>
      </c>
      <c r="BM254" s="180" t="s">
        <v>481</v>
      </c>
    </row>
    <row r="255" spans="1:65" s="2" customFormat="1" ht="16.5" customHeight="1">
      <c r="A255" s="35"/>
      <c r="B255" s="36"/>
      <c r="C255" s="169" t="s">
        <v>482</v>
      </c>
      <c r="D255" s="169" t="s">
        <v>127</v>
      </c>
      <c r="E255" s="170" t="s">
        <v>483</v>
      </c>
      <c r="F255" s="171" t="s">
        <v>480</v>
      </c>
      <c r="G255" s="172" t="s">
        <v>226</v>
      </c>
      <c r="H255" s="173">
        <v>6</v>
      </c>
      <c r="I255" s="174"/>
      <c r="J255" s="175">
        <f t="shared" si="20"/>
        <v>0</v>
      </c>
      <c r="K255" s="171" t="s">
        <v>141</v>
      </c>
      <c r="L255" s="40"/>
      <c r="M255" s="176" t="s">
        <v>19</v>
      </c>
      <c r="N255" s="177" t="s">
        <v>45</v>
      </c>
      <c r="O255" s="65"/>
      <c r="P255" s="178">
        <f t="shared" si="21"/>
        <v>0</v>
      </c>
      <c r="Q255" s="178">
        <v>0</v>
      </c>
      <c r="R255" s="178">
        <f t="shared" si="22"/>
        <v>0</v>
      </c>
      <c r="S255" s="178">
        <v>0</v>
      </c>
      <c r="T255" s="179">
        <f t="shared" si="2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0" t="s">
        <v>188</v>
      </c>
      <c r="AT255" s="180" t="s">
        <v>127</v>
      </c>
      <c r="AU255" s="180" t="s">
        <v>133</v>
      </c>
      <c r="AY255" s="18" t="s">
        <v>123</v>
      </c>
      <c r="BE255" s="181">
        <f t="shared" si="24"/>
        <v>0</v>
      </c>
      <c r="BF255" s="181">
        <f t="shared" si="25"/>
        <v>0</v>
      </c>
      <c r="BG255" s="181">
        <f t="shared" si="26"/>
        <v>0</v>
      </c>
      <c r="BH255" s="181">
        <f t="shared" si="27"/>
        <v>0</v>
      </c>
      <c r="BI255" s="181">
        <f t="shared" si="28"/>
        <v>0</v>
      </c>
      <c r="BJ255" s="18" t="s">
        <v>79</v>
      </c>
      <c r="BK255" s="181">
        <f t="shared" si="29"/>
        <v>0</v>
      </c>
      <c r="BL255" s="18" t="s">
        <v>188</v>
      </c>
      <c r="BM255" s="180" t="s">
        <v>484</v>
      </c>
    </row>
    <row r="256" spans="1:65" s="2" customFormat="1" ht="16.5" customHeight="1">
      <c r="A256" s="35"/>
      <c r="B256" s="36"/>
      <c r="C256" s="187" t="s">
        <v>485</v>
      </c>
      <c r="D256" s="187" t="s">
        <v>137</v>
      </c>
      <c r="E256" s="188" t="s">
        <v>486</v>
      </c>
      <c r="F256" s="189" t="s">
        <v>487</v>
      </c>
      <c r="G256" s="190" t="s">
        <v>226</v>
      </c>
      <c r="H256" s="191">
        <v>190</v>
      </c>
      <c r="I256" s="192"/>
      <c r="J256" s="193">
        <f t="shared" si="20"/>
        <v>0</v>
      </c>
      <c r="K256" s="189" t="s">
        <v>141</v>
      </c>
      <c r="L256" s="194"/>
      <c r="M256" s="195" t="s">
        <v>19</v>
      </c>
      <c r="N256" s="196" t="s">
        <v>45</v>
      </c>
      <c r="O256" s="65"/>
      <c r="P256" s="178">
        <f t="shared" si="21"/>
        <v>0</v>
      </c>
      <c r="Q256" s="178">
        <v>0</v>
      </c>
      <c r="R256" s="178">
        <f t="shared" si="22"/>
        <v>0</v>
      </c>
      <c r="S256" s="178">
        <v>0</v>
      </c>
      <c r="T256" s="179">
        <f t="shared" si="2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0" t="s">
        <v>304</v>
      </c>
      <c r="AT256" s="180" t="s">
        <v>137</v>
      </c>
      <c r="AU256" s="180" t="s">
        <v>133</v>
      </c>
      <c r="AY256" s="18" t="s">
        <v>123</v>
      </c>
      <c r="BE256" s="181">
        <f t="shared" si="24"/>
        <v>0</v>
      </c>
      <c r="BF256" s="181">
        <f t="shared" si="25"/>
        <v>0</v>
      </c>
      <c r="BG256" s="181">
        <f t="shared" si="26"/>
        <v>0</v>
      </c>
      <c r="BH256" s="181">
        <f t="shared" si="27"/>
        <v>0</v>
      </c>
      <c r="BI256" s="181">
        <f t="shared" si="28"/>
        <v>0</v>
      </c>
      <c r="BJ256" s="18" t="s">
        <v>79</v>
      </c>
      <c r="BK256" s="181">
        <f t="shared" si="29"/>
        <v>0</v>
      </c>
      <c r="BL256" s="18" t="s">
        <v>188</v>
      </c>
      <c r="BM256" s="180" t="s">
        <v>488</v>
      </c>
    </row>
    <row r="257" spans="1:65" s="2" customFormat="1" ht="16.5" customHeight="1">
      <c r="A257" s="35"/>
      <c r="B257" s="36"/>
      <c r="C257" s="169" t="s">
        <v>489</v>
      </c>
      <c r="D257" s="169" t="s">
        <v>127</v>
      </c>
      <c r="E257" s="170" t="s">
        <v>490</v>
      </c>
      <c r="F257" s="171" t="s">
        <v>487</v>
      </c>
      <c r="G257" s="172" t="s">
        <v>226</v>
      </c>
      <c r="H257" s="173">
        <v>190</v>
      </c>
      <c r="I257" s="174"/>
      <c r="J257" s="175">
        <f t="shared" si="20"/>
        <v>0</v>
      </c>
      <c r="K257" s="171" t="s">
        <v>141</v>
      </c>
      <c r="L257" s="40"/>
      <c r="M257" s="176" t="s">
        <v>19</v>
      </c>
      <c r="N257" s="177" t="s">
        <v>45</v>
      </c>
      <c r="O257" s="65"/>
      <c r="P257" s="178">
        <f t="shared" si="21"/>
        <v>0</v>
      </c>
      <c r="Q257" s="178">
        <v>0</v>
      </c>
      <c r="R257" s="178">
        <f t="shared" si="22"/>
        <v>0</v>
      </c>
      <c r="S257" s="178">
        <v>0</v>
      </c>
      <c r="T257" s="179">
        <f t="shared" si="2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0" t="s">
        <v>188</v>
      </c>
      <c r="AT257" s="180" t="s">
        <v>127</v>
      </c>
      <c r="AU257" s="180" t="s">
        <v>133</v>
      </c>
      <c r="AY257" s="18" t="s">
        <v>123</v>
      </c>
      <c r="BE257" s="181">
        <f t="shared" si="24"/>
        <v>0</v>
      </c>
      <c r="BF257" s="181">
        <f t="shared" si="25"/>
        <v>0</v>
      </c>
      <c r="BG257" s="181">
        <f t="shared" si="26"/>
        <v>0</v>
      </c>
      <c r="BH257" s="181">
        <f t="shared" si="27"/>
        <v>0</v>
      </c>
      <c r="BI257" s="181">
        <f t="shared" si="28"/>
        <v>0</v>
      </c>
      <c r="BJ257" s="18" t="s">
        <v>79</v>
      </c>
      <c r="BK257" s="181">
        <f t="shared" si="29"/>
        <v>0</v>
      </c>
      <c r="BL257" s="18" t="s">
        <v>188</v>
      </c>
      <c r="BM257" s="180" t="s">
        <v>491</v>
      </c>
    </row>
    <row r="258" spans="1:65" s="2" customFormat="1" ht="16.5" customHeight="1">
      <c r="A258" s="35"/>
      <c r="B258" s="36"/>
      <c r="C258" s="187" t="s">
        <v>492</v>
      </c>
      <c r="D258" s="187" t="s">
        <v>137</v>
      </c>
      <c r="E258" s="188" t="s">
        <v>493</v>
      </c>
      <c r="F258" s="189" t="s">
        <v>494</v>
      </c>
      <c r="G258" s="190" t="s">
        <v>226</v>
      </c>
      <c r="H258" s="191">
        <v>30</v>
      </c>
      <c r="I258" s="192"/>
      <c r="J258" s="193">
        <f t="shared" si="20"/>
        <v>0</v>
      </c>
      <c r="K258" s="189" t="s">
        <v>141</v>
      </c>
      <c r="L258" s="194"/>
      <c r="M258" s="195" t="s">
        <v>19</v>
      </c>
      <c r="N258" s="196" t="s">
        <v>45</v>
      </c>
      <c r="O258" s="65"/>
      <c r="P258" s="178">
        <f t="shared" si="21"/>
        <v>0</v>
      </c>
      <c r="Q258" s="178">
        <v>0</v>
      </c>
      <c r="R258" s="178">
        <f t="shared" si="22"/>
        <v>0</v>
      </c>
      <c r="S258" s="178">
        <v>0</v>
      </c>
      <c r="T258" s="179">
        <f t="shared" si="2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0" t="s">
        <v>304</v>
      </c>
      <c r="AT258" s="180" t="s">
        <v>137</v>
      </c>
      <c r="AU258" s="180" t="s">
        <v>133</v>
      </c>
      <c r="AY258" s="18" t="s">
        <v>123</v>
      </c>
      <c r="BE258" s="181">
        <f t="shared" si="24"/>
        <v>0</v>
      </c>
      <c r="BF258" s="181">
        <f t="shared" si="25"/>
        <v>0</v>
      </c>
      <c r="BG258" s="181">
        <f t="shared" si="26"/>
        <v>0</v>
      </c>
      <c r="BH258" s="181">
        <f t="shared" si="27"/>
        <v>0</v>
      </c>
      <c r="BI258" s="181">
        <f t="shared" si="28"/>
        <v>0</v>
      </c>
      <c r="BJ258" s="18" t="s">
        <v>79</v>
      </c>
      <c r="BK258" s="181">
        <f t="shared" si="29"/>
        <v>0</v>
      </c>
      <c r="BL258" s="18" t="s">
        <v>188</v>
      </c>
      <c r="BM258" s="180" t="s">
        <v>495</v>
      </c>
    </row>
    <row r="259" spans="1:65" s="2" customFormat="1" ht="16.5" customHeight="1">
      <c r="A259" s="35"/>
      <c r="B259" s="36"/>
      <c r="C259" s="187" t="s">
        <v>496</v>
      </c>
      <c r="D259" s="187" t="s">
        <v>137</v>
      </c>
      <c r="E259" s="188" t="s">
        <v>497</v>
      </c>
      <c r="F259" s="189" t="s">
        <v>494</v>
      </c>
      <c r="G259" s="190" t="s">
        <v>226</v>
      </c>
      <c r="H259" s="191">
        <v>30</v>
      </c>
      <c r="I259" s="192"/>
      <c r="J259" s="193">
        <f t="shared" si="20"/>
        <v>0</v>
      </c>
      <c r="K259" s="189" t="s">
        <v>141</v>
      </c>
      <c r="L259" s="194"/>
      <c r="M259" s="195" t="s">
        <v>19</v>
      </c>
      <c r="N259" s="196" t="s">
        <v>45</v>
      </c>
      <c r="O259" s="65"/>
      <c r="P259" s="178">
        <f t="shared" si="21"/>
        <v>0</v>
      </c>
      <c r="Q259" s="178">
        <v>0</v>
      </c>
      <c r="R259" s="178">
        <f t="shared" si="22"/>
        <v>0</v>
      </c>
      <c r="S259" s="178">
        <v>0</v>
      </c>
      <c r="T259" s="179">
        <f t="shared" si="2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0" t="s">
        <v>304</v>
      </c>
      <c r="AT259" s="180" t="s">
        <v>137</v>
      </c>
      <c r="AU259" s="180" t="s">
        <v>133</v>
      </c>
      <c r="AY259" s="18" t="s">
        <v>123</v>
      </c>
      <c r="BE259" s="181">
        <f t="shared" si="24"/>
        <v>0</v>
      </c>
      <c r="BF259" s="181">
        <f t="shared" si="25"/>
        <v>0</v>
      </c>
      <c r="BG259" s="181">
        <f t="shared" si="26"/>
        <v>0</v>
      </c>
      <c r="BH259" s="181">
        <f t="shared" si="27"/>
        <v>0</v>
      </c>
      <c r="BI259" s="181">
        <f t="shared" si="28"/>
        <v>0</v>
      </c>
      <c r="BJ259" s="18" t="s">
        <v>79</v>
      </c>
      <c r="BK259" s="181">
        <f t="shared" si="29"/>
        <v>0</v>
      </c>
      <c r="BL259" s="18" t="s">
        <v>188</v>
      </c>
      <c r="BM259" s="180" t="s">
        <v>498</v>
      </c>
    </row>
    <row r="260" spans="1:65" s="2" customFormat="1" ht="16.5" customHeight="1">
      <c r="A260" s="35"/>
      <c r="B260" s="36"/>
      <c r="C260" s="187" t="s">
        <v>499</v>
      </c>
      <c r="D260" s="187" t="s">
        <v>137</v>
      </c>
      <c r="E260" s="188" t="s">
        <v>500</v>
      </c>
      <c r="F260" s="189" t="s">
        <v>501</v>
      </c>
      <c r="G260" s="190" t="s">
        <v>226</v>
      </c>
      <c r="H260" s="191">
        <v>55</v>
      </c>
      <c r="I260" s="192"/>
      <c r="J260" s="193">
        <f t="shared" si="20"/>
        <v>0</v>
      </c>
      <c r="K260" s="189" t="s">
        <v>141</v>
      </c>
      <c r="L260" s="194"/>
      <c r="M260" s="195" t="s">
        <v>19</v>
      </c>
      <c r="N260" s="196" t="s">
        <v>45</v>
      </c>
      <c r="O260" s="65"/>
      <c r="P260" s="178">
        <f t="shared" si="21"/>
        <v>0</v>
      </c>
      <c r="Q260" s="178">
        <v>0</v>
      </c>
      <c r="R260" s="178">
        <f t="shared" si="22"/>
        <v>0</v>
      </c>
      <c r="S260" s="178">
        <v>0</v>
      </c>
      <c r="T260" s="179">
        <f t="shared" si="23"/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0" t="s">
        <v>304</v>
      </c>
      <c r="AT260" s="180" t="s">
        <v>137</v>
      </c>
      <c r="AU260" s="180" t="s">
        <v>133</v>
      </c>
      <c r="AY260" s="18" t="s">
        <v>123</v>
      </c>
      <c r="BE260" s="181">
        <f t="shared" si="24"/>
        <v>0</v>
      </c>
      <c r="BF260" s="181">
        <f t="shared" si="25"/>
        <v>0</v>
      </c>
      <c r="BG260" s="181">
        <f t="shared" si="26"/>
        <v>0</v>
      </c>
      <c r="BH260" s="181">
        <f t="shared" si="27"/>
        <v>0</v>
      </c>
      <c r="BI260" s="181">
        <f t="shared" si="28"/>
        <v>0</v>
      </c>
      <c r="BJ260" s="18" t="s">
        <v>79</v>
      </c>
      <c r="BK260" s="181">
        <f t="shared" si="29"/>
        <v>0</v>
      </c>
      <c r="BL260" s="18" t="s">
        <v>188</v>
      </c>
      <c r="BM260" s="180" t="s">
        <v>502</v>
      </c>
    </row>
    <row r="261" spans="1:65" s="2" customFormat="1" ht="16.5" customHeight="1">
      <c r="A261" s="35"/>
      <c r="B261" s="36"/>
      <c r="C261" s="169" t="s">
        <v>503</v>
      </c>
      <c r="D261" s="169" t="s">
        <v>127</v>
      </c>
      <c r="E261" s="170" t="s">
        <v>504</v>
      </c>
      <c r="F261" s="171" t="s">
        <v>501</v>
      </c>
      <c r="G261" s="172" t="s">
        <v>226</v>
      </c>
      <c r="H261" s="173">
        <v>55</v>
      </c>
      <c r="I261" s="174"/>
      <c r="J261" s="175">
        <f t="shared" si="20"/>
        <v>0</v>
      </c>
      <c r="K261" s="171" t="s">
        <v>141</v>
      </c>
      <c r="L261" s="40"/>
      <c r="M261" s="176" t="s">
        <v>19</v>
      </c>
      <c r="N261" s="177" t="s">
        <v>45</v>
      </c>
      <c r="O261" s="65"/>
      <c r="P261" s="178">
        <f t="shared" si="21"/>
        <v>0</v>
      </c>
      <c r="Q261" s="178">
        <v>0</v>
      </c>
      <c r="R261" s="178">
        <f t="shared" si="22"/>
        <v>0</v>
      </c>
      <c r="S261" s="178">
        <v>0</v>
      </c>
      <c r="T261" s="179">
        <f t="shared" si="2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0" t="s">
        <v>188</v>
      </c>
      <c r="AT261" s="180" t="s">
        <v>127</v>
      </c>
      <c r="AU261" s="180" t="s">
        <v>133</v>
      </c>
      <c r="AY261" s="18" t="s">
        <v>123</v>
      </c>
      <c r="BE261" s="181">
        <f t="shared" si="24"/>
        <v>0</v>
      </c>
      <c r="BF261" s="181">
        <f t="shared" si="25"/>
        <v>0</v>
      </c>
      <c r="BG261" s="181">
        <f t="shared" si="26"/>
        <v>0</v>
      </c>
      <c r="BH261" s="181">
        <f t="shared" si="27"/>
        <v>0</v>
      </c>
      <c r="BI261" s="181">
        <f t="shared" si="28"/>
        <v>0</v>
      </c>
      <c r="BJ261" s="18" t="s">
        <v>79</v>
      </c>
      <c r="BK261" s="181">
        <f t="shared" si="29"/>
        <v>0</v>
      </c>
      <c r="BL261" s="18" t="s">
        <v>188</v>
      </c>
      <c r="BM261" s="180" t="s">
        <v>505</v>
      </c>
    </row>
    <row r="262" spans="1:65" s="2" customFormat="1" ht="16.5" customHeight="1">
      <c r="A262" s="35"/>
      <c r="B262" s="36"/>
      <c r="C262" s="169" t="s">
        <v>506</v>
      </c>
      <c r="D262" s="169" t="s">
        <v>127</v>
      </c>
      <c r="E262" s="170" t="s">
        <v>507</v>
      </c>
      <c r="F262" s="171" t="s">
        <v>508</v>
      </c>
      <c r="G262" s="172" t="s">
        <v>379</v>
      </c>
      <c r="H262" s="173">
        <v>8</v>
      </c>
      <c r="I262" s="174"/>
      <c r="J262" s="175">
        <f t="shared" si="20"/>
        <v>0</v>
      </c>
      <c r="K262" s="171" t="s">
        <v>141</v>
      </c>
      <c r="L262" s="40"/>
      <c r="M262" s="176" t="s">
        <v>19</v>
      </c>
      <c r="N262" s="177" t="s">
        <v>45</v>
      </c>
      <c r="O262" s="65"/>
      <c r="P262" s="178">
        <f t="shared" si="21"/>
        <v>0</v>
      </c>
      <c r="Q262" s="178">
        <v>0</v>
      </c>
      <c r="R262" s="178">
        <f t="shared" si="22"/>
        <v>0</v>
      </c>
      <c r="S262" s="178">
        <v>0</v>
      </c>
      <c r="T262" s="179">
        <f t="shared" si="2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0" t="s">
        <v>188</v>
      </c>
      <c r="AT262" s="180" t="s">
        <v>127</v>
      </c>
      <c r="AU262" s="180" t="s">
        <v>133</v>
      </c>
      <c r="AY262" s="18" t="s">
        <v>123</v>
      </c>
      <c r="BE262" s="181">
        <f t="shared" si="24"/>
        <v>0</v>
      </c>
      <c r="BF262" s="181">
        <f t="shared" si="25"/>
        <v>0</v>
      </c>
      <c r="BG262" s="181">
        <f t="shared" si="26"/>
        <v>0</v>
      </c>
      <c r="BH262" s="181">
        <f t="shared" si="27"/>
        <v>0</v>
      </c>
      <c r="BI262" s="181">
        <f t="shared" si="28"/>
        <v>0</v>
      </c>
      <c r="BJ262" s="18" t="s">
        <v>79</v>
      </c>
      <c r="BK262" s="181">
        <f t="shared" si="29"/>
        <v>0</v>
      </c>
      <c r="BL262" s="18" t="s">
        <v>188</v>
      </c>
      <c r="BM262" s="180" t="s">
        <v>509</v>
      </c>
    </row>
    <row r="263" spans="1:65" s="2" customFormat="1" ht="16.5" customHeight="1">
      <c r="A263" s="35"/>
      <c r="B263" s="36"/>
      <c r="C263" s="169" t="s">
        <v>510</v>
      </c>
      <c r="D263" s="169" t="s">
        <v>127</v>
      </c>
      <c r="E263" s="170" t="s">
        <v>511</v>
      </c>
      <c r="F263" s="171" t="s">
        <v>512</v>
      </c>
      <c r="G263" s="172" t="s">
        <v>379</v>
      </c>
      <c r="H263" s="173">
        <v>2</v>
      </c>
      <c r="I263" s="174"/>
      <c r="J263" s="175">
        <f t="shared" si="20"/>
        <v>0</v>
      </c>
      <c r="K263" s="171" t="s">
        <v>141</v>
      </c>
      <c r="L263" s="40"/>
      <c r="M263" s="176" t="s">
        <v>19</v>
      </c>
      <c r="N263" s="177" t="s">
        <v>45</v>
      </c>
      <c r="O263" s="65"/>
      <c r="P263" s="178">
        <f t="shared" si="21"/>
        <v>0</v>
      </c>
      <c r="Q263" s="178">
        <v>0</v>
      </c>
      <c r="R263" s="178">
        <f t="shared" si="22"/>
        <v>0</v>
      </c>
      <c r="S263" s="178">
        <v>0</v>
      </c>
      <c r="T263" s="179">
        <f t="shared" si="2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0" t="s">
        <v>188</v>
      </c>
      <c r="AT263" s="180" t="s">
        <v>127</v>
      </c>
      <c r="AU263" s="180" t="s">
        <v>133</v>
      </c>
      <c r="AY263" s="18" t="s">
        <v>123</v>
      </c>
      <c r="BE263" s="181">
        <f t="shared" si="24"/>
        <v>0</v>
      </c>
      <c r="BF263" s="181">
        <f t="shared" si="25"/>
        <v>0</v>
      </c>
      <c r="BG263" s="181">
        <f t="shared" si="26"/>
        <v>0</v>
      </c>
      <c r="BH263" s="181">
        <f t="shared" si="27"/>
        <v>0</v>
      </c>
      <c r="BI263" s="181">
        <f t="shared" si="28"/>
        <v>0</v>
      </c>
      <c r="BJ263" s="18" t="s">
        <v>79</v>
      </c>
      <c r="BK263" s="181">
        <f t="shared" si="29"/>
        <v>0</v>
      </c>
      <c r="BL263" s="18" t="s">
        <v>188</v>
      </c>
      <c r="BM263" s="180" t="s">
        <v>513</v>
      </c>
    </row>
    <row r="264" spans="1:65" s="2" customFormat="1" ht="21.75" customHeight="1">
      <c r="A264" s="35"/>
      <c r="B264" s="36"/>
      <c r="C264" s="187" t="s">
        <v>514</v>
      </c>
      <c r="D264" s="187" t="s">
        <v>137</v>
      </c>
      <c r="E264" s="188" t="s">
        <v>515</v>
      </c>
      <c r="F264" s="189" t="s">
        <v>516</v>
      </c>
      <c r="G264" s="190" t="s">
        <v>379</v>
      </c>
      <c r="H264" s="191">
        <v>3</v>
      </c>
      <c r="I264" s="192"/>
      <c r="J264" s="193">
        <f t="shared" si="20"/>
        <v>0</v>
      </c>
      <c r="K264" s="189" t="s">
        <v>141</v>
      </c>
      <c r="L264" s="194"/>
      <c r="M264" s="195" t="s">
        <v>19</v>
      </c>
      <c r="N264" s="196" t="s">
        <v>45</v>
      </c>
      <c r="O264" s="65"/>
      <c r="P264" s="178">
        <f t="shared" si="21"/>
        <v>0</v>
      </c>
      <c r="Q264" s="178">
        <v>0</v>
      </c>
      <c r="R264" s="178">
        <f t="shared" si="22"/>
        <v>0</v>
      </c>
      <c r="S264" s="178">
        <v>0</v>
      </c>
      <c r="T264" s="179">
        <f t="shared" si="2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0" t="s">
        <v>304</v>
      </c>
      <c r="AT264" s="180" t="s">
        <v>137</v>
      </c>
      <c r="AU264" s="180" t="s">
        <v>133</v>
      </c>
      <c r="AY264" s="18" t="s">
        <v>123</v>
      </c>
      <c r="BE264" s="181">
        <f t="shared" si="24"/>
        <v>0</v>
      </c>
      <c r="BF264" s="181">
        <f t="shared" si="25"/>
        <v>0</v>
      </c>
      <c r="BG264" s="181">
        <f t="shared" si="26"/>
        <v>0</v>
      </c>
      <c r="BH264" s="181">
        <f t="shared" si="27"/>
        <v>0</v>
      </c>
      <c r="BI264" s="181">
        <f t="shared" si="28"/>
        <v>0</v>
      </c>
      <c r="BJ264" s="18" t="s">
        <v>79</v>
      </c>
      <c r="BK264" s="181">
        <f t="shared" si="29"/>
        <v>0</v>
      </c>
      <c r="BL264" s="18" t="s">
        <v>188</v>
      </c>
      <c r="BM264" s="180" t="s">
        <v>517</v>
      </c>
    </row>
    <row r="265" spans="1:65" s="2" customFormat="1" ht="21.75" customHeight="1">
      <c r="A265" s="35"/>
      <c r="B265" s="36"/>
      <c r="C265" s="169" t="s">
        <v>518</v>
      </c>
      <c r="D265" s="169" t="s">
        <v>127</v>
      </c>
      <c r="E265" s="170" t="s">
        <v>519</v>
      </c>
      <c r="F265" s="171" t="s">
        <v>516</v>
      </c>
      <c r="G265" s="172" t="s">
        <v>379</v>
      </c>
      <c r="H265" s="173">
        <v>3</v>
      </c>
      <c r="I265" s="174"/>
      <c r="J265" s="175">
        <f t="shared" si="20"/>
        <v>0</v>
      </c>
      <c r="K265" s="171" t="s">
        <v>141</v>
      </c>
      <c r="L265" s="40"/>
      <c r="M265" s="176" t="s">
        <v>19</v>
      </c>
      <c r="N265" s="177" t="s">
        <v>45</v>
      </c>
      <c r="O265" s="65"/>
      <c r="P265" s="178">
        <f t="shared" si="21"/>
        <v>0</v>
      </c>
      <c r="Q265" s="178">
        <v>0</v>
      </c>
      <c r="R265" s="178">
        <f t="shared" si="22"/>
        <v>0</v>
      </c>
      <c r="S265" s="178">
        <v>0</v>
      </c>
      <c r="T265" s="179">
        <f t="shared" si="2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0" t="s">
        <v>188</v>
      </c>
      <c r="AT265" s="180" t="s">
        <v>127</v>
      </c>
      <c r="AU265" s="180" t="s">
        <v>133</v>
      </c>
      <c r="AY265" s="18" t="s">
        <v>123</v>
      </c>
      <c r="BE265" s="181">
        <f t="shared" si="24"/>
        <v>0</v>
      </c>
      <c r="BF265" s="181">
        <f t="shared" si="25"/>
        <v>0</v>
      </c>
      <c r="BG265" s="181">
        <f t="shared" si="26"/>
        <v>0</v>
      </c>
      <c r="BH265" s="181">
        <f t="shared" si="27"/>
        <v>0</v>
      </c>
      <c r="BI265" s="181">
        <f t="shared" si="28"/>
        <v>0</v>
      </c>
      <c r="BJ265" s="18" t="s">
        <v>79</v>
      </c>
      <c r="BK265" s="181">
        <f t="shared" si="29"/>
        <v>0</v>
      </c>
      <c r="BL265" s="18" t="s">
        <v>188</v>
      </c>
      <c r="BM265" s="180" t="s">
        <v>520</v>
      </c>
    </row>
    <row r="266" spans="1:65" s="2" customFormat="1" ht="16.5" customHeight="1">
      <c r="A266" s="35"/>
      <c r="B266" s="36"/>
      <c r="C266" s="187" t="s">
        <v>521</v>
      </c>
      <c r="D266" s="187" t="s">
        <v>137</v>
      </c>
      <c r="E266" s="188" t="s">
        <v>522</v>
      </c>
      <c r="F266" s="189" t="s">
        <v>523</v>
      </c>
      <c r="G266" s="190" t="s">
        <v>379</v>
      </c>
      <c r="H266" s="191">
        <v>3</v>
      </c>
      <c r="I266" s="192"/>
      <c r="J266" s="193">
        <f t="shared" si="20"/>
        <v>0</v>
      </c>
      <c r="K266" s="189" t="s">
        <v>141</v>
      </c>
      <c r="L266" s="194"/>
      <c r="M266" s="195" t="s">
        <v>19</v>
      </c>
      <c r="N266" s="196" t="s">
        <v>45</v>
      </c>
      <c r="O266" s="65"/>
      <c r="P266" s="178">
        <f t="shared" si="21"/>
        <v>0</v>
      </c>
      <c r="Q266" s="178">
        <v>0</v>
      </c>
      <c r="R266" s="178">
        <f t="shared" si="22"/>
        <v>0</v>
      </c>
      <c r="S266" s="178">
        <v>0</v>
      </c>
      <c r="T266" s="179">
        <f t="shared" si="2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0" t="s">
        <v>304</v>
      </c>
      <c r="AT266" s="180" t="s">
        <v>137</v>
      </c>
      <c r="AU266" s="180" t="s">
        <v>133</v>
      </c>
      <c r="AY266" s="18" t="s">
        <v>123</v>
      </c>
      <c r="BE266" s="181">
        <f t="shared" si="24"/>
        <v>0</v>
      </c>
      <c r="BF266" s="181">
        <f t="shared" si="25"/>
        <v>0</v>
      </c>
      <c r="BG266" s="181">
        <f t="shared" si="26"/>
        <v>0</v>
      </c>
      <c r="BH266" s="181">
        <f t="shared" si="27"/>
        <v>0</v>
      </c>
      <c r="BI266" s="181">
        <f t="shared" si="28"/>
        <v>0</v>
      </c>
      <c r="BJ266" s="18" t="s">
        <v>79</v>
      </c>
      <c r="BK266" s="181">
        <f t="shared" si="29"/>
        <v>0</v>
      </c>
      <c r="BL266" s="18" t="s">
        <v>188</v>
      </c>
      <c r="BM266" s="180" t="s">
        <v>524</v>
      </c>
    </row>
    <row r="267" spans="1:65" s="2" customFormat="1" ht="16.5" customHeight="1">
      <c r="A267" s="35"/>
      <c r="B267" s="36"/>
      <c r="C267" s="187" t="s">
        <v>525</v>
      </c>
      <c r="D267" s="187" t="s">
        <v>137</v>
      </c>
      <c r="E267" s="188" t="s">
        <v>526</v>
      </c>
      <c r="F267" s="189" t="s">
        <v>527</v>
      </c>
      <c r="G267" s="190" t="s">
        <v>379</v>
      </c>
      <c r="H267" s="191">
        <v>1</v>
      </c>
      <c r="I267" s="192"/>
      <c r="J267" s="193">
        <f t="shared" si="20"/>
        <v>0</v>
      </c>
      <c r="K267" s="189" t="s">
        <v>141</v>
      </c>
      <c r="L267" s="194"/>
      <c r="M267" s="195" t="s">
        <v>19</v>
      </c>
      <c r="N267" s="196" t="s">
        <v>45</v>
      </c>
      <c r="O267" s="65"/>
      <c r="P267" s="178">
        <f t="shared" si="21"/>
        <v>0</v>
      </c>
      <c r="Q267" s="178">
        <v>0</v>
      </c>
      <c r="R267" s="178">
        <f t="shared" si="22"/>
        <v>0</v>
      </c>
      <c r="S267" s="178">
        <v>0</v>
      </c>
      <c r="T267" s="179">
        <f t="shared" si="2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0" t="s">
        <v>304</v>
      </c>
      <c r="AT267" s="180" t="s">
        <v>137</v>
      </c>
      <c r="AU267" s="180" t="s">
        <v>133</v>
      </c>
      <c r="AY267" s="18" t="s">
        <v>123</v>
      </c>
      <c r="BE267" s="181">
        <f t="shared" si="24"/>
        <v>0</v>
      </c>
      <c r="BF267" s="181">
        <f t="shared" si="25"/>
        <v>0</v>
      </c>
      <c r="BG267" s="181">
        <f t="shared" si="26"/>
        <v>0</v>
      </c>
      <c r="BH267" s="181">
        <f t="shared" si="27"/>
        <v>0</v>
      </c>
      <c r="BI267" s="181">
        <f t="shared" si="28"/>
        <v>0</v>
      </c>
      <c r="BJ267" s="18" t="s">
        <v>79</v>
      </c>
      <c r="BK267" s="181">
        <f t="shared" si="29"/>
        <v>0</v>
      </c>
      <c r="BL267" s="18" t="s">
        <v>188</v>
      </c>
      <c r="BM267" s="180" t="s">
        <v>528</v>
      </c>
    </row>
    <row r="268" spans="1:65" s="2" customFormat="1" ht="21.75" customHeight="1">
      <c r="A268" s="35"/>
      <c r="B268" s="36"/>
      <c r="C268" s="187" t="s">
        <v>529</v>
      </c>
      <c r="D268" s="187" t="s">
        <v>137</v>
      </c>
      <c r="E268" s="188" t="s">
        <v>530</v>
      </c>
      <c r="F268" s="189" t="s">
        <v>531</v>
      </c>
      <c r="G268" s="190" t="s">
        <v>379</v>
      </c>
      <c r="H268" s="191">
        <v>2</v>
      </c>
      <c r="I268" s="192"/>
      <c r="J268" s="193">
        <f t="shared" si="20"/>
        <v>0</v>
      </c>
      <c r="K268" s="189" t="s">
        <v>141</v>
      </c>
      <c r="L268" s="194"/>
      <c r="M268" s="195" t="s">
        <v>19</v>
      </c>
      <c r="N268" s="196" t="s">
        <v>45</v>
      </c>
      <c r="O268" s="65"/>
      <c r="P268" s="178">
        <f t="shared" si="21"/>
        <v>0</v>
      </c>
      <c r="Q268" s="178">
        <v>0</v>
      </c>
      <c r="R268" s="178">
        <f t="shared" si="22"/>
        <v>0</v>
      </c>
      <c r="S268" s="178">
        <v>0</v>
      </c>
      <c r="T268" s="179">
        <f t="shared" si="2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0" t="s">
        <v>304</v>
      </c>
      <c r="AT268" s="180" t="s">
        <v>137</v>
      </c>
      <c r="AU268" s="180" t="s">
        <v>133</v>
      </c>
      <c r="AY268" s="18" t="s">
        <v>123</v>
      </c>
      <c r="BE268" s="181">
        <f t="shared" si="24"/>
        <v>0</v>
      </c>
      <c r="BF268" s="181">
        <f t="shared" si="25"/>
        <v>0</v>
      </c>
      <c r="BG268" s="181">
        <f t="shared" si="26"/>
        <v>0</v>
      </c>
      <c r="BH268" s="181">
        <f t="shared" si="27"/>
        <v>0</v>
      </c>
      <c r="BI268" s="181">
        <f t="shared" si="28"/>
        <v>0</v>
      </c>
      <c r="BJ268" s="18" t="s">
        <v>79</v>
      </c>
      <c r="BK268" s="181">
        <f t="shared" si="29"/>
        <v>0</v>
      </c>
      <c r="BL268" s="18" t="s">
        <v>188</v>
      </c>
      <c r="BM268" s="180" t="s">
        <v>532</v>
      </c>
    </row>
    <row r="269" spans="1:65" s="2" customFormat="1" ht="16.5" customHeight="1">
      <c r="A269" s="35"/>
      <c r="B269" s="36"/>
      <c r="C269" s="187" t="s">
        <v>533</v>
      </c>
      <c r="D269" s="187" t="s">
        <v>137</v>
      </c>
      <c r="E269" s="188" t="s">
        <v>534</v>
      </c>
      <c r="F269" s="189" t="s">
        <v>535</v>
      </c>
      <c r="G269" s="190" t="s">
        <v>379</v>
      </c>
      <c r="H269" s="191">
        <v>2</v>
      </c>
      <c r="I269" s="192"/>
      <c r="J269" s="193">
        <f t="shared" si="20"/>
        <v>0</v>
      </c>
      <c r="K269" s="189" t="s">
        <v>141</v>
      </c>
      <c r="L269" s="194"/>
      <c r="M269" s="195" t="s">
        <v>19</v>
      </c>
      <c r="N269" s="196" t="s">
        <v>45</v>
      </c>
      <c r="O269" s="65"/>
      <c r="P269" s="178">
        <f t="shared" si="21"/>
        <v>0</v>
      </c>
      <c r="Q269" s="178">
        <v>0</v>
      </c>
      <c r="R269" s="178">
        <f t="shared" si="22"/>
        <v>0</v>
      </c>
      <c r="S269" s="178">
        <v>0</v>
      </c>
      <c r="T269" s="179">
        <f t="shared" si="2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0" t="s">
        <v>304</v>
      </c>
      <c r="AT269" s="180" t="s">
        <v>137</v>
      </c>
      <c r="AU269" s="180" t="s">
        <v>133</v>
      </c>
      <c r="AY269" s="18" t="s">
        <v>123</v>
      </c>
      <c r="BE269" s="181">
        <f t="shared" si="24"/>
        <v>0</v>
      </c>
      <c r="BF269" s="181">
        <f t="shared" si="25"/>
        <v>0</v>
      </c>
      <c r="BG269" s="181">
        <f t="shared" si="26"/>
        <v>0</v>
      </c>
      <c r="BH269" s="181">
        <f t="shared" si="27"/>
        <v>0</v>
      </c>
      <c r="BI269" s="181">
        <f t="shared" si="28"/>
        <v>0</v>
      </c>
      <c r="BJ269" s="18" t="s">
        <v>79</v>
      </c>
      <c r="BK269" s="181">
        <f t="shared" si="29"/>
        <v>0</v>
      </c>
      <c r="BL269" s="18" t="s">
        <v>188</v>
      </c>
      <c r="BM269" s="180" t="s">
        <v>536</v>
      </c>
    </row>
    <row r="270" spans="1:65" s="2" customFormat="1" ht="16.5" customHeight="1">
      <c r="A270" s="35"/>
      <c r="B270" s="36"/>
      <c r="C270" s="169" t="s">
        <v>537</v>
      </c>
      <c r="D270" s="169" t="s">
        <v>127</v>
      </c>
      <c r="E270" s="170" t="s">
        <v>538</v>
      </c>
      <c r="F270" s="171" t="s">
        <v>539</v>
      </c>
      <c r="G270" s="172" t="s">
        <v>379</v>
      </c>
      <c r="H270" s="173">
        <v>1</v>
      </c>
      <c r="I270" s="174"/>
      <c r="J270" s="175">
        <f t="shared" si="20"/>
        <v>0</v>
      </c>
      <c r="K270" s="171" t="s">
        <v>141</v>
      </c>
      <c r="L270" s="40"/>
      <c r="M270" s="176" t="s">
        <v>19</v>
      </c>
      <c r="N270" s="177" t="s">
        <v>45</v>
      </c>
      <c r="O270" s="65"/>
      <c r="P270" s="178">
        <f t="shared" si="21"/>
        <v>0</v>
      </c>
      <c r="Q270" s="178">
        <v>0</v>
      </c>
      <c r="R270" s="178">
        <f t="shared" si="22"/>
        <v>0</v>
      </c>
      <c r="S270" s="178">
        <v>0</v>
      </c>
      <c r="T270" s="179">
        <f t="shared" si="2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0" t="s">
        <v>188</v>
      </c>
      <c r="AT270" s="180" t="s">
        <v>127</v>
      </c>
      <c r="AU270" s="180" t="s">
        <v>133</v>
      </c>
      <c r="AY270" s="18" t="s">
        <v>123</v>
      </c>
      <c r="BE270" s="181">
        <f t="shared" si="24"/>
        <v>0</v>
      </c>
      <c r="BF270" s="181">
        <f t="shared" si="25"/>
        <v>0</v>
      </c>
      <c r="BG270" s="181">
        <f t="shared" si="26"/>
        <v>0</v>
      </c>
      <c r="BH270" s="181">
        <f t="shared" si="27"/>
        <v>0</v>
      </c>
      <c r="BI270" s="181">
        <f t="shared" si="28"/>
        <v>0</v>
      </c>
      <c r="BJ270" s="18" t="s">
        <v>79</v>
      </c>
      <c r="BK270" s="181">
        <f t="shared" si="29"/>
        <v>0</v>
      </c>
      <c r="BL270" s="18" t="s">
        <v>188</v>
      </c>
      <c r="BM270" s="180" t="s">
        <v>540</v>
      </c>
    </row>
    <row r="271" spans="1:65" s="2" customFormat="1" ht="16.5" customHeight="1">
      <c r="A271" s="35"/>
      <c r="B271" s="36"/>
      <c r="C271" s="187" t="s">
        <v>541</v>
      </c>
      <c r="D271" s="187" t="s">
        <v>137</v>
      </c>
      <c r="E271" s="188" t="s">
        <v>542</v>
      </c>
      <c r="F271" s="189" t="s">
        <v>543</v>
      </c>
      <c r="G271" s="190" t="s">
        <v>379</v>
      </c>
      <c r="H271" s="191">
        <v>1</v>
      </c>
      <c r="I271" s="192"/>
      <c r="J271" s="193">
        <f t="shared" si="20"/>
        <v>0</v>
      </c>
      <c r="K271" s="189" t="s">
        <v>141</v>
      </c>
      <c r="L271" s="194"/>
      <c r="M271" s="195" t="s">
        <v>19</v>
      </c>
      <c r="N271" s="196" t="s">
        <v>45</v>
      </c>
      <c r="O271" s="65"/>
      <c r="P271" s="178">
        <f t="shared" si="21"/>
        <v>0</v>
      </c>
      <c r="Q271" s="178">
        <v>0</v>
      </c>
      <c r="R271" s="178">
        <f t="shared" si="22"/>
        <v>0</v>
      </c>
      <c r="S271" s="178">
        <v>0</v>
      </c>
      <c r="T271" s="179">
        <f t="shared" si="2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0" t="s">
        <v>304</v>
      </c>
      <c r="AT271" s="180" t="s">
        <v>137</v>
      </c>
      <c r="AU271" s="180" t="s">
        <v>133</v>
      </c>
      <c r="AY271" s="18" t="s">
        <v>123</v>
      </c>
      <c r="BE271" s="181">
        <f t="shared" si="24"/>
        <v>0</v>
      </c>
      <c r="BF271" s="181">
        <f t="shared" si="25"/>
        <v>0</v>
      </c>
      <c r="BG271" s="181">
        <f t="shared" si="26"/>
        <v>0</v>
      </c>
      <c r="BH271" s="181">
        <f t="shared" si="27"/>
        <v>0</v>
      </c>
      <c r="BI271" s="181">
        <f t="shared" si="28"/>
        <v>0</v>
      </c>
      <c r="BJ271" s="18" t="s">
        <v>79</v>
      </c>
      <c r="BK271" s="181">
        <f t="shared" si="29"/>
        <v>0</v>
      </c>
      <c r="BL271" s="18" t="s">
        <v>188</v>
      </c>
      <c r="BM271" s="180" t="s">
        <v>544</v>
      </c>
    </row>
    <row r="272" spans="1:65" s="2" customFormat="1" ht="16.5" customHeight="1">
      <c r="A272" s="35"/>
      <c r="B272" s="36"/>
      <c r="C272" s="169" t="s">
        <v>545</v>
      </c>
      <c r="D272" s="169" t="s">
        <v>127</v>
      </c>
      <c r="E272" s="170" t="s">
        <v>546</v>
      </c>
      <c r="F272" s="171" t="s">
        <v>543</v>
      </c>
      <c r="G272" s="172" t="s">
        <v>379</v>
      </c>
      <c r="H272" s="173">
        <v>1</v>
      </c>
      <c r="I272" s="174"/>
      <c r="J272" s="175">
        <f t="shared" si="20"/>
        <v>0</v>
      </c>
      <c r="K272" s="171" t="s">
        <v>141</v>
      </c>
      <c r="L272" s="40"/>
      <c r="M272" s="176" t="s">
        <v>19</v>
      </c>
      <c r="N272" s="177" t="s">
        <v>45</v>
      </c>
      <c r="O272" s="65"/>
      <c r="P272" s="178">
        <f t="shared" si="21"/>
        <v>0</v>
      </c>
      <c r="Q272" s="178">
        <v>0</v>
      </c>
      <c r="R272" s="178">
        <f t="shared" si="22"/>
        <v>0</v>
      </c>
      <c r="S272" s="178">
        <v>0</v>
      </c>
      <c r="T272" s="179">
        <f t="shared" si="2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0" t="s">
        <v>188</v>
      </c>
      <c r="AT272" s="180" t="s">
        <v>127</v>
      </c>
      <c r="AU272" s="180" t="s">
        <v>133</v>
      </c>
      <c r="AY272" s="18" t="s">
        <v>123</v>
      </c>
      <c r="BE272" s="181">
        <f t="shared" si="24"/>
        <v>0</v>
      </c>
      <c r="BF272" s="181">
        <f t="shared" si="25"/>
        <v>0</v>
      </c>
      <c r="BG272" s="181">
        <f t="shared" si="26"/>
        <v>0</v>
      </c>
      <c r="BH272" s="181">
        <f t="shared" si="27"/>
        <v>0</v>
      </c>
      <c r="BI272" s="181">
        <f t="shared" si="28"/>
        <v>0</v>
      </c>
      <c r="BJ272" s="18" t="s">
        <v>79</v>
      </c>
      <c r="BK272" s="181">
        <f t="shared" si="29"/>
        <v>0</v>
      </c>
      <c r="BL272" s="18" t="s">
        <v>188</v>
      </c>
      <c r="BM272" s="180" t="s">
        <v>547</v>
      </c>
    </row>
    <row r="273" spans="1:65" s="2" customFormat="1" ht="16.5" customHeight="1">
      <c r="A273" s="35"/>
      <c r="B273" s="36"/>
      <c r="C273" s="169" t="s">
        <v>548</v>
      </c>
      <c r="D273" s="169" t="s">
        <v>127</v>
      </c>
      <c r="E273" s="170" t="s">
        <v>549</v>
      </c>
      <c r="F273" s="171" t="s">
        <v>550</v>
      </c>
      <c r="G273" s="172" t="s">
        <v>379</v>
      </c>
      <c r="H273" s="173">
        <v>2</v>
      </c>
      <c r="I273" s="174"/>
      <c r="J273" s="175">
        <f t="shared" si="20"/>
        <v>0</v>
      </c>
      <c r="K273" s="171" t="s">
        <v>141</v>
      </c>
      <c r="L273" s="40"/>
      <c r="M273" s="176" t="s">
        <v>19</v>
      </c>
      <c r="N273" s="177" t="s">
        <v>45</v>
      </c>
      <c r="O273" s="65"/>
      <c r="P273" s="178">
        <f t="shared" si="21"/>
        <v>0</v>
      </c>
      <c r="Q273" s="178">
        <v>0</v>
      </c>
      <c r="R273" s="178">
        <f t="shared" si="22"/>
        <v>0</v>
      </c>
      <c r="S273" s="178">
        <v>0</v>
      </c>
      <c r="T273" s="179">
        <f t="shared" si="2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0" t="s">
        <v>188</v>
      </c>
      <c r="AT273" s="180" t="s">
        <v>127</v>
      </c>
      <c r="AU273" s="180" t="s">
        <v>133</v>
      </c>
      <c r="AY273" s="18" t="s">
        <v>123</v>
      </c>
      <c r="BE273" s="181">
        <f t="shared" si="24"/>
        <v>0</v>
      </c>
      <c r="BF273" s="181">
        <f t="shared" si="25"/>
        <v>0</v>
      </c>
      <c r="BG273" s="181">
        <f t="shared" si="26"/>
        <v>0</v>
      </c>
      <c r="BH273" s="181">
        <f t="shared" si="27"/>
        <v>0</v>
      </c>
      <c r="BI273" s="181">
        <f t="shared" si="28"/>
        <v>0</v>
      </c>
      <c r="BJ273" s="18" t="s">
        <v>79</v>
      </c>
      <c r="BK273" s="181">
        <f t="shared" si="29"/>
        <v>0</v>
      </c>
      <c r="BL273" s="18" t="s">
        <v>188</v>
      </c>
      <c r="BM273" s="180" t="s">
        <v>551</v>
      </c>
    </row>
    <row r="274" spans="1:65" s="12" customFormat="1" ht="20.85" customHeight="1">
      <c r="B274" s="153"/>
      <c r="C274" s="154"/>
      <c r="D274" s="155" t="s">
        <v>73</v>
      </c>
      <c r="E274" s="167" t="s">
        <v>552</v>
      </c>
      <c r="F274" s="167" t="s">
        <v>553</v>
      </c>
      <c r="G274" s="154"/>
      <c r="H274" s="154"/>
      <c r="I274" s="157"/>
      <c r="J274" s="168">
        <f>BK274</f>
        <v>0</v>
      </c>
      <c r="K274" s="154"/>
      <c r="L274" s="159"/>
      <c r="M274" s="160"/>
      <c r="N274" s="161"/>
      <c r="O274" s="161"/>
      <c r="P274" s="162">
        <f>SUM(P275:P280)</f>
        <v>0</v>
      </c>
      <c r="Q274" s="161"/>
      <c r="R274" s="162">
        <f>SUM(R275:R280)</f>
        <v>0</v>
      </c>
      <c r="S274" s="161"/>
      <c r="T274" s="163">
        <f>SUM(T275:T280)</f>
        <v>0</v>
      </c>
      <c r="AR274" s="164" t="s">
        <v>81</v>
      </c>
      <c r="AT274" s="165" t="s">
        <v>73</v>
      </c>
      <c r="AU274" s="165" t="s">
        <v>81</v>
      </c>
      <c r="AY274" s="164" t="s">
        <v>123</v>
      </c>
      <c r="BK274" s="166">
        <f>SUM(BK275:BK280)</f>
        <v>0</v>
      </c>
    </row>
    <row r="275" spans="1:65" s="2" customFormat="1" ht="24.2" customHeight="1">
      <c r="A275" s="35"/>
      <c r="B275" s="36"/>
      <c r="C275" s="187" t="s">
        <v>554</v>
      </c>
      <c r="D275" s="187" t="s">
        <v>137</v>
      </c>
      <c r="E275" s="188" t="s">
        <v>555</v>
      </c>
      <c r="F275" s="189" t="s">
        <v>556</v>
      </c>
      <c r="G275" s="190" t="s">
        <v>379</v>
      </c>
      <c r="H275" s="191">
        <v>4</v>
      </c>
      <c r="I275" s="192"/>
      <c r="J275" s="193">
        <f t="shared" ref="J275:J280" si="30">ROUND(I275*H275,2)</f>
        <v>0</v>
      </c>
      <c r="K275" s="189" t="s">
        <v>141</v>
      </c>
      <c r="L275" s="194"/>
      <c r="M275" s="195" t="s">
        <v>19</v>
      </c>
      <c r="N275" s="196" t="s">
        <v>45</v>
      </c>
      <c r="O275" s="65"/>
      <c r="P275" s="178">
        <f t="shared" ref="P275:P280" si="31">O275*H275</f>
        <v>0</v>
      </c>
      <c r="Q275" s="178">
        <v>0</v>
      </c>
      <c r="R275" s="178">
        <f t="shared" ref="R275:R280" si="32">Q275*H275</f>
        <v>0</v>
      </c>
      <c r="S275" s="178">
        <v>0</v>
      </c>
      <c r="T275" s="179">
        <f t="shared" ref="T275:T280" si="33"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0" t="s">
        <v>304</v>
      </c>
      <c r="AT275" s="180" t="s">
        <v>137</v>
      </c>
      <c r="AU275" s="180" t="s">
        <v>133</v>
      </c>
      <c r="AY275" s="18" t="s">
        <v>123</v>
      </c>
      <c r="BE275" s="181">
        <f t="shared" ref="BE275:BE280" si="34">IF(N275="základní",J275,0)</f>
        <v>0</v>
      </c>
      <c r="BF275" s="181">
        <f t="shared" ref="BF275:BF280" si="35">IF(N275="snížená",J275,0)</f>
        <v>0</v>
      </c>
      <c r="BG275" s="181">
        <f t="shared" ref="BG275:BG280" si="36">IF(N275="zákl. přenesená",J275,0)</f>
        <v>0</v>
      </c>
      <c r="BH275" s="181">
        <f t="shared" ref="BH275:BH280" si="37">IF(N275="sníž. přenesená",J275,0)</f>
        <v>0</v>
      </c>
      <c r="BI275" s="181">
        <f t="shared" ref="BI275:BI280" si="38">IF(N275="nulová",J275,0)</f>
        <v>0</v>
      </c>
      <c r="BJ275" s="18" t="s">
        <v>79</v>
      </c>
      <c r="BK275" s="181">
        <f t="shared" ref="BK275:BK280" si="39">ROUND(I275*H275,2)</f>
        <v>0</v>
      </c>
      <c r="BL275" s="18" t="s">
        <v>188</v>
      </c>
      <c r="BM275" s="180" t="s">
        <v>557</v>
      </c>
    </row>
    <row r="276" spans="1:65" s="2" customFormat="1" ht="24.2" customHeight="1">
      <c r="A276" s="35"/>
      <c r="B276" s="36"/>
      <c r="C276" s="169" t="s">
        <v>558</v>
      </c>
      <c r="D276" s="169" t="s">
        <v>127</v>
      </c>
      <c r="E276" s="170" t="s">
        <v>559</v>
      </c>
      <c r="F276" s="171" t="s">
        <v>556</v>
      </c>
      <c r="G276" s="172" t="s">
        <v>379</v>
      </c>
      <c r="H276" s="173">
        <v>4</v>
      </c>
      <c r="I276" s="174"/>
      <c r="J276" s="175">
        <f t="shared" si="30"/>
        <v>0</v>
      </c>
      <c r="K276" s="171" t="s">
        <v>141</v>
      </c>
      <c r="L276" s="40"/>
      <c r="M276" s="176" t="s">
        <v>19</v>
      </c>
      <c r="N276" s="177" t="s">
        <v>45</v>
      </c>
      <c r="O276" s="65"/>
      <c r="P276" s="178">
        <f t="shared" si="31"/>
        <v>0</v>
      </c>
      <c r="Q276" s="178">
        <v>0</v>
      </c>
      <c r="R276" s="178">
        <f t="shared" si="32"/>
        <v>0</v>
      </c>
      <c r="S276" s="178">
        <v>0</v>
      </c>
      <c r="T276" s="179">
        <f t="shared" si="3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0" t="s">
        <v>188</v>
      </c>
      <c r="AT276" s="180" t="s">
        <v>127</v>
      </c>
      <c r="AU276" s="180" t="s">
        <v>133</v>
      </c>
      <c r="AY276" s="18" t="s">
        <v>123</v>
      </c>
      <c r="BE276" s="181">
        <f t="shared" si="34"/>
        <v>0</v>
      </c>
      <c r="BF276" s="181">
        <f t="shared" si="35"/>
        <v>0</v>
      </c>
      <c r="BG276" s="181">
        <f t="shared" si="36"/>
        <v>0</v>
      </c>
      <c r="BH276" s="181">
        <f t="shared" si="37"/>
        <v>0</v>
      </c>
      <c r="BI276" s="181">
        <f t="shared" si="38"/>
        <v>0</v>
      </c>
      <c r="BJ276" s="18" t="s">
        <v>79</v>
      </c>
      <c r="BK276" s="181">
        <f t="shared" si="39"/>
        <v>0</v>
      </c>
      <c r="BL276" s="18" t="s">
        <v>188</v>
      </c>
      <c r="BM276" s="180" t="s">
        <v>560</v>
      </c>
    </row>
    <row r="277" spans="1:65" s="2" customFormat="1" ht="24.2" customHeight="1">
      <c r="A277" s="35"/>
      <c r="B277" s="36"/>
      <c r="C277" s="187" t="s">
        <v>561</v>
      </c>
      <c r="D277" s="187" t="s">
        <v>137</v>
      </c>
      <c r="E277" s="188" t="s">
        <v>562</v>
      </c>
      <c r="F277" s="189" t="s">
        <v>563</v>
      </c>
      <c r="G277" s="190" t="s">
        <v>564</v>
      </c>
      <c r="H277" s="191">
        <v>1</v>
      </c>
      <c r="I277" s="192"/>
      <c r="J277" s="193">
        <f t="shared" si="30"/>
        <v>0</v>
      </c>
      <c r="K277" s="189" t="s">
        <v>141</v>
      </c>
      <c r="L277" s="194"/>
      <c r="M277" s="195" t="s">
        <v>19</v>
      </c>
      <c r="N277" s="196" t="s">
        <v>45</v>
      </c>
      <c r="O277" s="65"/>
      <c r="P277" s="178">
        <f t="shared" si="31"/>
        <v>0</v>
      </c>
      <c r="Q277" s="178">
        <v>0</v>
      </c>
      <c r="R277" s="178">
        <f t="shared" si="32"/>
        <v>0</v>
      </c>
      <c r="S277" s="178">
        <v>0</v>
      </c>
      <c r="T277" s="179">
        <f t="shared" si="3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0" t="s">
        <v>304</v>
      </c>
      <c r="AT277" s="180" t="s">
        <v>137</v>
      </c>
      <c r="AU277" s="180" t="s">
        <v>133</v>
      </c>
      <c r="AY277" s="18" t="s">
        <v>123</v>
      </c>
      <c r="BE277" s="181">
        <f t="shared" si="34"/>
        <v>0</v>
      </c>
      <c r="BF277" s="181">
        <f t="shared" si="35"/>
        <v>0</v>
      </c>
      <c r="BG277" s="181">
        <f t="shared" si="36"/>
        <v>0</v>
      </c>
      <c r="BH277" s="181">
        <f t="shared" si="37"/>
        <v>0</v>
      </c>
      <c r="BI277" s="181">
        <f t="shared" si="38"/>
        <v>0</v>
      </c>
      <c r="BJ277" s="18" t="s">
        <v>79</v>
      </c>
      <c r="BK277" s="181">
        <f t="shared" si="39"/>
        <v>0</v>
      </c>
      <c r="BL277" s="18" t="s">
        <v>188</v>
      </c>
      <c r="BM277" s="180" t="s">
        <v>565</v>
      </c>
    </row>
    <row r="278" spans="1:65" s="2" customFormat="1" ht="24.2" customHeight="1">
      <c r="A278" s="35"/>
      <c r="B278" s="36"/>
      <c r="C278" s="169" t="s">
        <v>566</v>
      </c>
      <c r="D278" s="169" t="s">
        <v>127</v>
      </c>
      <c r="E278" s="170" t="s">
        <v>567</v>
      </c>
      <c r="F278" s="171" t="s">
        <v>563</v>
      </c>
      <c r="G278" s="172" t="s">
        <v>564</v>
      </c>
      <c r="H278" s="173">
        <v>1</v>
      </c>
      <c r="I278" s="174"/>
      <c r="J278" s="175">
        <f t="shared" si="30"/>
        <v>0</v>
      </c>
      <c r="K278" s="171" t="s">
        <v>141</v>
      </c>
      <c r="L278" s="40"/>
      <c r="M278" s="176" t="s">
        <v>19</v>
      </c>
      <c r="N278" s="177" t="s">
        <v>45</v>
      </c>
      <c r="O278" s="65"/>
      <c r="P278" s="178">
        <f t="shared" si="31"/>
        <v>0</v>
      </c>
      <c r="Q278" s="178">
        <v>0</v>
      </c>
      <c r="R278" s="178">
        <f t="shared" si="32"/>
        <v>0</v>
      </c>
      <c r="S278" s="178">
        <v>0</v>
      </c>
      <c r="T278" s="179">
        <f t="shared" si="3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0" t="s">
        <v>188</v>
      </c>
      <c r="AT278" s="180" t="s">
        <v>127</v>
      </c>
      <c r="AU278" s="180" t="s">
        <v>133</v>
      </c>
      <c r="AY278" s="18" t="s">
        <v>123</v>
      </c>
      <c r="BE278" s="181">
        <f t="shared" si="34"/>
        <v>0</v>
      </c>
      <c r="BF278" s="181">
        <f t="shared" si="35"/>
        <v>0</v>
      </c>
      <c r="BG278" s="181">
        <f t="shared" si="36"/>
        <v>0</v>
      </c>
      <c r="BH278" s="181">
        <f t="shared" si="37"/>
        <v>0</v>
      </c>
      <c r="BI278" s="181">
        <f t="shared" si="38"/>
        <v>0</v>
      </c>
      <c r="BJ278" s="18" t="s">
        <v>79</v>
      </c>
      <c r="BK278" s="181">
        <f t="shared" si="39"/>
        <v>0</v>
      </c>
      <c r="BL278" s="18" t="s">
        <v>188</v>
      </c>
      <c r="BM278" s="180" t="s">
        <v>568</v>
      </c>
    </row>
    <row r="279" spans="1:65" s="2" customFormat="1" ht="24.2" customHeight="1">
      <c r="A279" s="35"/>
      <c r="B279" s="36"/>
      <c r="C279" s="187" t="s">
        <v>569</v>
      </c>
      <c r="D279" s="187" t="s">
        <v>137</v>
      </c>
      <c r="E279" s="188" t="s">
        <v>570</v>
      </c>
      <c r="F279" s="189" t="s">
        <v>571</v>
      </c>
      <c r="G279" s="190" t="s">
        <v>564</v>
      </c>
      <c r="H279" s="191">
        <v>1</v>
      </c>
      <c r="I279" s="192"/>
      <c r="J279" s="193">
        <f t="shared" si="30"/>
        <v>0</v>
      </c>
      <c r="K279" s="189" t="s">
        <v>141</v>
      </c>
      <c r="L279" s="194"/>
      <c r="M279" s="195" t="s">
        <v>19</v>
      </c>
      <c r="N279" s="196" t="s">
        <v>45</v>
      </c>
      <c r="O279" s="65"/>
      <c r="P279" s="178">
        <f t="shared" si="31"/>
        <v>0</v>
      </c>
      <c r="Q279" s="178">
        <v>0</v>
      </c>
      <c r="R279" s="178">
        <f t="shared" si="32"/>
        <v>0</v>
      </c>
      <c r="S279" s="178">
        <v>0</v>
      </c>
      <c r="T279" s="179">
        <f t="shared" si="3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0" t="s">
        <v>304</v>
      </c>
      <c r="AT279" s="180" t="s">
        <v>137</v>
      </c>
      <c r="AU279" s="180" t="s">
        <v>133</v>
      </c>
      <c r="AY279" s="18" t="s">
        <v>123</v>
      </c>
      <c r="BE279" s="181">
        <f t="shared" si="34"/>
        <v>0</v>
      </c>
      <c r="BF279" s="181">
        <f t="shared" si="35"/>
        <v>0</v>
      </c>
      <c r="BG279" s="181">
        <f t="shared" si="36"/>
        <v>0</v>
      </c>
      <c r="BH279" s="181">
        <f t="shared" si="37"/>
        <v>0</v>
      </c>
      <c r="BI279" s="181">
        <f t="shared" si="38"/>
        <v>0</v>
      </c>
      <c r="BJ279" s="18" t="s">
        <v>79</v>
      </c>
      <c r="BK279" s="181">
        <f t="shared" si="39"/>
        <v>0</v>
      </c>
      <c r="BL279" s="18" t="s">
        <v>188</v>
      </c>
      <c r="BM279" s="180" t="s">
        <v>572</v>
      </c>
    </row>
    <row r="280" spans="1:65" s="2" customFormat="1" ht="24.2" customHeight="1">
      <c r="A280" s="35"/>
      <c r="B280" s="36"/>
      <c r="C280" s="169" t="s">
        <v>573</v>
      </c>
      <c r="D280" s="169" t="s">
        <v>127</v>
      </c>
      <c r="E280" s="170" t="s">
        <v>574</v>
      </c>
      <c r="F280" s="171" t="s">
        <v>571</v>
      </c>
      <c r="G280" s="172" t="s">
        <v>564</v>
      </c>
      <c r="H280" s="173">
        <v>1</v>
      </c>
      <c r="I280" s="174"/>
      <c r="J280" s="175">
        <f t="shared" si="30"/>
        <v>0</v>
      </c>
      <c r="K280" s="171" t="s">
        <v>141</v>
      </c>
      <c r="L280" s="40"/>
      <c r="M280" s="176" t="s">
        <v>19</v>
      </c>
      <c r="N280" s="177" t="s">
        <v>45</v>
      </c>
      <c r="O280" s="65"/>
      <c r="P280" s="178">
        <f t="shared" si="31"/>
        <v>0</v>
      </c>
      <c r="Q280" s="178">
        <v>0</v>
      </c>
      <c r="R280" s="178">
        <f t="shared" si="32"/>
        <v>0</v>
      </c>
      <c r="S280" s="178">
        <v>0</v>
      </c>
      <c r="T280" s="179">
        <f t="shared" si="3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0" t="s">
        <v>188</v>
      </c>
      <c r="AT280" s="180" t="s">
        <v>127</v>
      </c>
      <c r="AU280" s="180" t="s">
        <v>133</v>
      </c>
      <c r="AY280" s="18" t="s">
        <v>123</v>
      </c>
      <c r="BE280" s="181">
        <f t="shared" si="34"/>
        <v>0</v>
      </c>
      <c r="BF280" s="181">
        <f t="shared" si="35"/>
        <v>0</v>
      </c>
      <c r="BG280" s="181">
        <f t="shared" si="36"/>
        <v>0</v>
      </c>
      <c r="BH280" s="181">
        <f t="shared" si="37"/>
        <v>0</v>
      </c>
      <c r="BI280" s="181">
        <f t="shared" si="38"/>
        <v>0</v>
      </c>
      <c r="BJ280" s="18" t="s">
        <v>79</v>
      </c>
      <c r="BK280" s="181">
        <f t="shared" si="39"/>
        <v>0</v>
      </c>
      <c r="BL280" s="18" t="s">
        <v>188</v>
      </c>
      <c r="BM280" s="180" t="s">
        <v>575</v>
      </c>
    </row>
    <row r="281" spans="1:65" s="12" customFormat="1" ht="22.9" customHeight="1">
      <c r="B281" s="153"/>
      <c r="C281" s="154"/>
      <c r="D281" s="155" t="s">
        <v>73</v>
      </c>
      <c r="E281" s="167" t="s">
        <v>576</v>
      </c>
      <c r="F281" s="167" t="s">
        <v>577</v>
      </c>
      <c r="G281" s="154"/>
      <c r="H281" s="154"/>
      <c r="I281" s="157"/>
      <c r="J281" s="168">
        <f>BK281</f>
        <v>0</v>
      </c>
      <c r="K281" s="154"/>
      <c r="L281" s="159"/>
      <c r="M281" s="160"/>
      <c r="N281" s="161"/>
      <c r="O281" s="161"/>
      <c r="P281" s="162">
        <f>SUM(P282:P315)</f>
        <v>0</v>
      </c>
      <c r="Q281" s="161"/>
      <c r="R281" s="162">
        <f>SUM(R282:R315)</f>
        <v>2.4243999999999999</v>
      </c>
      <c r="S281" s="161"/>
      <c r="T281" s="163">
        <f>SUM(T282:T315)</f>
        <v>0.192</v>
      </c>
      <c r="AR281" s="164" t="s">
        <v>81</v>
      </c>
      <c r="AT281" s="165" t="s">
        <v>73</v>
      </c>
      <c r="AU281" s="165" t="s">
        <v>79</v>
      </c>
      <c r="AY281" s="164" t="s">
        <v>123</v>
      </c>
      <c r="BK281" s="166">
        <f>SUM(BK282:BK315)</f>
        <v>0</v>
      </c>
    </row>
    <row r="282" spans="1:65" s="2" customFormat="1" ht="24.2" customHeight="1">
      <c r="A282" s="35"/>
      <c r="B282" s="36"/>
      <c r="C282" s="169" t="s">
        <v>578</v>
      </c>
      <c r="D282" s="169" t="s">
        <v>127</v>
      </c>
      <c r="E282" s="170" t="s">
        <v>579</v>
      </c>
      <c r="F282" s="171" t="s">
        <v>580</v>
      </c>
      <c r="G282" s="172" t="s">
        <v>156</v>
      </c>
      <c r="H282" s="173">
        <v>2</v>
      </c>
      <c r="I282" s="174"/>
      <c r="J282" s="175">
        <f>ROUND(I282*H282,2)</f>
        <v>0</v>
      </c>
      <c r="K282" s="171" t="s">
        <v>131</v>
      </c>
      <c r="L282" s="40"/>
      <c r="M282" s="176" t="s">
        <v>19</v>
      </c>
      <c r="N282" s="177" t="s">
        <v>45</v>
      </c>
      <c r="O282" s="65"/>
      <c r="P282" s="178">
        <f>O282*H282</f>
        <v>0</v>
      </c>
      <c r="Q282" s="178">
        <v>0</v>
      </c>
      <c r="R282" s="178">
        <f>Q282*H282</f>
        <v>0</v>
      </c>
      <c r="S282" s="178">
        <v>0</v>
      </c>
      <c r="T282" s="17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0" t="s">
        <v>188</v>
      </c>
      <c r="AT282" s="180" t="s">
        <v>127</v>
      </c>
      <c r="AU282" s="180" t="s">
        <v>81</v>
      </c>
      <c r="AY282" s="18" t="s">
        <v>123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8" t="s">
        <v>79</v>
      </c>
      <c r="BK282" s="181">
        <f>ROUND(I282*H282,2)</f>
        <v>0</v>
      </c>
      <c r="BL282" s="18" t="s">
        <v>188</v>
      </c>
      <c r="BM282" s="180" t="s">
        <v>581</v>
      </c>
    </row>
    <row r="283" spans="1:65" s="2" customFormat="1" ht="11.25">
      <c r="A283" s="35"/>
      <c r="B283" s="36"/>
      <c r="C283" s="37"/>
      <c r="D283" s="182" t="s">
        <v>135</v>
      </c>
      <c r="E283" s="37"/>
      <c r="F283" s="183" t="s">
        <v>582</v>
      </c>
      <c r="G283" s="37"/>
      <c r="H283" s="37"/>
      <c r="I283" s="184"/>
      <c r="J283" s="37"/>
      <c r="K283" s="37"/>
      <c r="L283" s="40"/>
      <c r="M283" s="185"/>
      <c r="N283" s="186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135</v>
      </c>
      <c r="AU283" s="18" t="s">
        <v>81</v>
      </c>
    </row>
    <row r="284" spans="1:65" s="2" customFormat="1" ht="24.2" customHeight="1">
      <c r="A284" s="35"/>
      <c r="B284" s="36"/>
      <c r="C284" s="169" t="s">
        <v>583</v>
      </c>
      <c r="D284" s="169" t="s">
        <v>127</v>
      </c>
      <c r="E284" s="170" t="s">
        <v>584</v>
      </c>
      <c r="F284" s="171" t="s">
        <v>585</v>
      </c>
      <c r="G284" s="172" t="s">
        <v>156</v>
      </c>
      <c r="H284" s="173">
        <v>2</v>
      </c>
      <c r="I284" s="174"/>
      <c r="J284" s="175">
        <f>ROUND(I284*H284,2)</f>
        <v>0</v>
      </c>
      <c r="K284" s="171" t="s">
        <v>131</v>
      </c>
      <c r="L284" s="40"/>
      <c r="M284" s="176" t="s">
        <v>19</v>
      </c>
      <c r="N284" s="177" t="s">
        <v>45</v>
      </c>
      <c r="O284" s="65"/>
      <c r="P284" s="178">
        <f>O284*H284</f>
        <v>0</v>
      </c>
      <c r="Q284" s="178">
        <v>4.8000000000000001E-4</v>
      </c>
      <c r="R284" s="178">
        <f>Q284*H284</f>
        <v>9.6000000000000002E-4</v>
      </c>
      <c r="S284" s="178">
        <v>0</v>
      </c>
      <c r="T284" s="17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0" t="s">
        <v>188</v>
      </c>
      <c r="AT284" s="180" t="s">
        <v>127</v>
      </c>
      <c r="AU284" s="180" t="s">
        <v>81</v>
      </c>
      <c r="AY284" s="18" t="s">
        <v>123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18" t="s">
        <v>79</v>
      </c>
      <c r="BK284" s="181">
        <f>ROUND(I284*H284,2)</f>
        <v>0</v>
      </c>
      <c r="BL284" s="18" t="s">
        <v>188</v>
      </c>
      <c r="BM284" s="180" t="s">
        <v>586</v>
      </c>
    </row>
    <row r="285" spans="1:65" s="2" customFormat="1" ht="11.25">
      <c r="A285" s="35"/>
      <c r="B285" s="36"/>
      <c r="C285" s="37"/>
      <c r="D285" s="182" t="s">
        <v>135</v>
      </c>
      <c r="E285" s="37"/>
      <c r="F285" s="183" t="s">
        <v>587</v>
      </c>
      <c r="G285" s="37"/>
      <c r="H285" s="37"/>
      <c r="I285" s="184"/>
      <c r="J285" s="37"/>
      <c r="K285" s="37"/>
      <c r="L285" s="40"/>
      <c r="M285" s="185"/>
      <c r="N285" s="186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135</v>
      </c>
      <c r="AU285" s="18" t="s">
        <v>81</v>
      </c>
    </row>
    <row r="286" spans="1:65" s="2" customFormat="1" ht="24.2" customHeight="1">
      <c r="A286" s="35"/>
      <c r="B286" s="36"/>
      <c r="C286" s="169" t="s">
        <v>588</v>
      </c>
      <c r="D286" s="169" t="s">
        <v>127</v>
      </c>
      <c r="E286" s="170" t="s">
        <v>589</v>
      </c>
      <c r="F286" s="171" t="s">
        <v>590</v>
      </c>
      <c r="G286" s="172" t="s">
        <v>156</v>
      </c>
      <c r="H286" s="173">
        <v>1</v>
      </c>
      <c r="I286" s="174"/>
      <c r="J286" s="175">
        <f>ROUND(I286*H286,2)</f>
        <v>0</v>
      </c>
      <c r="K286" s="171" t="s">
        <v>131</v>
      </c>
      <c r="L286" s="40"/>
      <c r="M286" s="176" t="s">
        <v>19</v>
      </c>
      <c r="N286" s="177" t="s">
        <v>45</v>
      </c>
      <c r="O286" s="65"/>
      <c r="P286" s="178">
        <f>O286*H286</f>
        <v>0</v>
      </c>
      <c r="Q286" s="178">
        <v>0</v>
      </c>
      <c r="R286" s="178">
        <f>Q286*H286</f>
        <v>0</v>
      </c>
      <c r="S286" s="178">
        <v>2.4E-2</v>
      </c>
      <c r="T286" s="179">
        <f>S286*H286</f>
        <v>2.4E-2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0" t="s">
        <v>188</v>
      </c>
      <c r="AT286" s="180" t="s">
        <v>127</v>
      </c>
      <c r="AU286" s="180" t="s">
        <v>81</v>
      </c>
      <c r="AY286" s="18" t="s">
        <v>123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8" t="s">
        <v>79</v>
      </c>
      <c r="BK286" s="181">
        <f>ROUND(I286*H286,2)</f>
        <v>0</v>
      </c>
      <c r="BL286" s="18" t="s">
        <v>188</v>
      </c>
      <c r="BM286" s="180" t="s">
        <v>591</v>
      </c>
    </row>
    <row r="287" spans="1:65" s="2" customFormat="1" ht="11.25">
      <c r="A287" s="35"/>
      <c r="B287" s="36"/>
      <c r="C287" s="37"/>
      <c r="D287" s="182" t="s">
        <v>135</v>
      </c>
      <c r="E287" s="37"/>
      <c r="F287" s="183" t="s">
        <v>592</v>
      </c>
      <c r="G287" s="37"/>
      <c r="H287" s="37"/>
      <c r="I287" s="184"/>
      <c r="J287" s="37"/>
      <c r="K287" s="37"/>
      <c r="L287" s="40"/>
      <c r="M287" s="185"/>
      <c r="N287" s="186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135</v>
      </c>
      <c r="AU287" s="18" t="s">
        <v>81</v>
      </c>
    </row>
    <row r="288" spans="1:65" s="2" customFormat="1" ht="24.2" customHeight="1">
      <c r="A288" s="35"/>
      <c r="B288" s="36"/>
      <c r="C288" s="169" t="s">
        <v>593</v>
      </c>
      <c r="D288" s="169" t="s">
        <v>127</v>
      </c>
      <c r="E288" s="170" t="s">
        <v>594</v>
      </c>
      <c r="F288" s="171" t="s">
        <v>595</v>
      </c>
      <c r="G288" s="172" t="s">
        <v>156</v>
      </c>
      <c r="H288" s="173">
        <v>6</v>
      </c>
      <c r="I288" s="174"/>
      <c r="J288" s="175">
        <f>ROUND(I288*H288,2)</f>
        <v>0</v>
      </c>
      <c r="K288" s="171" t="s">
        <v>131</v>
      </c>
      <c r="L288" s="40"/>
      <c r="M288" s="176" t="s">
        <v>19</v>
      </c>
      <c r="N288" s="177" t="s">
        <v>45</v>
      </c>
      <c r="O288" s="65"/>
      <c r="P288" s="178">
        <f>O288*H288</f>
        <v>0</v>
      </c>
      <c r="Q288" s="178">
        <v>0</v>
      </c>
      <c r="R288" s="178">
        <f>Q288*H288</f>
        <v>0</v>
      </c>
      <c r="S288" s="178">
        <v>2.8000000000000001E-2</v>
      </c>
      <c r="T288" s="179">
        <f>S288*H288</f>
        <v>0.16800000000000001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0" t="s">
        <v>188</v>
      </c>
      <c r="AT288" s="180" t="s">
        <v>127</v>
      </c>
      <c r="AU288" s="180" t="s">
        <v>81</v>
      </c>
      <c r="AY288" s="18" t="s">
        <v>123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18" t="s">
        <v>79</v>
      </c>
      <c r="BK288" s="181">
        <f>ROUND(I288*H288,2)</f>
        <v>0</v>
      </c>
      <c r="BL288" s="18" t="s">
        <v>188</v>
      </c>
      <c r="BM288" s="180" t="s">
        <v>596</v>
      </c>
    </row>
    <row r="289" spans="1:65" s="2" customFormat="1" ht="11.25">
      <c r="A289" s="35"/>
      <c r="B289" s="36"/>
      <c r="C289" s="37"/>
      <c r="D289" s="182" t="s">
        <v>135</v>
      </c>
      <c r="E289" s="37"/>
      <c r="F289" s="183" t="s">
        <v>597</v>
      </c>
      <c r="G289" s="37"/>
      <c r="H289" s="37"/>
      <c r="I289" s="184"/>
      <c r="J289" s="37"/>
      <c r="K289" s="37"/>
      <c r="L289" s="40"/>
      <c r="M289" s="185"/>
      <c r="N289" s="186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135</v>
      </c>
      <c r="AU289" s="18" t="s">
        <v>81</v>
      </c>
    </row>
    <row r="290" spans="1:65" s="2" customFormat="1" ht="76.349999999999994" customHeight="1">
      <c r="A290" s="35"/>
      <c r="B290" s="36"/>
      <c r="C290" s="169" t="s">
        <v>598</v>
      </c>
      <c r="D290" s="169" t="s">
        <v>127</v>
      </c>
      <c r="E290" s="170" t="s">
        <v>599</v>
      </c>
      <c r="F290" s="171" t="s">
        <v>600</v>
      </c>
      <c r="G290" s="172" t="s">
        <v>156</v>
      </c>
      <c r="H290" s="173">
        <v>1</v>
      </c>
      <c r="I290" s="174"/>
      <c r="J290" s="175">
        <f>ROUND(I290*H290,2)</f>
        <v>0</v>
      </c>
      <c r="K290" s="171" t="s">
        <v>141</v>
      </c>
      <c r="L290" s="40"/>
      <c r="M290" s="176" t="s">
        <v>19</v>
      </c>
      <c r="N290" s="177" t="s">
        <v>45</v>
      </c>
      <c r="O290" s="65"/>
      <c r="P290" s="178">
        <f>O290*H290</f>
        <v>0</v>
      </c>
      <c r="Q290" s="178">
        <v>0.28000000000000003</v>
      </c>
      <c r="R290" s="178">
        <f>Q290*H290</f>
        <v>0.28000000000000003</v>
      </c>
      <c r="S290" s="178">
        <v>0</v>
      </c>
      <c r="T290" s="17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0" t="s">
        <v>188</v>
      </c>
      <c r="AT290" s="180" t="s">
        <v>127</v>
      </c>
      <c r="AU290" s="180" t="s">
        <v>81</v>
      </c>
      <c r="AY290" s="18" t="s">
        <v>123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18" t="s">
        <v>79</v>
      </c>
      <c r="BK290" s="181">
        <f>ROUND(I290*H290,2)</f>
        <v>0</v>
      </c>
      <c r="BL290" s="18" t="s">
        <v>188</v>
      </c>
      <c r="BM290" s="180" t="s">
        <v>601</v>
      </c>
    </row>
    <row r="291" spans="1:65" s="13" customFormat="1" ht="11.25">
      <c r="B291" s="197"/>
      <c r="C291" s="198"/>
      <c r="D291" s="199" t="s">
        <v>147</v>
      </c>
      <c r="E291" s="200" t="s">
        <v>19</v>
      </c>
      <c r="F291" s="201" t="s">
        <v>602</v>
      </c>
      <c r="G291" s="198"/>
      <c r="H291" s="202">
        <v>1</v>
      </c>
      <c r="I291" s="203"/>
      <c r="J291" s="198"/>
      <c r="K291" s="198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147</v>
      </c>
      <c r="AU291" s="208" t="s">
        <v>81</v>
      </c>
      <c r="AV291" s="13" t="s">
        <v>81</v>
      </c>
      <c r="AW291" s="13" t="s">
        <v>36</v>
      </c>
      <c r="AX291" s="13" t="s">
        <v>79</v>
      </c>
      <c r="AY291" s="208" t="s">
        <v>123</v>
      </c>
    </row>
    <row r="292" spans="1:65" s="2" customFormat="1" ht="76.349999999999994" customHeight="1">
      <c r="A292" s="35"/>
      <c r="B292" s="36"/>
      <c r="C292" s="169" t="s">
        <v>603</v>
      </c>
      <c r="D292" s="169" t="s">
        <v>127</v>
      </c>
      <c r="E292" s="170" t="s">
        <v>604</v>
      </c>
      <c r="F292" s="171" t="s">
        <v>605</v>
      </c>
      <c r="G292" s="172" t="s">
        <v>156</v>
      </c>
      <c r="H292" s="173">
        <v>1</v>
      </c>
      <c r="I292" s="174"/>
      <c r="J292" s="175">
        <f>ROUND(I292*H292,2)</f>
        <v>0</v>
      </c>
      <c r="K292" s="171" t="s">
        <v>141</v>
      </c>
      <c r="L292" s="40"/>
      <c r="M292" s="176" t="s">
        <v>19</v>
      </c>
      <c r="N292" s="177" t="s">
        <v>45</v>
      </c>
      <c r="O292" s="65"/>
      <c r="P292" s="178">
        <f>O292*H292</f>
        <v>0</v>
      </c>
      <c r="Q292" s="178">
        <v>0.28000000000000003</v>
      </c>
      <c r="R292" s="178">
        <f>Q292*H292</f>
        <v>0.28000000000000003</v>
      </c>
      <c r="S292" s="178">
        <v>0</v>
      </c>
      <c r="T292" s="17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0" t="s">
        <v>188</v>
      </c>
      <c r="AT292" s="180" t="s">
        <v>127</v>
      </c>
      <c r="AU292" s="180" t="s">
        <v>81</v>
      </c>
      <c r="AY292" s="18" t="s">
        <v>123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18" t="s">
        <v>79</v>
      </c>
      <c r="BK292" s="181">
        <f>ROUND(I292*H292,2)</f>
        <v>0</v>
      </c>
      <c r="BL292" s="18" t="s">
        <v>188</v>
      </c>
      <c r="BM292" s="180" t="s">
        <v>606</v>
      </c>
    </row>
    <row r="293" spans="1:65" s="13" customFormat="1" ht="11.25">
      <c r="B293" s="197"/>
      <c r="C293" s="198"/>
      <c r="D293" s="199" t="s">
        <v>147</v>
      </c>
      <c r="E293" s="200" t="s">
        <v>19</v>
      </c>
      <c r="F293" s="201" t="s">
        <v>607</v>
      </c>
      <c r="G293" s="198"/>
      <c r="H293" s="202">
        <v>1</v>
      </c>
      <c r="I293" s="203"/>
      <c r="J293" s="198"/>
      <c r="K293" s="198"/>
      <c r="L293" s="204"/>
      <c r="M293" s="205"/>
      <c r="N293" s="206"/>
      <c r="O293" s="206"/>
      <c r="P293" s="206"/>
      <c r="Q293" s="206"/>
      <c r="R293" s="206"/>
      <c r="S293" s="206"/>
      <c r="T293" s="207"/>
      <c r="AT293" s="208" t="s">
        <v>147</v>
      </c>
      <c r="AU293" s="208" t="s">
        <v>81</v>
      </c>
      <c r="AV293" s="13" t="s">
        <v>81</v>
      </c>
      <c r="AW293" s="13" t="s">
        <v>36</v>
      </c>
      <c r="AX293" s="13" t="s">
        <v>79</v>
      </c>
      <c r="AY293" s="208" t="s">
        <v>123</v>
      </c>
    </row>
    <row r="294" spans="1:65" s="2" customFormat="1" ht="90" customHeight="1">
      <c r="A294" s="35"/>
      <c r="B294" s="36"/>
      <c r="C294" s="169" t="s">
        <v>608</v>
      </c>
      <c r="D294" s="169" t="s">
        <v>127</v>
      </c>
      <c r="E294" s="170" t="s">
        <v>609</v>
      </c>
      <c r="F294" s="171" t="s">
        <v>610</v>
      </c>
      <c r="G294" s="172" t="s">
        <v>156</v>
      </c>
      <c r="H294" s="173">
        <v>1</v>
      </c>
      <c r="I294" s="174"/>
      <c r="J294" s="175">
        <f>ROUND(I294*H294,2)</f>
        <v>0</v>
      </c>
      <c r="K294" s="171" t="s">
        <v>141</v>
      </c>
      <c r="L294" s="40"/>
      <c r="M294" s="176" t="s">
        <v>19</v>
      </c>
      <c r="N294" s="177" t="s">
        <v>45</v>
      </c>
      <c r="O294" s="65"/>
      <c r="P294" s="178">
        <f>O294*H294</f>
        <v>0</v>
      </c>
      <c r="Q294" s="178">
        <v>0.28000000000000003</v>
      </c>
      <c r="R294" s="178">
        <f>Q294*H294</f>
        <v>0.28000000000000003</v>
      </c>
      <c r="S294" s="178">
        <v>0</v>
      </c>
      <c r="T294" s="17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0" t="s">
        <v>188</v>
      </c>
      <c r="AT294" s="180" t="s">
        <v>127</v>
      </c>
      <c r="AU294" s="180" t="s">
        <v>81</v>
      </c>
      <c r="AY294" s="18" t="s">
        <v>123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8" t="s">
        <v>79</v>
      </c>
      <c r="BK294" s="181">
        <f>ROUND(I294*H294,2)</f>
        <v>0</v>
      </c>
      <c r="BL294" s="18" t="s">
        <v>188</v>
      </c>
      <c r="BM294" s="180" t="s">
        <v>611</v>
      </c>
    </row>
    <row r="295" spans="1:65" s="13" customFormat="1" ht="11.25">
      <c r="B295" s="197"/>
      <c r="C295" s="198"/>
      <c r="D295" s="199" t="s">
        <v>147</v>
      </c>
      <c r="E295" s="200" t="s">
        <v>19</v>
      </c>
      <c r="F295" s="201" t="s">
        <v>612</v>
      </c>
      <c r="G295" s="198"/>
      <c r="H295" s="202">
        <v>1</v>
      </c>
      <c r="I295" s="203"/>
      <c r="J295" s="198"/>
      <c r="K295" s="198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147</v>
      </c>
      <c r="AU295" s="208" t="s">
        <v>81</v>
      </c>
      <c r="AV295" s="13" t="s">
        <v>81</v>
      </c>
      <c r="AW295" s="13" t="s">
        <v>36</v>
      </c>
      <c r="AX295" s="13" t="s">
        <v>79</v>
      </c>
      <c r="AY295" s="208" t="s">
        <v>123</v>
      </c>
    </row>
    <row r="296" spans="1:65" s="2" customFormat="1" ht="62.65" customHeight="1">
      <c r="A296" s="35"/>
      <c r="B296" s="36"/>
      <c r="C296" s="169" t="s">
        <v>613</v>
      </c>
      <c r="D296" s="169" t="s">
        <v>127</v>
      </c>
      <c r="E296" s="170" t="s">
        <v>614</v>
      </c>
      <c r="F296" s="171" t="s">
        <v>615</v>
      </c>
      <c r="G296" s="172" t="s">
        <v>156</v>
      </c>
      <c r="H296" s="173">
        <v>3</v>
      </c>
      <c r="I296" s="174"/>
      <c r="J296" s="175">
        <f>ROUND(I296*H296,2)</f>
        <v>0</v>
      </c>
      <c r="K296" s="171" t="s">
        <v>141</v>
      </c>
      <c r="L296" s="40"/>
      <c r="M296" s="176" t="s">
        <v>19</v>
      </c>
      <c r="N296" s="177" t="s">
        <v>45</v>
      </c>
      <c r="O296" s="65"/>
      <c r="P296" s="178">
        <f>O296*H296</f>
        <v>0</v>
      </c>
      <c r="Q296" s="178">
        <v>0.1</v>
      </c>
      <c r="R296" s="178">
        <f>Q296*H296</f>
        <v>0.30000000000000004</v>
      </c>
      <c r="S296" s="178">
        <v>0</v>
      </c>
      <c r="T296" s="17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0" t="s">
        <v>188</v>
      </c>
      <c r="AT296" s="180" t="s">
        <v>127</v>
      </c>
      <c r="AU296" s="180" t="s">
        <v>81</v>
      </c>
      <c r="AY296" s="18" t="s">
        <v>123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18" t="s">
        <v>79</v>
      </c>
      <c r="BK296" s="181">
        <f>ROUND(I296*H296,2)</f>
        <v>0</v>
      </c>
      <c r="BL296" s="18" t="s">
        <v>188</v>
      </c>
      <c r="BM296" s="180" t="s">
        <v>616</v>
      </c>
    </row>
    <row r="297" spans="1:65" s="13" customFormat="1" ht="11.25">
      <c r="B297" s="197"/>
      <c r="C297" s="198"/>
      <c r="D297" s="199" t="s">
        <v>147</v>
      </c>
      <c r="E297" s="200" t="s">
        <v>19</v>
      </c>
      <c r="F297" s="201" t="s">
        <v>617</v>
      </c>
      <c r="G297" s="198"/>
      <c r="H297" s="202">
        <v>3</v>
      </c>
      <c r="I297" s="203"/>
      <c r="J297" s="198"/>
      <c r="K297" s="198"/>
      <c r="L297" s="204"/>
      <c r="M297" s="205"/>
      <c r="N297" s="206"/>
      <c r="O297" s="206"/>
      <c r="P297" s="206"/>
      <c r="Q297" s="206"/>
      <c r="R297" s="206"/>
      <c r="S297" s="206"/>
      <c r="T297" s="207"/>
      <c r="AT297" s="208" t="s">
        <v>147</v>
      </c>
      <c r="AU297" s="208" t="s">
        <v>81</v>
      </c>
      <c r="AV297" s="13" t="s">
        <v>81</v>
      </c>
      <c r="AW297" s="13" t="s">
        <v>36</v>
      </c>
      <c r="AX297" s="13" t="s">
        <v>79</v>
      </c>
      <c r="AY297" s="208" t="s">
        <v>123</v>
      </c>
    </row>
    <row r="298" spans="1:65" s="2" customFormat="1" ht="62.65" customHeight="1">
      <c r="A298" s="35"/>
      <c r="B298" s="36"/>
      <c r="C298" s="169" t="s">
        <v>618</v>
      </c>
      <c r="D298" s="169" t="s">
        <v>127</v>
      </c>
      <c r="E298" s="170" t="s">
        <v>619</v>
      </c>
      <c r="F298" s="171" t="s">
        <v>620</v>
      </c>
      <c r="G298" s="172" t="s">
        <v>156</v>
      </c>
      <c r="H298" s="173">
        <v>1</v>
      </c>
      <c r="I298" s="174"/>
      <c r="J298" s="175">
        <f>ROUND(I298*H298,2)</f>
        <v>0</v>
      </c>
      <c r="K298" s="171" t="s">
        <v>141</v>
      </c>
      <c r="L298" s="40"/>
      <c r="M298" s="176" t="s">
        <v>19</v>
      </c>
      <c r="N298" s="177" t="s">
        <v>45</v>
      </c>
      <c r="O298" s="65"/>
      <c r="P298" s="178">
        <f>O298*H298</f>
        <v>0</v>
      </c>
      <c r="Q298" s="178">
        <v>0.28000000000000003</v>
      </c>
      <c r="R298" s="178">
        <f>Q298*H298</f>
        <v>0.28000000000000003</v>
      </c>
      <c r="S298" s="178">
        <v>0</v>
      </c>
      <c r="T298" s="17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0" t="s">
        <v>188</v>
      </c>
      <c r="AT298" s="180" t="s">
        <v>127</v>
      </c>
      <c r="AU298" s="180" t="s">
        <v>81</v>
      </c>
      <c r="AY298" s="18" t="s">
        <v>123</v>
      </c>
      <c r="BE298" s="181">
        <f>IF(N298="základní",J298,0)</f>
        <v>0</v>
      </c>
      <c r="BF298" s="181">
        <f>IF(N298="snížená",J298,0)</f>
        <v>0</v>
      </c>
      <c r="BG298" s="181">
        <f>IF(N298="zákl. přenesená",J298,0)</f>
        <v>0</v>
      </c>
      <c r="BH298" s="181">
        <f>IF(N298="sníž. přenesená",J298,0)</f>
        <v>0</v>
      </c>
      <c r="BI298" s="181">
        <f>IF(N298="nulová",J298,0)</f>
        <v>0</v>
      </c>
      <c r="BJ298" s="18" t="s">
        <v>79</v>
      </c>
      <c r="BK298" s="181">
        <f>ROUND(I298*H298,2)</f>
        <v>0</v>
      </c>
      <c r="BL298" s="18" t="s">
        <v>188</v>
      </c>
      <c r="BM298" s="180" t="s">
        <v>621</v>
      </c>
    </row>
    <row r="299" spans="1:65" s="13" customFormat="1" ht="11.25">
      <c r="B299" s="197"/>
      <c r="C299" s="198"/>
      <c r="D299" s="199" t="s">
        <v>147</v>
      </c>
      <c r="E299" s="200" t="s">
        <v>19</v>
      </c>
      <c r="F299" s="201" t="s">
        <v>622</v>
      </c>
      <c r="G299" s="198"/>
      <c r="H299" s="202">
        <v>1</v>
      </c>
      <c r="I299" s="203"/>
      <c r="J299" s="198"/>
      <c r="K299" s="198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147</v>
      </c>
      <c r="AU299" s="208" t="s">
        <v>81</v>
      </c>
      <c r="AV299" s="13" t="s">
        <v>81</v>
      </c>
      <c r="AW299" s="13" t="s">
        <v>36</v>
      </c>
      <c r="AX299" s="13" t="s">
        <v>79</v>
      </c>
      <c r="AY299" s="208" t="s">
        <v>123</v>
      </c>
    </row>
    <row r="300" spans="1:65" s="2" customFormat="1" ht="76.349999999999994" customHeight="1">
      <c r="A300" s="35"/>
      <c r="B300" s="36"/>
      <c r="C300" s="169" t="s">
        <v>623</v>
      </c>
      <c r="D300" s="169" t="s">
        <v>127</v>
      </c>
      <c r="E300" s="170" t="s">
        <v>624</v>
      </c>
      <c r="F300" s="171" t="s">
        <v>625</v>
      </c>
      <c r="G300" s="172" t="s">
        <v>156</v>
      </c>
      <c r="H300" s="173">
        <v>2</v>
      </c>
      <c r="I300" s="174"/>
      <c r="J300" s="175">
        <f>ROUND(I300*H300,2)</f>
        <v>0</v>
      </c>
      <c r="K300" s="171" t="s">
        <v>141</v>
      </c>
      <c r="L300" s="40"/>
      <c r="M300" s="176" t="s">
        <v>19</v>
      </c>
      <c r="N300" s="177" t="s">
        <v>45</v>
      </c>
      <c r="O300" s="65"/>
      <c r="P300" s="178">
        <f>O300*H300</f>
        <v>0</v>
      </c>
      <c r="Q300" s="178">
        <v>0.28000000000000003</v>
      </c>
      <c r="R300" s="178">
        <f>Q300*H300</f>
        <v>0.56000000000000005</v>
      </c>
      <c r="S300" s="178">
        <v>0</v>
      </c>
      <c r="T300" s="17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0" t="s">
        <v>188</v>
      </c>
      <c r="AT300" s="180" t="s">
        <v>127</v>
      </c>
      <c r="AU300" s="180" t="s">
        <v>81</v>
      </c>
      <c r="AY300" s="18" t="s">
        <v>123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18" t="s">
        <v>79</v>
      </c>
      <c r="BK300" s="181">
        <f>ROUND(I300*H300,2)</f>
        <v>0</v>
      </c>
      <c r="BL300" s="18" t="s">
        <v>188</v>
      </c>
      <c r="BM300" s="180" t="s">
        <v>626</v>
      </c>
    </row>
    <row r="301" spans="1:65" s="13" customFormat="1" ht="11.25">
      <c r="B301" s="197"/>
      <c r="C301" s="198"/>
      <c r="D301" s="199" t="s">
        <v>147</v>
      </c>
      <c r="E301" s="200" t="s">
        <v>19</v>
      </c>
      <c r="F301" s="201" t="s">
        <v>627</v>
      </c>
      <c r="G301" s="198"/>
      <c r="H301" s="202">
        <v>2</v>
      </c>
      <c r="I301" s="203"/>
      <c r="J301" s="198"/>
      <c r="K301" s="198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147</v>
      </c>
      <c r="AU301" s="208" t="s">
        <v>81</v>
      </c>
      <c r="AV301" s="13" t="s">
        <v>81</v>
      </c>
      <c r="AW301" s="13" t="s">
        <v>36</v>
      </c>
      <c r="AX301" s="13" t="s">
        <v>79</v>
      </c>
      <c r="AY301" s="208" t="s">
        <v>123</v>
      </c>
    </row>
    <row r="302" spans="1:65" s="2" customFormat="1" ht="90" customHeight="1">
      <c r="A302" s="35"/>
      <c r="B302" s="36"/>
      <c r="C302" s="169" t="s">
        <v>628</v>
      </c>
      <c r="D302" s="169" t="s">
        <v>127</v>
      </c>
      <c r="E302" s="170" t="s">
        <v>629</v>
      </c>
      <c r="F302" s="171" t="s">
        <v>630</v>
      </c>
      <c r="G302" s="172" t="s">
        <v>156</v>
      </c>
      <c r="H302" s="173">
        <v>1</v>
      </c>
      <c r="I302" s="174"/>
      <c r="J302" s="175">
        <f>ROUND(I302*H302,2)</f>
        <v>0</v>
      </c>
      <c r="K302" s="171" t="s">
        <v>141</v>
      </c>
      <c r="L302" s="40"/>
      <c r="M302" s="176" t="s">
        <v>19</v>
      </c>
      <c r="N302" s="177" t="s">
        <v>45</v>
      </c>
      <c r="O302" s="65"/>
      <c r="P302" s="178">
        <f>O302*H302</f>
        <v>0</v>
      </c>
      <c r="Q302" s="178">
        <v>7.0000000000000007E-2</v>
      </c>
      <c r="R302" s="178">
        <f>Q302*H302</f>
        <v>7.0000000000000007E-2</v>
      </c>
      <c r="S302" s="178">
        <v>0</v>
      </c>
      <c r="T302" s="17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0" t="s">
        <v>188</v>
      </c>
      <c r="AT302" s="180" t="s">
        <v>127</v>
      </c>
      <c r="AU302" s="180" t="s">
        <v>81</v>
      </c>
      <c r="AY302" s="18" t="s">
        <v>123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18" t="s">
        <v>79</v>
      </c>
      <c r="BK302" s="181">
        <f>ROUND(I302*H302,2)</f>
        <v>0</v>
      </c>
      <c r="BL302" s="18" t="s">
        <v>188</v>
      </c>
      <c r="BM302" s="180" t="s">
        <v>631</v>
      </c>
    </row>
    <row r="303" spans="1:65" s="13" customFormat="1" ht="11.25">
      <c r="B303" s="197"/>
      <c r="C303" s="198"/>
      <c r="D303" s="199" t="s">
        <v>147</v>
      </c>
      <c r="E303" s="200" t="s">
        <v>19</v>
      </c>
      <c r="F303" s="201" t="s">
        <v>632</v>
      </c>
      <c r="G303" s="198"/>
      <c r="H303" s="202">
        <v>1</v>
      </c>
      <c r="I303" s="203"/>
      <c r="J303" s="198"/>
      <c r="K303" s="198"/>
      <c r="L303" s="204"/>
      <c r="M303" s="205"/>
      <c r="N303" s="206"/>
      <c r="O303" s="206"/>
      <c r="P303" s="206"/>
      <c r="Q303" s="206"/>
      <c r="R303" s="206"/>
      <c r="S303" s="206"/>
      <c r="T303" s="207"/>
      <c r="AT303" s="208" t="s">
        <v>147</v>
      </c>
      <c r="AU303" s="208" t="s">
        <v>81</v>
      </c>
      <c r="AV303" s="13" t="s">
        <v>81</v>
      </c>
      <c r="AW303" s="13" t="s">
        <v>36</v>
      </c>
      <c r="AX303" s="13" t="s">
        <v>79</v>
      </c>
      <c r="AY303" s="208" t="s">
        <v>123</v>
      </c>
    </row>
    <row r="304" spans="1:65" s="2" customFormat="1" ht="90" customHeight="1">
      <c r="A304" s="35"/>
      <c r="B304" s="36"/>
      <c r="C304" s="169" t="s">
        <v>633</v>
      </c>
      <c r="D304" s="169" t="s">
        <v>127</v>
      </c>
      <c r="E304" s="170" t="s">
        <v>634</v>
      </c>
      <c r="F304" s="171" t="s">
        <v>635</v>
      </c>
      <c r="G304" s="172" t="s">
        <v>156</v>
      </c>
      <c r="H304" s="173">
        <v>1</v>
      </c>
      <c r="I304" s="174"/>
      <c r="J304" s="175">
        <f>ROUND(I304*H304,2)</f>
        <v>0</v>
      </c>
      <c r="K304" s="171" t="s">
        <v>141</v>
      </c>
      <c r="L304" s="40"/>
      <c r="M304" s="176" t="s">
        <v>19</v>
      </c>
      <c r="N304" s="177" t="s">
        <v>45</v>
      </c>
      <c r="O304" s="65"/>
      <c r="P304" s="178">
        <f>O304*H304</f>
        <v>0</v>
      </c>
      <c r="Q304" s="178">
        <v>7.0000000000000007E-2</v>
      </c>
      <c r="R304" s="178">
        <f>Q304*H304</f>
        <v>7.0000000000000007E-2</v>
      </c>
      <c r="S304" s="178">
        <v>0</v>
      </c>
      <c r="T304" s="17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0" t="s">
        <v>188</v>
      </c>
      <c r="AT304" s="180" t="s">
        <v>127</v>
      </c>
      <c r="AU304" s="180" t="s">
        <v>81</v>
      </c>
      <c r="AY304" s="18" t="s">
        <v>123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18" t="s">
        <v>79</v>
      </c>
      <c r="BK304" s="181">
        <f>ROUND(I304*H304,2)</f>
        <v>0</v>
      </c>
      <c r="BL304" s="18" t="s">
        <v>188</v>
      </c>
      <c r="BM304" s="180" t="s">
        <v>636</v>
      </c>
    </row>
    <row r="305" spans="1:65" s="13" customFormat="1" ht="11.25">
      <c r="B305" s="197"/>
      <c r="C305" s="198"/>
      <c r="D305" s="199" t="s">
        <v>147</v>
      </c>
      <c r="E305" s="200" t="s">
        <v>19</v>
      </c>
      <c r="F305" s="201" t="s">
        <v>637</v>
      </c>
      <c r="G305" s="198"/>
      <c r="H305" s="202">
        <v>1</v>
      </c>
      <c r="I305" s="203"/>
      <c r="J305" s="198"/>
      <c r="K305" s="198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147</v>
      </c>
      <c r="AU305" s="208" t="s">
        <v>81</v>
      </c>
      <c r="AV305" s="13" t="s">
        <v>81</v>
      </c>
      <c r="AW305" s="13" t="s">
        <v>36</v>
      </c>
      <c r="AX305" s="13" t="s">
        <v>79</v>
      </c>
      <c r="AY305" s="208" t="s">
        <v>123</v>
      </c>
    </row>
    <row r="306" spans="1:65" s="2" customFormat="1" ht="90" customHeight="1">
      <c r="A306" s="35"/>
      <c r="B306" s="36"/>
      <c r="C306" s="169" t="s">
        <v>638</v>
      </c>
      <c r="D306" s="169" t="s">
        <v>127</v>
      </c>
      <c r="E306" s="170" t="s">
        <v>639</v>
      </c>
      <c r="F306" s="171" t="s">
        <v>640</v>
      </c>
      <c r="G306" s="172" t="s">
        <v>156</v>
      </c>
      <c r="H306" s="173">
        <v>1</v>
      </c>
      <c r="I306" s="174"/>
      <c r="J306" s="175">
        <f>ROUND(I306*H306,2)</f>
        <v>0</v>
      </c>
      <c r="K306" s="171" t="s">
        <v>141</v>
      </c>
      <c r="L306" s="40"/>
      <c r="M306" s="176" t="s">
        <v>19</v>
      </c>
      <c r="N306" s="177" t="s">
        <v>45</v>
      </c>
      <c r="O306" s="65"/>
      <c r="P306" s="178">
        <f>O306*H306</f>
        <v>0</v>
      </c>
      <c r="Q306" s="178">
        <v>0.3</v>
      </c>
      <c r="R306" s="178">
        <f>Q306*H306</f>
        <v>0.3</v>
      </c>
      <c r="S306" s="178">
        <v>0</v>
      </c>
      <c r="T306" s="17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0" t="s">
        <v>188</v>
      </c>
      <c r="AT306" s="180" t="s">
        <v>127</v>
      </c>
      <c r="AU306" s="180" t="s">
        <v>81</v>
      </c>
      <c r="AY306" s="18" t="s">
        <v>123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18" t="s">
        <v>79</v>
      </c>
      <c r="BK306" s="181">
        <f>ROUND(I306*H306,2)</f>
        <v>0</v>
      </c>
      <c r="BL306" s="18" t="s">
        <v>188</v>
      </c>
      <c r="BM306" s="180" t="s">
        <v>641</v>
      </c>
    </row>
    <row r="307" spans="1:65" s="13" customFormat="1" ht="11.25">
      <c r="B307" s="197"/>
      <c r="C307" s="198"/>
      <c r="D307" s="199" t="s">
        <v>147</v>
      </c>
      <c r="E307" s="200" t="s">
        <v>19</v>
      </c>
      <c r="F307" s="201" t="s">
        <v>642</v>
      </c>
      <c r="G307" s="198"/>
      <c r="H307" s="202">
        <v>1</v>
      </c>
      <c r="I307" s="203"/>
      <c r="J307" s="198"/>
      <c r="K307" s="198"/>
      <c r="L307" s="204"/>
      <c r="M307" s="205"/>
      <c r="N307" s="206"/>
      <c r="O307" s="206"/>
      <c r="P307" s="206"/>
      <c r="Q307" s="206"/>
      <c r="R307" s="206"/>
      <c r="S307" s="206"/>
      <c r="T307" s="207"/>
      <c r="AT307" s="208" t="s">
        <v>147</v>
      </c>
      <c r="AU307" s="208" t="s">
        <v>81</v>
      </c>
      <c r="AV307" s="13" t="s">
        <v>81</v>
      </c>
      <c r="AW307" s="13" t="s">
        <v>36</v>
      </c>
      <c r="AX307" s="13" t="s">
        <v>79</v>
      </c>
      <c r="AY307" s="208" t="s">
        <v>123</v>
      </c>
    </row>
    <row r="308" spans="1:65" s="2" customFormat="1" ht="37.9" customHeight="1">
      <c r="A308" s="35"/>
      <c r="B308" s="36"/>
      <c r="C308" s="169" t="s">
        <v>643</v>
      </c>
      <c r="D308" s="169" t="s">
        <v>127</v>
      </c>
      <c r="E308" s="170" t="s">
        <v>644</v>
      </c>
      <c r="F308" s="171" t="s">
        <v>645</v>
      </c>
      <c r="G308" s="172" t="s">
        <v>156</v>
      </c>
      <c r="H308" s="173">
        <v>1</v>
      </c>
      <c r="I308" s="174"/>
      <c r="J308" s="175">
        <f>ROUND(I308*H308,2)</f>
        <v>0</v>
      </c>
      <c r="K308" s="171" t="s">
        <v>141</v>
      </c>
      <c r="L308" s="40"/>
      <c r="M308" s="176" t="s">
        <v>19</v>
      </c>
      <c r="N308" s="177" t="s">
        <v>45</v>
      </c>
      <c r="O308" s="65"/>
      <c r="P308" s="178">
        <f>O308*H308</f>
        <v>0</v>
      </c>
      <c r="Q308" s="178">
        <v>8.5999999999999998E-4</v>
      </c>
      <c r="R308" s="178">
        <f>Q308*H308</f>
        <v>8.5999999999999998E-4</v>
      </c>
      <c r="S308" s="178">
        <v>0</v>
      </c>
      <c r="T308" s="17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0" t="s">
        <v>188</v>
      </c>
      <c r="AT308" s="180" t="s">
        <v>127</v>
      </c>
      <c r="AU308" s="180" t="s">
        <v>81</v>
      </c>
      <c r="AY308" s="18" t="s">
        <v>123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18" t="s">
        <v>79</v>
      </c>
      <c r="BK308" s="181">
        <f>ROUND(I308*H308,2)</f>
        <v>0</v>
      </c>
      <c r="BL308" s="18" t="s">
        <v>188</v>
      </c>
      <c r="BM308" s="180" t="s">
        <v>646</v>
      </c>
    </row>
    <row r="309" spans="1:65" s="13" customFormat="1" ht="11.25">
      <c r="B309" s="197"/>
      <c r="C309" s="198"/>
      <c r="D309" s="199" t="s">
        <v>147</v>
      </c>
      <c r="E309" s="200" t="s">
        <v>19</v>
      </c>
      <c r="F309" s="201" t="s">
        <v>622</v>
      </c>
      <c r="G309" s="198"/>
      <c r="H309" s="202">
        <v>1</v>
      </c>
      <c r="I309" s="203"/>
      <c r="J309" s="198"/>
      <c r="K309" s="198"/>
      <c r="L309" s="204"/>
      <c r="M309" s="205"/>
      <c r="N309" s="206"/>
      <c r="O309" s="206"/>
      <c r="P309" s="206"/>
      <c r="Q309" s="206"/>
      <c r="R309" s="206"/>
      <c r="S309" s="206"/>
      <c r="T309" s="207"/>
      <c r="AT309" s="208" t="s">
        <v>147</v>
      </c>
      <c r="AU309" s="208" t="s">
        <v>81</v>
      </c>
      <c r="AV309" s="13" t="s">
        <v>81</v>
      </c>
      <c r="AW309" s="13" t="s">
        <v>36</v>
      </c>
      <c r="AX309" s="13" t="s">
        <v>79</v>
      </c>
      <c r="AY309" s="208" t="s">
        <v>123</v>
      </c>
    </row>
    <row r="310" spans="1:65" s="2" customFormat="1" ht="24.2" customHeight="1">
      <c r="A310" s="35"/>
      <c r="B310" s="36"/>
      <c r="C310" s="169" t="s">
        <v>647</v>
      </c>
      <c r="D310" s="169" t="s">
        <v>127</v>
      </c>
      <c r="E310" s="170" t="s">
        <v>648</v>
      </c>
      <c r="F310" s="171" t="s">
        <v>649</v>
      </c>
      <c r="G310" s="172" t="s">
        <v>156</v>
      </c>
      <c r="H310" s="173">
        <v>2</v>
      </c>
      <c r="I310" s="174"/>
      <c r="J310" s="175">
        <f>ROUND(I310*H310,2)</f>
        <v>0</v>
      </c>
      <c r="K310" s="171" t="s">
        <v>141</v>
      </c>
      <c r="L310" s="40"/>
      <c r="M310" s="176" t="s">
        <v>19</v>
      </c>
      <c r="N310" s="177" t="s">
        <v>45</v>
      </c>
      <c r="O310" s="65"/>
      <c r="P310" s="178">
        <f>O310*H310</f>
        <v>0</v>
      </c>
      <c r="Q310" s="178">
        <v>8.5999999999999998E-4</v>
      </c>
      <c r="R310" s="178">
        <f>Q310*H310</f>
        <v>1.72E-3</v>
      </c>
      <c r="S310" s="178">
        <v>0</v>
      </c>
      <c r="T310" s="17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80" t="s">
        <v>188</v>
      </c>
      <c r="AT310" s="180" t="s">
        <v>127</v>
      </c>
      <c r="AU310" s="180" t="s">
        <v>81</v>
      </c>
      <c r="AY310" s="18" t="s">
        <v>123</v>
      </c>
      <c r="BE310" s="181">
        <f>IF(N310="základní",J310,0)</f>
        <v>0</v>
      </c>
      <c r="BF310" s="181">
        <f>IF(N310="snížená",J310,0)</f>
        <v>0</v>
      </c>
      <c r="BG310" s="181">
        <f>IF(N310="zákl. přenesená",J310,0)</f>
        <v>0</v>
      </c>
      <c r="BH310" s="181">
        <f>IF(N310="sníž. přenesená",J310,0)</f>
        <v>0</v>
      </c>
      <c r="BI310" s="181">
        <f>IF(N310="nulová",J310,0)</f>
        <v>0</v>
      </c>
      <c r="BJ310" s="18" t="s">
        <v>79</v>
      </c>
      <c r="BK310" s="181">
        <f>ROUND(I310*H310,2)</f>
        <v>0</v>
      </c>
      <c r="BL310" s="18" t="s">
        <v>188</v>
      </c>
      <c r="BM310" s="180" t="s">
        <v>650</v>
      </c>
    </row>
    <row r="311" spans="1:65" s="13" customFormat="1" ht="11.25">
      <c r="B311" s="197"/>
      <c r="C311" s="198"/>
      <c r="D311" s="199" t="s">
        <v>147</v>
      </c>
      <c r="E311" s="200" t="s">
        <v>19</v>
      </c>
      <c r="F311" s="201" t="s">
        <v>627</v>
      </c>
      <c r="G311" s="198"/>
      <c r="H311" s="202">
        <v>2</v>
      </c>
      <c r="I311" s="203"/>
      <c r="J311" s="198"/>
      <c r="K311" s="198"/>
      <c r="L311" s="204"/>
      <c r="M311" s="205"/>
      <c r="N311" s="206"/>
      <c r="O311" s="206"/>
      <c r="P311" s="206"/>
      <c r="Q311" s="206"/>
      <c r="R311" s="206"/>
      <c r="S311" s="206"/>
      <c r="T311" s="207"/>
      <c r="AT311" s="208" t="s">
        <v>147</v>
      </c>
      <c r="AU311" s="208" t="s">
        <v>81</v>
      </c>
      <c r="AV311" s="13" t="s">
        <v>81</v>
      </c>
      <c r="AW311" s="13" t="s">
        <v>36</v>
      </c>
      <c r="AX311" s="13" t="s">
        <v>79</v>
      </c>
      <c r="AY311" s="208" t="s">
        <v>123</v>
      </c>
    </row>
    <row r="312" spans="1:65" s="2" customFormat="1" ht="37.9" customHeight="1">
      <c r="A312" s="35"/>
      <c r="B312" s="36"/>
      <c r="C312" s="169" t="s">
        <v>651</v>
      </c>
      <c r="D312" s="169" t="s">
        <v>127</v>
      </c>
      <c r="E312" s="170" t="s">
        <v>652</v>
      </c>
      <c r="F312" s="171" t="s">
        <v>653</v>
      </c>
      <c r="G312" s="172" t="s">
        <v>156</v>
      </c>
      <c r="H312" s="173">
        <v>1</v>
      </c>
      <c r="I312" s="174"/>
      <c r="J312" s="175">
        <f>ROUND(I312*H312,2)</f>
        <v>0</v>
      </c>
      <c r="K312" s="171" t="s">
        <v>141</v>
      </c>
      <c r="L312" s="40"/>
      <c r="M312" s="176" t="s">
        <v>19</v>
      </c>
      <c r="N312" s="177" t="s">
        <v>45</v>
      </c>
      <c r="O312" s="65"/>
      <c r="P312" s="178">
        <f>O312*H312</f>
        <v>0</v>
      </c>
      <c r="Q312" s="178">
        <v>8.5999999999999998E-4</v>
      </c>
      <c r="R312" s="178">
        <f>Q312*H312</f>
        <v>8.5999999999999998E-4</v>
      </c>
      <c r="S312" s="178">
        <v>0</v>
      </c>
      <c r="T312" s="17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0" t="s">
        <v>188</v>
      </c>
      <c r="AT312" s="180" t="s">
        <v>127</v>
      </c>
      <c r="AU312" s="180" t="s">
        <v>81</v>
      </c>
      <c r="AY312" s="18" t="s">
        <v>123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18" t="s">
        <v>79</v>
      </c>
      <c r="BK312" s="181">
        <f>ROUND(I312*H312,2)</f>
        <v>0</v>
      </c>
      <c r="BL312" s="18" t="s">
        <v>188</v>
      </c>
      <c r="BM312" s="180" t="s">
        <v>654</v>
      </c>
    </row>
    <row r="313" spans="1:65" s="13" customFormat="1" ht="11.25">
      <c r="B313" s="197"/>
      <c r="C313" s="198"/>
      <c r="D313" s="199" t="s">
        <v>147</v>
      </c>
      <c r="E313" s="200" t="s">
        <v>19</v>
      </c>
      <c r="F313" s="201" t="s">
        <v>642</v>
      </c>
      <c r="G313" s="198"/>
      <c r="H313" s="202">
        <v>1</v>
      </c>
      <c r="I313" s="203"/>
      <c r="J313" s="198"/>
      <c r="K313" s="198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147</v>
      </c>
      <c r="AU313" s="208" t="s">
        <v>81</v>
      </c>
      <c r="AV313" s="13" t="s">
        <v>81</v>
      </c>
      <c r="AW313" s="13" t="s">
        <v>36</v>
      </c>
      <c r="AX313" s="13" t="s">
        <v>79</v>
      </c>
      <c r="AY313" s="208" t="s">
        <v>123</v>
      </c>
    </row>
    <row r="314" spans="1:65" s="2" customFormat="1" ht="24.2" customHeight="1">
      <c r="A314" s="35"/>
      <c r="B314" s="36"/>
      <c r="C314" s="169" t="s">
        <v>655</v>
      </c>
      <c r="D314" s="169" t="s">
        <v>127</v>
      </c>
      <c r="E314" s="170" t="s">
        <v>656</v>
      </c>
      <c r="F314" s="171" t="s">
        <v>657</v>
      </c>
      <c r="G314" s="172" t="s">
        <v>300</v>
      </c>
      <c r="H314" s="173">
        <v>2.4239999999999999</v>
      </c>
      <c r="I314" s="174"/>
      <c r="J314" s="175">
        <f>ROUND(I314*H314,2)</f>
        <v>0</v>
      </c>
      <c r="K314" s="171" t="s">
        <v>131</v>
      </c>
      <c r="L314" s="40"/>
      <c r="M314" s="176" t="s">
        <v>19</v>
      </c>
      <c r="N314" s="177" t="s">
        <v>45</v>
      </c>
      <c r="O314" s="65"/>
      <c r="P314" s="178">
        <f>O314*H314</f>
        <v>0</v>
      </c>
      <c r="Q314" s="178">
        <v>0</v>
      </c>
      <c r="R314" s="178">
        <f>Q314*H314</f>
        <v>0</v>
      </c>
      <c r="S314" s="178">
        <v>0</v>
      </c>
      <c r="T314" s="17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0" t="s">
        <v>188</v>
      </c>
      <c r="AT314" s="180" t="s">
        <v>127</v>
      </c>
      <c r="AU314" s="180" t="s">
        <v>81</v>
      </c>
      <c r="AY314" s="18" t="s">
        <v>123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18" t="s">
        <v>79</v>
      </c>
      <c r="BK314" s="181">
        <f>ROUND(I314*H314,2)</f>
        <v>0</v>
      </c>
      <c r="BL314" s="18" t="s">
        <v>188</v>
      </c>
      <c r="BM314" s="180" t="s">
        <v>658</v>
      </c>
    </row>
    <row r="315" spans="1:65" s="2" customFormat="1" ht="11.25">
      <c r="A315" s="35"/>
      <c r="B315" s="36"/>
      <c r="C315" s="37"/>
      <c r="D315" s="182" t="s">
        <v>135</v>
      </c>
      <c r="E315" s="37"/>
      <c r="F315" s="183" t="s">
        <v>659</v>
      </c>
      <c r="G315" s="37"/>
      <c r="H315" s="37"/>
      <c r="I315" s="184"/>
      <c r="J315" s="37"/>
      <c r="K315" s="37"/>
      <c r="L315" s="40"/>
      <c r="M315" s="185"/>
      <c r="N315" s="186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135</v>
      </c>
      <c r="AU315" s="18" t="s">
        <v>81</v>
      </c>
    </row>
    <row r="316" spans="1:65" s="12" customFormat="1" ht="22.9" customHeight="1">
      <c r="B316" s="153"/>
      <c r="C316" s="154"/>
      <c r="D316" s="155" t="s">
        <v>73</v>
      </c>
      <c r="E316" s="167" t="s">
        <v>660</v>
      </c>
      <c r="F316" s="167" t="s">
        <v>661</v>
      </c>
      <c r="G316" s="154"/>
      <c r="H316" s="154"/>
      <c r="I316" s="157"/>
      <c r="J316" s="168">
        <f>BK316</f>
        <v>0</v>
      </c>
      <c r="K316" s="154"/>
      <c r="L316" s="159"/>
      <c r="M316" s="160"/>
      <c r="N316" s="161"/>
      <c r="O316" s="161"/>
      <c r="P316" s="162">
        <f>SUM(P317:P336)</f>
        <v>0</v>
      </c>
      <c r="Q316" s="161"/>
      <c r="R316" s="162">
        <f>SUM(R317:R336)</f>
        <v>0.67999999999999994</v>
      </c>
      <c r="S316" s="161"/>
      <c r="T316" s="163">
        <f>SUM(T317:T336)</f>
        <v>0.32354499999999997</v>
      </c>
      <c r="AR316" s="164" t="s">
        <v>81</v>
      </c>
      <c r="AT316" s="165" t="s">
        <v>73</v>
      </c>
      <c r="AU316" s="165" t="s">
        <v>79</v>
      </c>
      <c r="AY316" s="164" t="s">
        <v>123</v>
      </c>
      <c r="BK316" s="166">
        <f>SUM(BK317:BK336)</f>
        <v>0</v>
      </c>
    </row>
    <row r="317" spans="1:65" s="2" customFormat="1" ht="21.75" customHeight="1">
      <c r="A317" s="35"/>
      <c r="B317" s="36"/>
      <c r="C317" s="169" t="s">
        <v>662</v>
      </c>
      <c r="D317" s="169" t="s">
        <v>127</v>
      </c>
      <c r="E317" s="170" t="s">
        <v>663</v>
      </c>
      <c r="F317" s="171" t="s">
        <v>664</v>
      </c>
      <c r="G317" s="172" t="s">
        <v>226</v>
      </c>
      <c r="H317" s="173">
        <v>6.5</v>
      </c>
      <c r="I317" s="174"/>
      <c r="J317" s="175">
        <f>ROUND(I317*H317,2)</f>
        <v>0</v>
      </c>
      <c r="K317" s="171" t="s">
        <v>131</v>
      </c>
      <c r="L317" s="40"/>
      <c r="M317" s="176" t="s">
        <v>19</v>
      </c>
      <c r="N317" s="177" t="s">
        <v>45</v>
      </c>
      <c r="O317" s="65"/>
      <c r="P317" s="178">
        <f>O317*H317</f>
        <v>0</v>
      </c>
      <c r="Q317" s="178">
        <v>0</v>
      </c>
      <c r="R317" s="178">
        <f>Q317*H317</f>
        <v>0</v>
      </c>
      <c r="S317" s="178">
        <v>2.5000000000000001E-2</v>
      </c>
      <c r="T317" s="179">
        <f>S317*H317</f>
        <v>0.16250000000000001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0" t="s">
        <v>188</v>
      </c>
      <c r="AT317" s="180" t="s">
        <v>127</v>
      </c>
      <c r="AU317" s="180" t="s">
        <v>81</v>
      </c>
      <c r="AY317" s="18" t="s">
        <v>123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18" t="s">
        <v>79</v>
      </c>
      <c r="BK317" s="181">
        <f>ROUND(I317*H317,2)</f>
        <v>0</v>
      </c>
      <c r="BL317" s="18" t="s">
        <v>188</v>
      </c>
      <c r="BM317" s="180" t="s">
        <v>665</v>
      </c>
    </row>
    <row r="318" spans="1:65" s="2" customFormat="1" ht="11.25">
      <c r="A318" s="35"/>
      <c r="B318" s="36"/>
      <c r="C318" s="37"/>
      <c r="D318" s="182" t="s">
        <v>135</v>
      </c>
      <c r="E318" s="37"/>
      <c r="F318" s="183" t="s">
        <v>666</v>
      </c>
      <c r="G318" s="37"/>
      <c r="H318" s="37"/>
      <c r="I318" s="184"/>
      <c r="J318" s="37"/>
      <c r="K318" s="37"/>
      <c r="L318" s="40"/>
      <c r="M318" s="185"/>
      <c r="N318" s="186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135</v>
      </c>
      <c r="AU318" s="18" t="s">
        <v>81</v>
      </c>
    </row>
    <row r="319" spans="1:65" s="13" customFormat="1" ht="11.25">
      <c r="B319" s="197"/>
      <c r="C319" s="198"/>
      <c r="D319" s="199" t="s">
        <v>147</v>
      </c>
      <c r="E319" s="200" t="s">
        <v>19</v>
      </c>
      <c r="F319" s="201" t="s">
        <v>667</v>
      </c>
      <c r="G319" s="198"/>
      <c r="H319" s="202">
        <v>6.5</v>
      </c>
      <c r="I319" s="203"/>
      <c r="J319" s="198"/>
      <c r="K319" s="198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147</v>
      </c>
      <c r="AU319" s="208" t="s">
        <v>81</v>
      </c>
      <c r="AV319" s="13" t="s">
        <v>81</v>
      </c>
      <c r="AW319" s="13" t="s">
        <v>36</v>
      </c>
      <c r="AX319" s="13" t="s">
        <v>79</v>
      </c>
      <c r="AY319" s="208" t="s">
        <v>123</v>
      </c>
    </row>
    <row r="320" spans="1:65" s="2" customFormat="1" ht="16.5" customHeight="1">
      <c r="A320" s="35"/>
      <c r="B320" s="36"/>
      <c r="C320" s="169" t="s">
        <v>668</v>
      </c>
      <c r="D320" s="169" t="s">
        <v>127</v>
      </c>
      <c r="E320" s="170" t="s">
        <v>669</v>
      </c>
      <c r="F320" s="171" t="s">
        <v>670</v>
      </c>
      <c r="G320" s="172" t="s">
        <v>130</v>
      </c>
      <c r="H320" s="173">
        <v>2.1019999999999999</v>
      </c>
      <c r="I320" s="174"/>
      <c r="J320" s="175">
        <f>ROUND(I320*H320,2)</f>
        <v>0</v>
      </c>
      <c r="K320" s="171" t="s">
        <v>131</v>
      </c>
      <c r="L320" s="40"/>
      <c r="M320" s="176" t="s">
        <v>19</v>
      </c>
      <c r="N320" s="177" t="s">
        <v>45</v>
      </c>
      <c r="O320" s="65"/>
      <c r="P320" s="178">
        <f>O320*H320</f>
        <v>0</v>
      </c>
      <c r="Q320" s="178">
        <v>0</v>
      </c>
      <c r="R320" s="178">
        <f>Q320*H320</f>
        <v>0</v>
      </c>
      <c r="S320" s="178">
        <v>0</v>
      </c>
      <c r="T320" s="17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0" t="s">
        <v>188</v>
      </c>
      <c r="AT320" s="180" t="s">
        <v>127</v>
      </c>
      <c r="AU320" s="180" t="s">
        <v>81</v>
      </c>
      <c r="AY320" s="18" t="s">
        <v>123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18" t="s">
        <v>79</v>
      </c>
      <c r="BK320" s="181">
        <f>ROUND(I320*H320,2)</f>
        <v>0</v>
      </c>
      <c r="BL320" s="18" t="s">
        <v>188</v>
      </c>
      <c r="BM320" s="180" t="s">
        <v>671</v>
      </c>
    </row>
    <row r="321" spans="1:65" s="2" customFormat="1" ht="11.25">
      <c r="A321" s="35"/>
      <c r="B321" s="36"/>
      <c r="C321" s="37"/>
      <c r="D321" s="182" t="s">
        <v>135</v>
      </c>
      <c r="E321" s="37"/>
      <c r="F321" s="183" t="s">
        <v>672</v>
      </c>
      <c r="G321" s="37"/>
      <c r="H321" s="37"/>
      <c r="I321" s="184"/>
      <c r="J321" s="37"/>
      <c r="K321" s="37"/>
      <c r="L321" s="40"/>
      <c r="M321" s="185"/>
      <c r="N321" s="186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135</v>
      </c>
      <c r="AU321" s="18" t="s">
        <v>81</v>
      </c>
    </row>
    <row r="322" spans="1:65" s="13" customFormat="1" ht="11.25">
      <c r="B322" s="197"/>
      <c r="C322" s="198"/>
      <c r="D322" s="199" t="s">
        <v>147</v>
      </c>
      <c r="E322" s="200" t="s">
        <v>19</v>
      </c>
      <c r="F322" s="201" t="s">
        <v>673</v>
      </c>
      <c r="G322" s="198"/>
      <c r="H322" s="202">
        <v>2.1019999999999999</v>
      </c>
      <c r="I322" s="203"/>
      <c r="J322" s="198"/>
      <c r="K322" s="198"/>
      <c r="L322" s="204"/>
      <c r="M322" s="205"/>
      <c r="N322" s="206"/>
      <c r="O322" s="206"/>
      <c r="P322" s="206"/>
      <c r="Q322" s="206"/>
      <c r="R322" s="206"/>
      <c r="S322" s="206"/>
      <c r="T322" s="207"/>
      <c r="AT322" s="208" t="s">
        <v>147</v>
      </c>
      <c r="AU322" s="208" t="s">
        <v>81</v>
      </c>
      <c r="AV322" s="13" t="s">
        <v>81</v>
      </c>
      <c r="AW322" s="13" t="s">
        <v>36</v>
      </c>
      <c r="AX322" s="13" t="s">
        <v>79</v>
      </c>
      <c r="AY322" s="208" t="s">
        <v>123</v>
      </c>
    </row>
    <row r="323" spans="1:65" s="2" customFormat="1" ht="16.5" customHeight="1">
      <c r="A323" s="35"/>
      <c r="B323" s="36"/>
      <c r="C323" s="169" t="s">
        <v>674</v>
      </c>
      <c r="D323" s="169" t="s">
        <v>127</v>
      </c>
      <c r="E323" s="170" t="s">
        <v>675</v>
      </c>
      <c r="F323" s="171" t="s">
        <v>676</v>
      </c>
      <c r="G323" s="172" t="s">
        <v>677</v>
      </c>
      <c r="H323" s="173">
        <v>161.04499999999999</v>
      </c>
      <c r="I323" s="174"/>
      <c r="J323" s="175">
        <f>ROUND(I323*H323,2)</f>
        <v>0</v>
      </c>
      <c r="K323" s="171" t="s">
        <v>131</v>
      </c>
      <c r="L323" s="40"/>
      <c r="M323" s="176" t="s">
        <v>19</v>
      </c>
      <c r="N323" s="177" t="s">
        <v>45</v>
      </c>
      <c r="O323" s="65"/>
      <c r="P323" s="178">
        <f>O323*H323</f>
        <v>0</v>
      </c>
      <c r="Q323" s="178">
        <v>0</v>
      </c>
      <c r="R323" s="178">
        <f>Q323*H323</f>
        <v>0</v>
      </c>
      <c r="S323" s="178">
        <v>1E-3</v>
      </c>
      <c r="T323" s="179">
        <f>S323*H323</f>
        <v>0.16104499999999999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0" t="s">
        <v>188</v>
      </c>
      <c r="AT323" s="180" t="s">
        <v>127</v>
      </c>
      <c r="AU323" s="180" t="s">
        <v>81</v>
      </c>
      <c r="AY323" s="18" t="s">
        <v>123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18" t="s">
        <v>79</v>
      </c>
      <c r="BK323" s="181">
        <f>ROUND(I323*H323,2)</f>
        <v>0</v>
      </c>
      <c r="BL323" s="18" t="s">
        <v>188</v>
      </c>
      <c r="BM323" s="180" t="s">
        <v>678</v>
      </c>
    </row>
    <row r="324" spans="1:65" s="2" customFormat="1" ht="11.25">
      <c r="A324" s="35"/>
      <c r="B324" s="36"/>
      <c r="C324" s="37"/>
      <c r="D324" s="182" t="s">
        <v>135</v>
      </c>
      <c r="E324" s="37"/>
      <c r="F324" s="183" t="s">
        <v>679</v>
      </c>
      <c r="G324" s="37"/>
      <c r="H324" s="37"/>
      <c r="I324" s="184"/>
      <c r="J324" s="37"/>
      <c r="K324" s="37"/>
      <c r="L324" s="40"/>
      <c r="M324" s="185"/>
      <c r="N324" s="186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135</v>
      </c>
      <c r="AU324" s="18" t="s">
        <v>81</v>
      </c>
    </row>
    <row r="325" spans="1:65" s="13" customFormat="1" ht="11.25">
      <c r="B325" s="197"/>
      <c r="C325" s="198"/>
      <c r="D325" s="199" t="s">
        <v>147</v>
      </c>
      <c r="E325" s="200" t="s">
        <v>19</v>
      </c>
      <c r="F325" s="201" t="s">
        <v>680</v>
      </c>
      <c r="G325" s="198"/>
      <c r="H325" s="202">
        <v>72.42</v>
      </c>
      <c r="I325" s="203"/>
      <c r="J325" s="198"/>
      <c r="K325" s="198"/>
      <c r="L325" s="204"/>
      <c r="M325" s="205"/>
      <c r="N325" s="206"/>
      <c r="O325" s="206"/>
      <c r="P325" s="206"/>
      <c r="Q325" s="206"/>
      <c r="R325" s="206"/>
      <c r="S325" s="206"/>
      <c r="T325" s="207"/>
      <c r="AT325" s="208" t="s">
        <v>147</v>
      </c>
      <c r="AU325" s="208" t="s">
        <v>81</v>
      </c>
      <c r="AV325" s="13" t="s">
        <v>81</v>
      </c>
      <c r="AW325" s="13" t="s">
        <v>36</v>
      </c>
      <c r="AX325" s="13" t="s">
        <v>74</v>
      </c>
      <c r="AY325" s="208" t="s">
        <v>123</v>
      </c>
    </row>
    <row r="326" spans="1:65" s="13" customFormat="1" ht="11.25">
      <c r="B326" s="197"/>
      <c r="C326" s="198"/>
      <c r="D326" s="199" t="s">
        <v>147</v>
      </c>
      <c r="E326" s="200" t="s">
        <v>19</v>
      </c>
      <c r="F326" s="201" t="s">
        <v>681</v>
      </c>
      <c r="G326" s="198"/>
      <c r="H326" s="202">
        <v>53.625</v>
      </c>
      <c r="I326" s="203"/>
      <c r="J326" s="198"/>
      <c r="K326" s="198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147</v>
      </c>
      <c r="AU326" s="208" t="s">
        <v>81</v>
      </c>
      <c r="AV326" s="13" t="s">
        <v>81</v>
      </c>
      <c r="AW326" s="13" t="s">
        <v>36</v>
      </c>
      <c r="AX326" s="13" t="s">
        <v>74</v>
      </c>
      <c r="AY326" s="208" t="s">
        <v>123</v>
      </c>
    </row>
    <row r="327" spans="1:65" s="13" customFormat="1" ht="11.25">
      <c r="B327" s="197"/>
      <c r="C327" s="198"/>
      <c r="D327" s="199" t="s">
        <v>147</v>
      </c>
      <c r="E327" s="200" t="s">
        <v>19</v>
      </c>
      <c r="F327" s="201" t="s">
        <v>682</v>
      </c>
      <c r="G327" s="198"/>
      <c r="H327" s="202">
        <v>35</v>
      </c>
      <c r="I327" s="203"/>
      <c r="J327" s="198"/>
      <c r="K327" s="198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147</v>
      </c>
      <c r="AU327" s="208" t="s">
        <v>81</v>
      </c>
      <c r="AV327" s="13" t="s">
        <v>81</v>
      </c>
      <c r="AW327" s="13" t="s">
        <v>36</v>
      </c>
      <c r="AX327" s="13" t="s">
        <v>74</v>
      </c>
      <c r="AY327" s="208" t="s">
        <v>123</v>
      </c>
    </row>
    <row r="328" spans="1:65" s="14" customFormat="1" ht="11.25">
      <c r="B328" s="209"/>
      <c r="C328" s="210"/>
      <c r="D328" s="199" t="s">
        <v>147</v>
      </c>
      <c r="E328" s="211" t="s">
        <v>19</v>
      </c>
      <c r="F328" s="212" t="s">
        <v>193</v>
      </c>
      <c r="G328" s="210"/>
      <c r="H328" s="213">
        <v>161.04499999999999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147</v>
      </c>
      <c r="AU328" s="219" t="s">
        <v>81</v>
      </c>
      <c r="AV328" s="14" t="s">
        <v>132</v>
      </c>
      <c r="AW328" s="14" t="s">
        <v>36</v>
      </c>
      <c r="AX328" s="14" t="s">
        <v>79</v>
      </c>
      <c r="AY328" s="219" t="s">
        <v>123</v>
      </c>
    </row>
    <row r="329" spans="1:65" s="2" customFormat="1" ht="16.5" customHeight="1">
      <c r="A329" s="35"/>
      <c r="B329" s="36"/>
      <c r="C329" s="187" t="s">
        <v>683</v>
      </c>
      <c r="D329" s="187" t="s">
        <v>137</v>
      </c>
      <c r="E329" s="188" t="s">
        <v>684</v>
      </c>
      <c r="F329" s="189" t="s">
        <v>685</v>
      </c>
      <c r="G329" s="190" t="s">
        <v>156</v>
      </c>
      <c r="H329" s="191">
        <v>3</v>
      </c>
      <c r="I329" s="192"/>
      <c r="J329" s="193">
        <f>ROUND(I329*H329,2)</f>
        <v>0</v>
      </c>
      <c r="K329" s="189" t="s">
        <v>141</v>
      </c>
      <c r="L329" s="194"/>
      <c r="M329" s="195" t="s">
        <v>19</v>
      </c>
      <c r="N329" s="196" t="s">
        <v>45</v>
      </c>
      <c r="O329" s="65"/>
      <c r="P329" s="178">
        <f>O329*H329</f>
        <v>0</v>
      </c>
      <c r="Q329" s="178">
        <v>0.05</v>
      </c>
      <c r="R329" s="178">
        <f>Q329*H329</f>
        <v>0.15000000000000002</v>
      </c>
      <c r="S329" s="178">
        <v>0</v>
      </c>
      <c r="T329" s="179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0" t="s">
        <v>304</v>
      </c>
      <c r="AT329" s="180" t="s">
        <v>137</v>
      </c>
      <c r="AU329" s="180" t="s">
        <v>81</v>
      </c>
      <c r="AY329" s="18" t="s">
        <v>123</v>
      </c>
      <c r="BE329" s="181">
        <f>IF(N329="základní",J329,0)</f>
        <v>0</v>
      </c>
      <c r="BF329" s="181">
        <f>IF(N329="snížená",J329,0)</f>
        <v>0</v>
      </c>
      <c r="BG329" s="181">
        <f>IF(N329="zákl. přenesená",J329,0)</f>
        <v>0</v>
      </c>
      <c r="BH329" s="181">
        <f>IF(N329="sníž. přenesená",J329,0)</f>
        <v>0</v>
      </c>
      <c r="BI329" s="181">
        <f>IF(N329="nulová",J329,0)</f>
        <v>0</v>
      </c>
      <c r="BJ329" s="18" t="s">
        <v>79</v>
      </c>
      <c r="BK329" s="181">
        <f>ROUND(I329*H329,2)</f>
        <v>0</v>
      </c>
      <c r="BL329" s="18" t="s">
        <v>188</v>
      </c>
      <c r="BM329" s="180" t="s">
        <v>686</v>
      </c>
    </row>
    <row r="330" spans="1:65" s="13" customFormat="1" ht="11.25">
      <c r="B330" s="197"/>
      <c r="C330" s="198"/>
      <c r="D330" s="199" t="s">
        <v>147</v>
      </c>
      <c r="E330" s="200" t="s">
        <v>19</v>
      </c>
      <c r="F330" s="201" t="s">
        <v>687</v>
      </c>
      <c r="G330" s="198"/>
      <c r="H330" s="202">
        <v>3</v>
      </c>
      <c r="I330" s="203"/>
      <c r="J330" s="198"/>
      <c r="K330" s="198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147</v>
      </c>
      <c r="AU330" s="208" t="s">
        <v>81</v>
      </c>
      <c r="AV330" s="13" t="s">
        <v>81</v>
      </c>
      <c r="AW330" s="13" t="s">
        <v>36</v>
      </c>
      <c r="AX330" s="13" t="s">
        <v>79</v>
      </c>
      <c r="AY330" s="208" t="s">
        <v>123</v>
      </c>
    </row>
    <row r="331" spans="1:65" s="2" customFormat="1" ht="37.9" customHeight="1">
      <c r="A331" s="35"/>
      <c r="B331" s="36"/>
      <c r="C331" s="187" t="s">
        <v>688</v>
      </c>
      <c r="D331" s="187" t="s">
        <v>137</v>
      </c>
      <c r="E331" s="188" t="s">
        <v>689</v>
      </c>
      <c r="F331" s="189" t="s">
        <v>690</v>
      </c>
      <c r="G331" s="190" t="s">
        <v>156</v>
      </c>
      <c r="H331" s="191">
        <v>3</v>
      </c>
      <c r="I331" s="192"/>
      <c r="J331" s="193">
        <f>ROUND(I331*H331,2)</f>
        <v>0</v>
      </c>
      <c r="K331" s="189" t="s">
        <v>141</v>
      </c>
      <c r="L331" s="194"/>
      <c r="M331" s="195" t="s">
        <v>19</v>
      </c>
      <c r="N331" s="196" t="s">
        <v>45</v>
      </c>
      <c r="O331" s="65"/>
      <c r="P331" s="178">
        <f>O331*H331</f>
        <v>0</v>
      </c>
      <c r="Q331" s="178">
        <v>0.15</v>
      </c>
      <c r="R331" s="178">
        <f>Q331*H331</f>
        <v>0.44999999999999996</v>
      </c>
      <c r="S331" s="178">
        <v>0</v>
      </c>
      <c r="T331" s="17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0" t="s">
        <v>304</v>
      </c>
      <c r="AT331" s="180" t="s">
        <v>137</v>
      </c>
      <c r="AU331" s="180" t="s">
        <v>81</v>
      </c>
      <c r="AY331" s="18" t="s">
        <v>123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18" t="s">
        <v>79</v>
      </c>
      <c r="BK331" s="181">
        <f>ROUND(I331*H331,2)</f>
        <v>0</v>
      </c>
      <c r="BL331" s="18" t="s">
        <v>188</v>
      </c>
      <c r="BM331" s="180" t="s">
        <v>691</v>
      </c>
    </row>
    <row r="332" spans="1:65" s="13" customFormat="1" ht="11.25">
      <c r="B332" s="197"/>
      <c r="C332" s="198"/>
      <c r="D332" s="199" t="s">
        <v>147</v>
      </c>
      <c r="E332" s="200" t="s">
        <v>19</v>
      </c>
      <c r="F332" s="201" t="s">
        <v>692</v>
      </c>
      <c r="G332" s="198"/>
      <c r="H332" s="202">
        <v>3</v>
      </c>
      <c r="I332" s="203"/>
      <c r="J332" s="198"/>
      <c r="K332" s="198"/>
      <c r="L332" s="204"/>
      <c r="M332" s="205"/>
      <c r="N332" s="206"/>
      <c r="O332" s="206"/>
      <c r="P332" s="206"/>
      <c r="Q332" s="206"/>
      <c r="R332" s="206"/>
      <c r="S332" s="206"/>
      <c r="T332" s="207"/>
      <c r="AT332" s="208" t="s">
        <v>147</v>
      </c>
      <c r="AU332" s="208" t="s">
        <v>81</v>
      </c>
      <c r="AV332" s="13" t="s">
        <v>81</v>
      </c>
      <c r="AW332" s="13" t="s">
        <v>36</v>
      </c>
      <c r="AX332" s="13" t="s">
        <v>79</v>
      </c>
      <c r="AY332" s="208" t="s">
        <v>123</v>
      </c>
    </row>
    <row r="333" spans="1:65" s="2" customFormat="1" ht="76.349999999999994" customHeight="1">
      <c r="A333" s="35"/>
      <c r="B333" s="36"/>
      <c r="C333" s="187" t="s">
        <v>693</v>
      </c>
      <c r="D333" s="187" t="s">
        <v>137</v>
      </c>
      <c r="E333" s="188" t="s">
        <v>694</v>
      </c>
      <c r="F333" s="189" t="s">
        <v>695</v>
      </c>
      <c r="G333" s="190" t="s">
        <v>156</v>
      </c>
      <c r="H333" s="191">
        <v>1</v>
      </c>
      <c r="I333" s="192"/>
      <c r="J333" s="193">
        <f>ROUND(I333*H333,2)</f>
        <v>0</v>
      </c>
      <c r="K333" s="189" t="s">
        <v>141</v>
      </c>
      <c r="L333" s="194"/>
      <c r="M333" s="195" t="s">
        <v>19</v>
      </c>
      <c r="N333" s="196" t="s">
        <v>45</v>
      </c>
      <c r="O333" s="65"/>
      <c r="P333" s="178">
        <f>O333*H333</f>
        <v>0</v>
      </c>
      <c r="Q333" s="178">
        <v>0.08</v>
      </c>
      <c r="R333" s="178">
        <f>Q333*H333</f>
        <v>0.08</v>
      </c>
      <c r="S333" s="178">
        <v>0</v>
      </c>
      <c r="T333" s="17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0" t="s">
        <v>304</v>
      </c>
      <c r="AT333" s="180" t="s">
        <v>137</v>
      </c>
      <c r="AU333" s="180" t="s">
        <v>81</v>
      </c>
      <c r="AY333" s="18" t="s">
        <v>123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18" t="s">
        <v>79</v>
      </c>
      <c r="BK333" s="181">
        <f>ROUND(I333*H333,2)</f>
        <v>0</v>
      </c>
      <c r="BL333" s="18" t="s">
        <v>188</v>
      </c>
      <c r="BM333" s="180" t="s">
        <v>696</v>
      </c>
    </row>
    <row r="334" spans="1:65" s="13" customFormat="1" ht="11.25">
      <c r="B334" s="197"/>
      <c r="C334" s="198"/>
      <c r="D334" s="199" t="s">
        <v>147</v>
      </c>
      <c r="E334" s="200" t="s">
        <v>19</v>
      </c>
      <c r="F334" s="201" t="s">
        <v>697</v>
      </c>
      <c r="G334" s="198"/>
      <c r="H334" s="202">
        <v>1</v>
      </c>
      <c r="I334" s="203"/>
      <c r="J334" s="198"/>
      <c r="K334" s="198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147</v>
      </c>
      <c r="AU334" s="208" t="s">
        <v>81</v>
      </c>
      <c r="AV334" s="13" t="s">
        <v>81</v>
      </c>
      <c r="AW334" s="13" t="s">
        <v>36</v>
      </c>
      <c r="AX334" s="13" t="s">
        <v>79</v>
      </c>
      <c r="AY334" s="208" t="s">
        <v>123</v>
      </c>
    </row>
    <row r="335" spans="1:65" s="2" customFormat="1" ht="24.2" customHeight="1">
      <c r="A335" s="35"/>
      <c r="B335" s="36"/>
      <c r="C335" s="169" t="s">
        <v>698</v>
      </c>
      <c r="D335" s="169" t="s">
        <v>127</v>
      </c>
      <c r="E335" s="170" t="s">
        <v>699</v>
      </c>
      <c r="F335" s="171" t="s">
        <v>700</v>
      </c>
      <c r="G335" s="172" t="s">
        <v>300</v>
      </c>
      <c r="H335" s="173">
        <v>0.68</v>
      </c>
      <c r="I335" s="174"/>
      <c r="J335" s="175">
        <f>ROUND(I335*H335,2)</f>
        <v>0</v>
      </c>
      <c r="K335" s="171" t="s">
        <v>131</v>
      </c>
      <c r="L335" s="40"/>
      <c r="M335" s="176" t="s">
        <v>19</v>
      </c>
      <c r="N335" s="177" t="s">
        <v>45</v>
      </c>
      <c r="O335" s="65"/>
      <c r="P335" s="178">
        <f>O335*H335</f>
        <v>0</v>
      </c>
      <c r="Q335" s="178">
        <v>0</v>
      </c>
      <c r="R335" s="178">
        <f>Q335*H335</f>
        <v>0</v>
      </c>
      <c r="S335" s="178">
        <v>0</v>
      </c>
      <c r="T335" s="17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0" t="s">
        <v>188</v>
      </c>
      <c r="AT335" s="180" t="s">
        <v>127</v>
      </c>
      <c r="AU335" s="180" t="s">
        <v>81</v>
      </c>
      <c r="AY335" s="18" t="s">
        <v>123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18" t="s">
        <v>79</v>
      </c>
      <c r="BK335" s="181">
        <f>ROUND(I335*H335,2)</f>
        <v>0</v>
      </c>
      <c r="BL335" s="18" t="s">
        <v>188</v>
      </c>
      <c r="BM335" s="180" t="s">
        <v>701</v>
      </c>
    </row>
    <row r="336" spans="1:65" s="2" customFormat="1" ht="11.25">
      <c r="A336" s="35"/>
      <c r="B336" s="36"/>
      <c r="C336" s="37"/>
      <c r="D336" s="182" t="s">
        <v>135</v>
      </c>
      <c r="E336" s="37"/>
      <c r="F336" s="183" t="s">
        <v>702</v>
      </c>
      <c r="G336" s="37"/>
      <c r="H336" s="37"/>
      <c r="I336" s="184"/>
      <c r="J336" s="37"/>
      <c r="K336" s="37"/>
      <c r="L336" s="40"/>
      <c r="M336" s="185"/>
      <c r="N336" s="186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135</v>
      </c>
      <c r="AU336" s="18" t="s">
        <v>81</v>
      </c>
    </row>
    <row r="337" spans="1:65" s="12" customFormat="1" ht="22.9" customHeight="1">
      <c r="B337" s="153"/>
      <c r="C337" s="154"/>
      <c r="D337" s="155" t="s">
        <v>73</v>
      </c>
      <c r="E337" s="167" t="s">
        <v>703</v>
      </c>
      <c r="F337" s="167" t="s">
        <v>704</v>
      </c>
      <c r="G337" s="154"/>
      <c r="H337" s="154"/>
      <c r="I337" s="157"/>
      <c r="J337" s="168">
        <f>BK337</f>
        <v>0</v>
      </c>
      <c r="K337" s="154"/>
      <c r="L337" s="159"/>
      <c r="M337" s="160"/>
      <c r="N337" s="161"/>
      <c r="O337" s="161"/>
      <c r="P337" s="162">
        <f>SUM(P338:P370)</f>
        <v>0</v>
      </c>
      <c r="Q337" s="161"/>
      <c r="R337" s="162">
        <f>SUM(R338:R370)</f>
        <v>0.689446</v>
      </c>
      <c r="S337" s="161"/>
      <c r="T337" s="163">
        <f>SUM(T338:T370)</f>
        <v>3.185565</v>
      </c>
      <c r="AR337" s="164" t="s">
        <v>81</v>
      </c>
      <c r="AT337" s="165" t="s">
        <v>73</v>
      </c>
      <c r="AU337" s="165" t="s">
        <v>79</v>
      </c>
      <c r="AY337" s="164" t="s">
        <v>123</v>
      </c>
      <c r="BK337" s="166">
        <f>SUM(BK338:BK370)</f>
        <v>0</v>
      </c>
    </row>
    <row r="338" spans="1:65" s="2" customFormat="1" ht="24.2" customHeight="1">
      <c r="A338" s="35"/>
      <c r="B338" s="36"/>
      <c r="C338" s="169" t="s">
        <v>705</v>
      </c>
      <c r="D338" s="169" t="s">
        <v>127</v>
      </c>
      <c r="E338" s="170" t="s">
        <v>706</v>
      </c>
      <c r="F338" s="171" t="s">
        <v>707</v>
      </c>
      <c r="G338" s="172" t="s">
        <v>130</v>
      </c>
      <c r="H338" s="173">
        <v>0.24</v>
      </c>
      <c r="I338" s="174"/>
      <c r="J338" s="175">
        <f>ROUND(I338*H338,2)</f>
        <v>0</v>
      </c>
      <c r="K338" s="171" t="s">
        <v>131</v>
      </c>
      <c r="L338" s="40"/>
      <c r="M338" s="176" t="s">
        <v>19</v>
      </c>
      <c r="N338" s="177" t="s">
        <v>45</v>
      </c>
      <c r="O338" s="65"/>
      <c r="P338" s="178">
        <f>O338*H338</f>
        <v>0</v>
      </c>
      <c r="Q338" s="178">
        <v>3.9E-2</v>
      </c>
      <c r="R338" s="178">
        <f>Q338*H338</f>
        <v>9.3600000000000003E-3</v>
      </c>
      <c r="S338" s="178">
        <v>0</v>
      </c>
      <c r="T338" s="179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0" t="s">
        <v>188</v>
      </c>
      <c r="AT338" s="180" t="s">
        <v>127</v>
      </c>
      <c r="AU338" s="180" t="s">
        <v>81</v>
      </c>
      <c r="AY338" s="18" t="s">
        <v>123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18" t="s">
        <v>79</v>
      </c>
      <c r="BK338" s="181">
        <f>ROUND(I338*H338,2)</f>
        <v>0</v>
      </c>
      <c r="BL338" s="18" t="s">
        <v>188</v>
      </c>
      <c r="BM338" s="180" t="s">
        <v>708</v>
      </c>
    </row>
    <row r="339" spans="1:65" s="2" customFormat="1" ht="11.25">
      <c r="A339" s="35"/>
      <c r="B339" s="36"/>
      <c r="C339" s="37"/>
      <c r="D339" s="182" t="s">
        <v>135</v>
      </c>
      <c r="E339" s="37"/>
      <c r="F339" s="183" t="s">
        <v>709</v>
      </c>
      <c r="G339" s="37"/>
      <c r="H339" s="37"/>
      <c r="I339" s="184"/>
      <c r="J339" s="37"/>
      <c r="K339" s="37"/>
      <c r="L339" s="40"/>
      <c r="M339" s="185"/>
      <c r="N339" s="186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135</v>
      </c>
      <c r="AU339" s="18" t="s">
        <v>81</v>
      </c>
    </row>
    <row r="340" spans="1:65" s="13" customFormat="1" ht="11.25">
      <c r="B340" s="197"/>
      <c r="C340" s="198"/>
      <c r="D340" s="199" t="s">
        <v>147</v>
      </c>
      <c r="E340" s="200" t="s">
        <v>19</v>
      </c>
      <c r="F340" s="201" t="s">
        <v>710</v>
      </c>
      <c r="G340" s="198"/>
      <c r="H340" s="202">
        <v>0.24</v>
      </c>
      <c r="I340" s="203"/>
      <c r="J340" s="198"/>
      <c r="K340" s="198"/>
      <c r="L340" s="204"/>
      <c r="M340" s="205"/>
      <c r="N340" s="206"/>
      <c r="O340" s="206"/>
      <c r="P340" s="206"/>
      <c r="Q340" s="206"/>
      <c r="R340" s="206"/>
      <c r="S340" s="206"/>
      <c r="T340" s="207"/>
      <c r="AT340" s="208" t="s">
        <v>147</v>
      </c>
      <c r="AU340" s="208" t="s">
        <v>81</v>
      </c>
      <c r="AV340" s="13" t="s">
        <v>81</v>
      </c>
      <c r="AW340" s="13" t="s">
        <v>36</v>
      </c>
      <c r="AX340" s="13" t="s">
        <v>79</v>
      </c>
      <c r="AY340" s="208" t="s">
        <v>123</v>
      </c>
    </row>
    <row r="341" spans="1:65" s="2" customFormat="1" ht="16.5" customHeight="1">
      <c r="A341" s="35"/>
      <c r="B341" s="36"/>
      <c r="C341" s="187" t="s">
        <v>711</v>
      </c>
      <c r="D341" s="187" t="s">
        <v>137</v>
      </c>
      <c r="E341" s="188" t="s">
        <v>712</v>
      </c>
      <c r="F341" s="189" t="s">
        <v>713</v>
      </c>
      <c r="G341" s="190" t="s">
        <v>130</v>
      </c>
      <c r="H341" s="191">
        <v>0.25</v>
      </c>
      <c r="I341" s="192"/>
      <c r="J341" s="193">
        <f>ROUND(I341*H341,2)</f>
        <v>0</v>
      </c>
      <c r="K341" s="189" t="s">
        <v>131</v>
      </c>
      <c r="L341" s="194"/>
      <c r="M341" s="195" t="s">
        <v>19</v>
      </c>
      <c r="N341" s="196" t="s">
        <v>45</v>
      </c>
      <c r="O341" s="65"/>
      <c r="P341" s="178">
        <f>O341*H341</f>
        <v>0</v>
      </c>
      <c r="Q341" s="178">
        <v>5.3999999999999999E-2</v>
      </c>
      <c r="R341" s="178">
        <f>Q341*H341</f>
        <v>1.35E-2</v>
      </c>
      <c r="S341" s="178">
        <v>0</v>
      </c>
      <c r="T341" s="179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0" t="s">
        <v>304</v>
      </c>
      <c r="AT341" s="180" t="s">
        <v>137</v>
      </c>
      <c r="AU341" s="180" t="s">
        <v>81</v>
      </c>
      <c r="AY341" s="18" t="s">
        <v>123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18" t="s">
        <v>79</v>
      </c>
      <c r="BK341" s="181">
        <f>ROUND(I341*H341,2)</f>
        <v>0</v>
      </c>
      <c r="BL341" s="18" t="s">
        <v>188</v>
      </c>
      <c r="BM341" s="180" t="s">
        <v>714</v>
      </c>
    </row>
    <row r="342" spans="1:65" s="13" customFormat="1" ht="11.25">
      <c r="B342" s="197"/>
      <c r="C342" s="198"/>
      <c r="D342" s="199" t="s">
        <v>147</v>
      </c>
      <c r="E342" s="198"/>
      <c r="F342" s="201" t="s">
        <v>715</v>
      </c>
      <c r="G342" s="198"/>
      <c r="H342" s="202">
        <v>0.25</v>
      </c>
      <c r="I342" s="203"/>
      <c r="J342" s="198"/>
      <c r="K342" s="198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147</v>
      </c>
      <c r="AU342" s="208" t="s">
        <v>81</v>
      </c>
      <c r="AV342" s="13" t="s">
        <v>81</v>
      </c>
      <c r="AW342" s="13" t="s">
        <v>4</v>
      </c>
      <c r="AX342" s="13" t="s">
        <v>79</v>
      </c>
      <c r="AY342" s="208" t="s">
        <v>123</v>
      </c>
    </row>
    <row r="343" spans="1:65" s="2" customFormat="1" ht="16.5" customHeight="1">
      <c r="A343" s="35"/>
      <c r="B343" s="36"/>
      <c r="C343" s="169" t="s">
        <v>716</v>
      </c>
      <c r="D343" s="169" t="s">
        <v>127</v>
      </c>
      <c r="E343" s="170" t="s">
        <v>717</v>
      </c>
      <c r="F343" s="171" t="s">
        <v>718</v>
      </c>
      <c r="G343" s="172" t="s">
        <v>130</v>
      </c>
      <c r="H343" s="173">
        <v>128.4</v>
      </c>
      <c r="I343" s="174"/>
      <c r="J343" s="175">
        <f>ROUND(I343*H343,2)</f>
        <v>0</v>
      </c>
      <c r="K343" s="171" t="s">
        <v>141</v>
      </c>
      <c r="L343" s="40"/>
      <c r="M343" s="176" t="s">
        <v>19</v>
      </c>
      <c r="N343" s="177" t="s">
        <v>45</v>
      </c>
      <c r="O343" s="65"/>
      <c r="P343" s="178">
        <f>O343*H343</f>
        <v>0</v>
      </c>
      <c r="Q343" s="178">
        <v>1.0000000000000001E-5</v>
      </c>
      <c r="R343" s="178">
        <f>Q343*H343</f>
        <v>1.2840000000000002E-3</v>
      </c>
      <c r="S343" s="178">
        <v>0</v>
      </c>
      <c r="T343" s="17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0" t="s">
        <v>188</v>
      </c>
      <c r="AT343" s="180" t="s">
        <v>127</v>
      </c>
      <c r="AU343" s="180" t="s">
        <v>81</v>
      </c>
      <c r="AY343" s="18" t="s">
        <v>123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18" t="s">
        <v>79</v>
      </c>
      <c r="BK343" s="181">
        <f>ROUND(I343*H343,2)</f>
        <v>0</v>
      </c>
      <c r="BL343" s="18" t="s">
        <v>188</v>
      </c>
      <c r="BM343" s="180" t="s">
        <v>719</v>
      </c>
    </row>
    <row r="344" spans="1:65" s="13" customFormat="1" ht="11.25">
      <c r="B344" s="197"/>
      <c r="C344" s="198"/>
      <c r="D344" s="199" t="s">
        <v>147</v>
      </c>
      <c r="E344" s="200" t="s">
        <v>19</v>
      </c>
      <c r="F344" s="201" t="s">
        <v>720</v>
      </c>
      <c r="G344" s="198"/>
      <c r="H344" s="202">
        <v>128.4</v>
      </c>
      <c r="I344" s="203"/>
      <c r="J344" s="198"/>
      <c r="K344" s="198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147</v>
      </c>
      <c r="AU344" s="208" t="s">
        <v>81</v>
      </c>
      <c r="AV344" s="13" t="s">
        <v>81</v>
      </c>
      <c r="AW344" s="13" t="s">
        <v>36</v>
      </c>
      <c r="AX344" s="13" t="s">
        <v>79</v>
      </c>
      <c r="AY344" s="208" t="s">
        <v>123</v>
      </c>
    </row>
    <row r="345" spans="1:65" s="2" customFormat="1" ht="16.5" customHeight="1">
      <c r="A345" s="35"/>
      <c r="B345" s="36"/>
      <c r="C345" s="169" t="s">
        <v>721</v>
      </c>
      <c r="D345" s="169" t="s">
        <v>127</v>
      </c>
      <c r="E345" s="170" t="s">
        <v>722</v>
      </c>
      <c r="F345" s="171" t="s">
        <v>723</v>
      </c>
      <c r="G345" s="172" t="s">
        <v>130</v>
      </c>
      <c r="H345" s="173">
        <v>128.4</v>
      </c>
      <c r="I345" s="174"/>
      <c r="J345" s="175">
        <f>ROUND(I345*H345,2)</f>
        <v>0</v>
      </c>
      <c r="K345" s="171" t="s">
        <v>141</v>
      </c>
      <c r="L345" s="40"/>
      <c r="M345" s="176" t="s">
        <v>19</v>
      </c>
      <c r="N345" s="177" t="s">
        <v>45</v>
      </c>
      <c r="O345" s="65"/>
      <c r="P345" s="178">
        <f>O345*H345</f>
        <v>0</v>
      </c>
      <c r="Q345" s="178">
        <v>2.3000000000000001E-4</v>
      </c>
      <c r="R345" s="178">
        <f>Q345*H345</f>
        <v>2.9532000000000003E-2</v>
      </c>
      <c r="S345" s="178">
        <v>0</v>
      </c>
      <c r="T345" s="17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0" t="s">
        <v>188</v>
      </c>
      <c r="AT345" s="180" t="s">
        <v>127</v>
      </c>
      <c r="AU345" s="180" t="s">
        <v>81</v>
      </c>
      <c r="AY345" s="18" t="s">
        <v>123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18" t="s">
        <v>79</v>
      </c>
      <c r="BK345" s="181">
        <f>ROUND(I345*H345,2)</f>
        <v>0</v>
      </c>
      <c r="BL345" s="18" t="s">
        <v>188</v>
      </c>
      <c r="BM345" s="180" t="s">
        <v>724</v>
      </c>
    </row>
    <row r="346" spans="1:65" s="13" customFormat="1" ht="11.25">
      <c r="B346" s="197"/>
      <c r="C346" s="198"/>
      <c r="D346" s="199" t="s">
        <v>147</v>
      </c>
      <c r="E346" s="200" t="s">
        <v>19</v>
      </c>
      <c r="F346" s="201" t="s">
        <v>720</v>
      </c>
      <c r="G346" s="198"/>
      <c r="H346" s="202">
        <v>128.4</v>
      </c>
      <c r="I346" s="203"/>
      <c r="J346" s="198"/>
      <c r="K346" s="198"/>
      <c r="L346" s="204"/>
      <c r="M346" s="205"/>
      <c r="N346" s="206"/>
      <c r="O346" s="206"/>
      <c r="P346" s="206"/>
      <c r="Q346" s="206"/>
      <c r="R346" s="206"/>
      <c r="S346" s="206"/>
      <c r="T346" s="207"/>
      <c r="AT346" s="208" t="s">
        <v>147</v>
      </c>
      <c r="AU346" s="208" t="s">
        <v>81</v>
      </c>
      <c r="AV346" s="13" t="s">
        <v>81</v>
      </c>
      <c r="AW346" s="13" t="s">
        <v>36</v>
      </c>
      <c r="AX346" s="13" t="s">
        <v>79</v>
      </c>
      <c r="AY346" s="208" t="s">
        <v>123</v>
      </c>
    </row>
    <row r="347" spans="1:65" s="2" customFormat="1" ht="16.5" customHeight="1">
      <c r="A347" s="35"/>
      <c r="B347" s="36"/>
      <c r="C347" s="169" t="s">
        <v>725</v>
      </c>
      <c r="D347" s="169" t="s">
        <v>127</v>
      </c>
      <c r="E347" s="170" t="s">
        <v>726</v>
      </c>
      <c r="F347" s="171" t="s">
        <v>727</v>
      </c>
      <c r="G347" s="172" t="s">
        <v>728</v>
      </c>
      <c r="H347" s="173">
        <v>1</v>
      </c>
      <c r="I347" s="174"/>
      <c r="J347" s="175">
        <f>ROUND(I347*H347,2)</f>
        <v>0</v>
      </c>
      <c r="K347" s="171" t="s">
        <v>141</v>
      </c>
      <c r="L347" s="40"/>
      <c r="M347" s="176" t="s">
        <v>19</v>
      </c>
      <c r="N347" s="177" t="s">
        <v>45</v>
      </c>
      <c r="O347" s="65"/>
      <c r="P347" s="178">
        <f>O347*H347</f>
        <v>0</v>
      </c>
      <c r="Q347" s="178">
        <v>2.3E-2</v>
      </c>
      <c r="R347" s="178">
        <f>Q347*H347</f>
        <v>2.3E-2</v>
      </c>
      <c r="S347" s="178">
        <v>0</v>
      </c>
      <c r="T347" s="179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0" t="s">
        <v>188</v>
      </c>
      <c r="AT347" s="180" t="s">
        <v>127</v>
      </c>
      <c r="AU347" s="180" t="s">
        <v>81</v>
      </c>
      <c r="AY347" s="18" t="s">
        <v>123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18" t="s">
        <v>79</v>
      </c>
      <c r="BK347" s="181">
        <f>ROUND(I347*H347,2)</f>
        <v>0</v>
      </c>
      <c r="BL347" s="18" t="s">
        <v>188</v>
      </c>
      <c r="BM347" s="180" t="s">
        <v>729</v>
      </c>
    </row>
    <row r="348" spans="1:65" s="13" customFormat="1" ht="11.25">
      <c r="B348" s="197"/>
      <c r="C348" s="198"/>
      <c r="D348" s="199" t="s">
        <v>147</v>
      </c>
      <c r="E348" s="200" t="s">
        <v>19</v>
      </c>
      <c r="F348" s="201" t="s">
        <v>730</v>
      </c>
      <c r="G348" s="198"/>
      <c r="H348" s="202">
        <v>1</v>
      </c>
      <c r="I348" s="203"/>
      <c r="J348" s="198"/>
      <c r="K348" s="198"/>
      <c r="L348" s="204"/>
      <c r="M348" s="205"/>
      <c r="N348" s="206"/>
      <c r="O348" s="206"/>
      <c r="P348" s="206"/>
      <c r="Q348" s="206"/>
      <c r="R348" s="206"/>
      <c r="S348" s="206"/>
      <c r="T348" s="207"/>
      <c r="AT348" s="208" t="s">
        <v>147</v>
      </c>
      <c r="AU348" s="208" t="s">
        <v>81</v>
      </c>
      <c r="AV348" s="13" t="s">
        <v>81</v>
      </c>
      <c r="AW348" s="13" t="s">
        <v>36</v>
      </c>
      <c r="AX348" s="13" t="s">
        <v>79</v>
      </c>
      <c r="AY348" s="208" t="s">
        <v>123</v>
      </c>
    </row>
    <row r="349" spans="1:65" s="2" customFormat="1" ht="16.5" customHeight="1">
      <c r="A349" s="35"/>
      <c r="B349" s="36"/>
      <c r="C349" s="169" t="s">
        <v>731</v>
      </c>
      <c r="D349" s="169" t="s">
        <v>127</v>
      </c>
      <c r="E349" s="170" t="s">
        <v>732</v>
      </c>
      <c r="F349" s="171" t="s">
        <v>733</v>
      </c>
      <c r="G349" s="172" t="s">
        <v>728</v>
      </c>
      <c r="H349" s="173">
        <v>1</v>
      </c>
      <c r="I349" s="174"/>
      <c r="J349" s="175">
        <f>ROUND(I349*H349,2)</f>
        <v>0</v>
      </c>
      <c r="K349" s="171" t="s">
        <v>141</v>
      </c>
      <c r="L349" s="40"/>
      <c r="M349" s="176" t="s">
        <v>19</v>
      </c>
      <c r="N349" s="177" t="s">
        <v>45</v>
      </c>
      <c r="O349" s="65"/>
      <c r="P349" s="178">
        <f>O349*H349</f>
        <v>0</v>
      </c>
      <c r="Q349" s="178">
        <v>0.15</v>
      </c>
      <c r="R349" s="178">
        <f>Q349*H349</f>
        <v>0.15</v>
      </c>
      <c r="S349" s="178">
        <v>0</v>
      </c>
      <c r="T349" s="17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0" t="s">
        <v>188</v>
      </c>
      <c r="AT349" s="180" t="s">
        <v>127</v>
      </c>
      <c r="AU349" s="180" t="s">
        <v>81</v>
      </c>
      <c r="AY349" s="18" t="s">
        <v>123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18" t="s">
        <v>79</v>
      </c>
      <c r="BK349" s="181">
        <f>ROUND(I349*H349,2)</f>
        <v>0</v>
      </c>
      <c r="BL349" s="18" t="s">
        <v>188</v>
      </c>
      <c r="BM349" s="180" t="s">
        <v>734</v>
      </c>
    </row>
    <row r="350" spans="1:65" s="13" customFormat="1" ht="11.25">
      <c r="B350" s="197"/>
      <c r="C350" s="198"/>
      <c r="D350" s="199" t="s">
        <v>147</v>
      </c>
      <c r="E350" s="200" t="s">
        <v>19</v>
      </c>
      <c r="F350" s="201" t="s">
        <v>735</v>
      </c>
      <c r="G350" s="198"/>
      <c r="H350" s="202">
        <v>1</v>
      </c>
      <c r="I350" s="203"/>
      <c r="J350" s="198"/>
      <c r="K350" s="198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147</v>
      </c>
      <c r="AU350" s="208" t="s">
        <v>81</v>
      </c>
      <c r="AV350" s="13" t="s">
        <v>81</v>
      </c>
      <c r="AW350" s="13" t="s">
        <v>36</v>
      </c>
      <c r="AX350" s="13" t="s">
        <v>79</v>
      </c>
      <c r="AY350" s="208" t="s">
        <v>123</v>
      </c>
    </row>
    <row r="351" spans="1:65" s="2" customFormat="1" ht="16.5" customHeight="1">
      <c r="A351" s="35"/>
      <c r="B351" s="36"/>
      <c r="C351" s="169" t="s">
        <v>736</v>
      </c>
      <c r="D351" s="169" t="s">
        <v>127</v>
      </c>
      <c r="E351" s="170" t="s">
        <v>737</v>
      </c>
      <c r="F351" s="171" t="s">
        <v>738</v>
      </c>
      <c r="G351" s="172" t="s">
        <v>728</v>
      </c>
      <c r="H351" s="173">
        <v>1</v>
      </c>
      <c r="I351" s="174"/>
      <c r="J351" s="175">
        <f>ROUND(I351*H351,2)</f>
        <v>0</v>
      </c>
      <c r="K351" s="171" t="s">
        <v>141</v>
      </c>
      <c r="L351" s="40"/>
      <c r="M351" s="176" t="s">
        <v>19</v>
      </c>
      <c r="N351" s="177" t="s">
        <v>45</v>
      </c>
      <c r="O351" s="65"/>
      <c r="P351" s="178">
        <f>O351*H351</f>
        <v>0</v>
      </c>
      <c r="Q351" s="178">
        <v>0.02</v>
      </c>
      <c r="R351" s="178">
        <f>Q351*H351</f>
        <v>0.02</v>
      </c>
      <c r="S351" s="178">
        <v>0</v>
      </c>
      <c r="T351" s="17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0" t="s">
        <v>188</v>
      </c>
      <c r="AT351" s="180" t="s">
        <v>127</v>
      </c>
      <c r="AU351" s="180" t="s">
        <v>81</v>
      </c>
      <c r="AY351" s="18" t="s">
        <v>123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18" t="s">
        <v>79</v>
      </c>
      <c r="BK351" s="181">
        <f>ROUND(I351*H351,2)</f>
        <v>0</v>
      </c>
      <c r="BL351" s="18" t="s">
        <v>188</v>
      </c>
      <c r="BM351" s="180" t="s">
        <v>739</v>
      </c>
    </row>
    <row r="352" spans="1:65" s="13" customFormat="1" ht="11.25">
      <c r="B352" s="197"/>
      <c r="C352" s="198"/>
      <c r="D352" s="199" t="s">
        <v>147</v>
      </c>
      <c r="E352" s="200" t="s">
        <v>19</v>
      </c>
      <c r="F352" s="201" t="s">
        <v>740</v>
      </c>
      <c r="G352" s="198"/>
      <c r="H352" s="202">
        <v>1</v>
      </c>
      <c r="I352" s="203"/>
      <c r="J352" s="198"/>
      <c r="K352" s="198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147</v>
      </c>
      <c r="AU352" s="208" t="s">
        <v>81</v>
      </c>
      <c r="AV352" s="13" t="s">
        <v>81</v>
      </c>
      <c r="AW352" s="13" t="s">
        <v>36</v>
      </c>
      <c r="AX352" s="13" t="s">
        <v>79</v>
      </c>
      <c r="AY352" s="208" t="s">
        <v>123</v>
      </c>
    </row>
    <row r="353" spans="1:65" s="2" customFormat="1" ht="21.75" customHeight="1">
      <c r="A353" s="35"/>
      <c r="B353" s="36"/>
      <c r="C353" s="169" t="s">
        <v>741</v>
      </c>
      <c r="D353" s="169" t="s">
        <v>127</v>
      </c>
      <c r="E353" s="170" t="s">
        <v>742</v>
      </c>
      <c r="F353" s="171" t="s">
        <v>743</v>
      </c>
      <c r="G353" s="172" t="s">
        <v>728</v>
      </c>
      <c r="H353" s="173">
        <v>1</v>
      </c>
      <c r="I353" s="174"/>
      <c r="J353" s="175">
        <f>ROUND(I353*H353,2)</f>
        <v>0</v>
      </c>
      <c r="K353" s="171" t="s">
        <v>141</v>
      </c>
      <c r="L353" s="40"/>
      <c r="M353" s="176" t="s">
        <v>19</v>
      </c>
      <c r="N353" s="177" t="s">
        <v>45</v>
      </c>
      <c r="O353" s="65"/>
      <c r="P353" s="178">
        <f>O353*H353</f>
        <v>0</v>
      </c>
      <c r="Q353" s="178">
        <v>0.04</v>
      </c>
      <c r="R353" s="178">
        <f>Q353*H353</f>
        <v>0.04</v>
      </c>
      <c r="S353" s="178">
        <v>0</v>
      </c>
      <c r="T353" s="17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0" t="s">
        <v>188</v>
      </c>
      <c r="AT353" s="180" t="s">
        <v>127</v>
      </c>
      <c r="AU353" s="180" t="s">
        <v>81</v>
      </c>
      <c r="AY353" s="18" t="s">
        <v>123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18" t="s">
        <v>79</v>
      </c>
      <c r="BK353" s="181">
        <f>ROUND(I353*H353,2)</f>
        <v>0</v>
      </c>
      <c r="BL353" s="18" t="s">
        <v>188</v>
      </c>
      <c r="BM353" s="180" t="s">
        <v>744</v>
      </c>
    </row>
    <row r="354" spans="1:65" s="13" customFormat="1" ht="11.25">
      <c r="B354" s="197"/>
      <c r="C354" s="198"/>
      <c r="D354" s="199" t="s">
        <v>147</v>
      </c>
      <c r="E354" s="200" t="s">
        <v>19</v>
      </c>
      <c r="F354" s="201" t="s">
        <v>79</v>
      </c>
      <c r="G354" s="198"/>
      <c r="H354" s="202">
        <v>1</v>
      </c>
      <c r="I354" s="203"/>
      <c r="J354" s="198"/>
      <c r="K354" s="198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147</v>
      </c>
      <c r="AU354" s="208" t="s">
        <v>81</v>
      </c>
      <c r="AV354" s="13" t="s">
        <v>81</v>
      </c>
      <c r="AW354" s="13" t="s">
        <v>36</v>
      </c>
      <c r="AX354" s="13" t="s">
        <v>79</v>
      </c>
      <c r="AY354" s="208" t="s">
        <v>123</v>
      </c>
    </row>
    <row r="355" spans="1:65" s="2" customFormat="1" ht="24.2" customHeight="1">
      <c r="A355" s="35"/>
      <c r="B355" s="36"/>
      <c r="C355" s="169" t="s">
        <v>745</v>
      </c>
      <c r="D355" s="169" t="s">
        <v>127</v>
      </c>
      <c r="E355" s="170" t="s">
        <v>746</v>
      </c>
      <c r="F355" s="171" t="s">
        <v>747</v>
      </c>
      <c r="G355" s="172" t="s">
        <v>728</v>
      </c>
      <c r="H355" s="173">
        <v>1</v>
      </c>
      <c r="I355" s="174"/>
      <c r="J355" s="175">
        <f>ROUND(I355*H355,2)</f>
        <v>0</v>
      </c>
      <c r="K355" s="171" t="s">
        <v>141</v>
      </c>
      <c r="L355" s="40"/>
      <c r="M355" s="176" t="s">
        <v>19</v>
      </c>
      <c r="N355" s="177" t="s">
        <v>45</v>
      </c>
      <c r="O355" s="65"/>
      <c r="P355" s="178">
        <f>O355*H355</f>
        <v>0</v>
      </c>
      <c r="Q355" s="178">
        <v>0.25</v>
      </c>
      <c r="R355" s="178">
        <f>Q355*H355</f>
        <v>0.25</v>
      </c>
      <c r="S355" s="178">
        <v>0</v>
      </c>
      <c r="T355" s="17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0" t="s">
        <v>188</v>
      </c>
      <c r="AT355" s="180" t="s">
        <v>127</v>
      </c>
      <c r="AU355" s="180" t="s">
        <v>81</v>
      </c>
      <c r="AY355" s="18" t="s">
        <v>123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18" t="s">
        <v>79</v>
      </c>
      <c r="BK355" s="181">
        <f>ROUND(I355*H355,2)</f>
        <v>0</v>
      </c>
      <c r="BL355" s="18" t="s">
        <v>188</v>
      </c>
      <c r="BM355" s="180" t="s">
        <v>748</v>
      </c>
    </row>
    <row r="356" spans="1:65" s="13" customFormat="1" ht="11.25">
      <c r="B356" s="197"/>
      <c r="C356" s="198"/>
      <c r="D356" s="199" t="s">
        <v>147</v>
      </c>
      <c r="E356" s="200" t="s">
        <v>19</v>
      </c>
      <c r="F356" s="201" t="s">
        <v>79</v>
      </c>
      <c r="G356" s="198"/>
      <c r="H356" s="202">
        <v>1</v>
      </c>
      <c r="I356" s="203"/>
      <c r="J356" s="198"/>
      <c r="K356" s="198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147</v>
      </c>
      <c r="AU356" s="208" t="s">
        <v>81</v>
      </c>
      <c r="AV356" s="13" t="s">
        <v>81</v>
      </c>
      <c r="AW356" s="13" t="s">
        <v>36</v>
      </c>
      <c r="AX356" s="13" t="s">
        <v>79</v>
      </c>
      <c r="AY356" s="208" t="s">
        <v>123</v>
      </c>
    </row>
    <row r="357" spans="1:65" s="2" customFormat="1" ht="16.5" customHeight="1">
      <c r="A357" s="35"/>
      <c r="B357" s="36"/>
      <c r="C357" s="169" t="s">
        <v>749</v>
      </c>
      <c r="D357" s="169" t="s">
        <v>127</v>
      </c>
      <c r="E357" s="170" t="s">
        <v>750</v>
      </c>
      <c r="F357" s="171" t="s">
        <v>751</v>
      </c>
      <c r="G357" s="172" t="s">
        <v>728</v>
      </c>
      <c r="H357" s="173">
        <v>1</v>
      </c>
      <c r="I357" s="174"/>
      <c r="J357" s="175">
        <f>ROUND(I357*H357,2)</f>
        <v>0</v>
      </c>
      <c r="K357" s="171" t="s">
        <v>141</v>
      </c>
      <c r="L357" s="40"/>
      <c r="M357" s="176" t="s">
        <v>19</v>
      </c>
      <c r="N357" s="177" t="s">
        <v>45</v>
      </c>
      <c r="O357" s="65"/>
      <c r="P357" s="178">
        <f>O357*H357</f>
        <v>0</v>
      </c>
      <c r="Q357" s="178">
        <v>0.04</v>
      </c>
      <c r="R357" s="178">
        <f>Q357*H357</f>
        <v>0.04</v>
      </c>
      <c r="S357" s="178">
        <v>0</v>
      </c>
      <c r="T357" s="17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0" t="s">
        <v>188</v>
      </c>
      <c r="AT357" s="180" t="s">
        <v>127</v>
      </c>
      <c r="AU357" s="180" t="s">
        <v>81</v>
      </c>
      <c r="AY357" s="18" t="s">
        <v>123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18" t="s">
        <v>79</v>
      </c>
      <c r="BK357" s="181">
        <f>ROUND(I357*H357,2)</f>
        <v>0</v>
      </c>
      <c r="BL357" s="18" t="s">
        <v>188</v>
      </c>
      <c r="BM357" s="180" t="s">
        <v>752</v>
      </c>
    </row>
    <row r="358" spans="1:65" s="13" customFormat="1" ht="11.25">
      <c r="B358" s="197"/>
      <c r="C358" s="198"/>
      <c r="D358" s="199" t="s">
        <v>147</v>
      </c>
      <c r="E358" s="200" t="s">
        <v>19</v>
      </c>
      <c r="F358" s="201" t="s">
        <v>79</v>
      </c>
      <c r="G358" s="198"/>
      <c r="H358" s="202">
        <v>1</v>
      </c>
      <c r="I358" s="203"/>
      <c r="J358" s="198"/>
      <c r="K358" s="198"/>
      <c r="L358" s="204"/>
      <c r="M358" s="205"/>
      <c r="N358" s="206"/>
      <c r="O358" s="206"/>
      <c r="P358" s="206"/>
      <c r="Q358" s="206"/>
      <c r="R358" s="206"/>
      <c r="S358" s="206"/>
      <c r="T358" s="207"/>
      <c r="AT358" s="208" t="s">
        <v>147</v>
      </c>
      <c r="AU358" s="208" t="s">
        <v>81</v>
      </c>
      <c r="AV358" s="13" t="s">
        <v>81</v>
      </c>
      <c r="AW358" s="13" t="s">
        <v>36</v>
      </c>
      <c r="AX358" s="13" t="s">
        <v>79</v>
      </c>
      <c r="AY358" s="208" t="s">
        <v>123</v>
      </c>
    </row>
    <row r="359" spans="1:65" s="2" customFormat="1" ht="16.5" customHeight="1">
      <c r="A359" s="35"/>
      <c r="B359" s="36"/>
      <c r="C359" s="169" t="s">
        <v>753</v>
      </c>
      <c r="D359" s="169" t="s">
        <v>127</v>
      </c>
      <c r="E359" s="170" t="s">
        <v>754</v>
      </c>
      <c r="F359" s="171" t="s">
        <v>755</v>
      </c>
      <c r="G359" s="172" t="s">
        <v>130</v>
      </c>
      <c r="H359" s="173">
        <v>15.159000000000001</v>
      </c>
      <c r="I359" s="174"/>
      <c r="J359" s="175">
        <f>ROUND(I359*H359,2)</f>
        <v>0</v>
      </c>
      <c r="K359" s="171" t="s">
        <v>131</v>
      </c>
      <c r="L359" s="40"/>
      <c r="M359" s="176" t="s">
        <v>19</v>
      </c>
      <c r="N359" s="177" t="s">
        <v>45</v>
      </c>
      <c r="O359" s="65"/>
      <c r="P359" s="178">
        <f>O359*H359</f>
        <v>0</v>
      </c>
      <c r="Q359" s="178">
        <v>0</v>
      </c>
      <c r="R359" s="178">
        <f>Q359*H359</f>
        <v>0</v>
      </c>
      <c r="S359" s="178">
        <v>0.185</v>
      </c>
      <c r="T359" s="179">
        <f>S359*H359</f>
        <v>2.8044150000000001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0" t="s">
        <v>188</v>
      </c>
      <c r="AT359" s="180" t="s">
        <v>127</v>
      </c>
      <c r="AU359" s="180" t="s">
        <v>81</v>
      </c>
      <c r="AY359" s="18" t="s">
        <v>123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18" t="s">
        <v>79</v>
      </c>
      <c r="BK359" s="181">
        <f>ROUND(I359*H359,2)</f>
        <v>0</v>
      </c>
      <c r="BL359" s="18" t="s">
        <v>188</v>
      </c>
      <c r="BM359" s="180" t="s">
        <v>756</v>
      </c>
    </row>
    <row r="360" spans="1:65" s="2" customFormat="1" ht="11.25">
      <c r="A360" s="35"/>
      <c r="B360" s="36"/>
      <c r="C360" s="37"/>
      <c r="D360" s="182" t="s">
        <v>135</v>
      </c>
      <c r="E360" s="37"/>
      <c r="F360" s="183" t="s">
        <v>757</v>
      </c>
      <c r="G360" s="37"/>
      <c r="H360" s="37"/>
      <c r="I360" s="184"/>
      <c r="J360" s="37"/>
      <c r="K360" s="37"/>
      <c r="L360" s="40"/>
      <c r="M360" s="185"/>
      <c r="N360" s="186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135</v>
      </c>
      <c r="AU360" s="18" t="s">
        <v>81</v>
      </c>
    </row>
    <row r="361" spans="1:65" s="15" customFormat="1" ht="11.25">
      <c r="B361" s="221"/>
      <c r="C361" s="222"/>
      <c r="D361" s="199" t="s">
        <v>147</v>
      </c>
      <c r="E361" s="223" t="s">
        <v>19</v>
      </c>
      <c r="F361" s="224" t="s">
        <v>758</v>
      </c>
      <c r="G361" s="222"/>
      <c r="H361" s="223" t="s">
        <v>19</v>
      </c>
      <c r="I361" s="225"/>
      <c r="J361" s="222"/>
      <c r="K361" s="222"/>
      <c r="L361" s="226"/>
      <c r="M361" s="227"/>
      <c r="N361" s="228"/>
      <c r="O361" s="228"/>
      <c r="P361" s="228"/>
      <c r="Q361" s="228"/>
      <c r="R361" s="228"/>
      <c r="S361" s="228"/>
      <c r="T361" s="229"/>
      <c r="AT361" s="230" t="s">
        <v>147</v>
      </c>
      <c r="AU361" s="230" t="s">
        <v>81</v>
      </c>
      <c r="AV361" s="15" t="s">
        <v>79</v>
      </c>
      <c r="AW361" s="15" t="s">
        <v>36</v>
      </c>
      <c r="AX361" s="15" t="s">
        <v>74</v>
      </c>
      <c r="AY361" s="230" t="s">
        <v>123</v>
      </c>
    </row>
    <row r="362" spans="1:65" s="13" customFormat="1" ht="11.25">
      <c r="B362" s="197"/>
      <c r="C362" s="198"/>
      <c r="D362" s="199" t="s">
        <v>147</v>
      </c>
      <c r="E362" s="200" t="s">
        <v>19</v>
      </c>
      <c r="F362" s="201" t="s">
        <v>759</v>
      </c>
      <c r="G362" s="198"/>
      <c r="H362" s="202">
        <v>15.159000000000001</v>
      </c>
      <c r="I362" s="203"/>
      <c r="J362" s="198"/>
      <c r="K362" s="198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147</v>
      </c>
      <c r="AU362" s="208" t="s">
        <v>81</v>
      </c>
      <c r="AV362" s="13" t="s">
        <v>81</v>
      </c>
      <c r="AW362" s="13" t="s">
        <v>36</v>
      </c>
      <c r="AX362" s="13" t="s">
        <v>79</v>
      </c>
      <c r="AY362" s="208" t="s">
        <v>123</v>
      </c>
    </row>
    <row r="363" spans="1:65" s="2" customFormat="1" ht="24.2" customHeight="1">
      <c r="A363" s="35"/>
      <c r="B363" s="36"/>
      <c r="C363" s="169" t="s">
        <v>760</v>
      </c>
      <c r="D363" s="169" t="s">
        <v>127</v>
      </c>
      <c r="E363" s="170" t="s">
        <v>761</v>
      </c>
      <c r="F363" s="171" t="s">
        <v>762</v>
      </c>
      <c r="G363" s="172" t="s">
        <v>130</v>
      </c>
      <c r="H363" s="173">
        <v>3.15</v>
      </c>
      <c r="I363" s="174"/>
      <c r="J363" s="175">
        <f>ROUND(I363*H363,2)</f>
        <v>0</v>
      </c>
      <c r="K363" s="171" t="s">
        <v>131</v>
      </c>
      <c r="L363" s="40"/>
      <c r="M363" s="176" t="s">
        <v>19</v>
      </c>
      <c r="N363" s="177" t="s">
        <v>45</v>
      </c>
      <c r="O363" s="65"/>
      <c r="P363" s="178">
        <f>O363*H363</f>
        <v>0</v>
      </c>
      <c r="Q363" s="178">
        <v>3.5799999999999998E-2</v>
      </c>
      <c r="R363" s="178">
        <f>Q363*H363</f>
        <v>0.11277</v>
      </c>
      <c r="S363" s="178">
        <v>0</v>
      </c>
      <c r="T363" s="179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0" t="s">
        <v>188</v>
      </c>
      <c r="AT363" s="180" t="s">
        <v>127</v>
      </c>
      <c r="AU363" s="180" t="s">
        <v>81</v>
      </c>
      <c r="AY363" s="18" t="s">
        <v>123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18" t="s">
        <v>79</v>
      </c>
      <c r="BK363" s="181">
        <f>ROUND(I363*H363,2)</f>
        <v>0</v>
      </c>
      <c r="BL363" s="18" t="s">
        <v>188</v>
      </c>
      <c r="BM363" s="180" t="s">
        <v>763</v>
      </c>
    </row>
    <row r="364" spans="1:65" s="2" customFormat="1" ht="11.25">
      <c r="A364" s="35"/>
      <c r="B364" s="36"/>
      <c r="C364" s="37"/>
      <c r="D364" s="182" t="s">
        <v>135</v>
      </c>
      <c r="E364" s="37"/>
      <c r="F364" s="183" t="s">
        <v>764</v>
      </c>
      <c r="G364" s="37"/>
      <c r="H364" s="37"/>
      <c r="I364" s="184"/>
      <c r="J364" s="37"/>
      <c r="K364" s="37"/>
      <c r="L364" s="40"/>
      <c r="M364" s="185"/>
      <c r="N364" s="186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135</v>
      </c>
      <c r="AU364" s="18" t="s">
        <v>81</v>
      </c>
    </row>
    <row r="365" spans="1:65" s="13" customFormat="1" ht="11.25">
      <c r="B365" s="197"/>
      <c r="C365" s="198"/>
      <c r="D365" s="199" t="s">
        <v>147</v>
      </c>
      <c r="E365" s="200" t="s">
        <v>19</v>
      </c>
      <c r="F365" s="201" t="s">
        <v>765</v>
      </c>
      <c r="G365" s="198"/>
      <c r="H365" s="202">
        <v>3.15</v>
      </c>
      <c r="I365" s="203"/>
      <c r="J365" s="198"/>
      <c r="K365" s="198"/>
      <c r="L365" s="204"/>
      <c r="M365" s="205"/>
      <c r="N365" s="206"/>
      <c r="O365" s="206"/>
      <c r="P365" s="206"/>
      <c r="Q365" s="206"/>
      <c r="R365" s="206"/>
      <c r="S365" s="206"/>
      <c r="T365" s="207"/>
      <c r="AT365" s="208" t="s">
        <v>147</v>
      </c>
      <c r="AU365" s="208" t="s">
        <v>81</v>
      </c>
      <c r="AV365" s="13" t="s">
        <v>81</v>
      </c>
      <c r="AW365" s="13" t="s">
        <v>36</v>
      </c>
      <c r="AX365" s="13" t="s">
        <v>79</v>
      </c>
      <c r="AY365" s="208" t="s">
        <v>123</v>
      </c>
    </row>
    <row r="366" spans="1:65" s="2" customFormat="1" ht="16.5" customHeight="1">
      <c r="A366" s="35"/>
      <c r="B366" s="36"/>
      <c r="C366" s="169" t="s">
        <v>766</v>
      </c>
      <c r="D366" s="169" t="s">
        <v>127</v>
      </c>
      <c r="E366" s="170" t="s">
        <v>767</v>
      </c>
      <c r="F366" s="171" t="s">
        <v>768</v>
      </c>
      <c r="G366" s="172" t="s">
        <v>130</v>
      </c>
      <c r="H366" s="173">
        <v>3.15</v>
      </c>
      <c r="I366" s="174"/>
      <c r="J366" s="175">
        <f>ROUND(I366*H366,2)</f>
        <v>0</v>
      </c>
      <c r="K366" s="171" t="s">
        <v>131</v>
      </c>
      <c r="L366" s="40"/>
      <c r="M366" s="176" t="s">
        <v>19</v>
      </c>
      <c r="N366" s="177" t="s">
        <v>45</v>
      </c>
      <c r="O366" s="65"/>
      <c r="P366" s="178">
        <f>O366*H366</f>
        <v>0</v>
      </c>
      <c r="Q366" s="178">
        <v>0</v>
      </c>
      <c r="R366" s="178">
        <f>Q366*H366</f>
        <v>0</v>
      </c>
      <c r="S366" s="178">
        <v>0.121</v>
      </c>
      <c r="T366" s="179">
        <f>S366*H366</f>
        <v>0.38114999999999999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0" t="s">
        <v>188</v>
      </c>
      <c r="AT366" s="180" t="s">
        <v>127</v>
      </c>
      <c r="AU366" s="180" t="s">
        <v>81</v>
      </c>
      <c r="AY366" s="18" t="s">
        <v>123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18" t="s">
        <v>79</v>
      </c>
      <c r="BK366" s="181">
        <f>ROUND(I366*H366,2)</f>
        <v>0</v>
      </c>
      <c r="BL366" s="18" t="s">
        <v>188</v>
      </c>
      <c r="BM366" s="180" t="s">
        <v>769</v>
      </c>
    </row>
    <row r="367" spans="1:65" s="2" customFormat="1" ht="11.25">
      <c r="A367" s="35"/>
      <c r="B367" s="36"/>
      <c r="C367" s="37"/>
      <c r="D367" s="182" t="s">
        <v>135</v>
      </c>
      <c r="E367" s="37"/>
      <c r="F367" s="183" t="s">
        <v>770</v>
      </c>
      <c r="G367" s="37"/>
      <c r="H367" s="37"/>
      <c r="I367" s="184"/>
      <c r="J367" s="37"/>
      <c r="K367" s="37"/>
      <c r="L367" s="40"/>
      <c r="M367" s="185"/>
      <c r="N367" s="186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135</v>
      </c>
      <c r="AU367" s="18" t="s">
        <v>81</v>
      </c>
    </row>
    <row r="368" spans="1:65" s="13" customFormat="1" ht="11.25">
      <c r="B368" s="197"/>
      <c r="C368" s="198"/>
      <c r="D368" s="199" t="s">
        <v>147</v>
      </c>
      <c r="E368" s="200" t="s">
        <v>19</v>
      </c>
      <c r="F368" s="201" t="s">
        <v>765</v>
      </c>
      <c r="G368" s="198"/>
      <c r="H368" s="202">
        <v>3.15</v>
      </c>
      <c r="I368" s="203"/>
      <c r="J368" s="198"/>
      <c r="K368" s="198"/>
      <c r="L368" s="204"/>
      <c r="M368" s="205"/>
      <c r="N368" s="206"/>
      <c r="O368" s="206"/>
      <c r="P368" s="206"/>
      <c r="Q368" s="206"/>
      <c r="R368" s="206"/>
      <c r="S368" s="206"/>
      <c r="T368" s="207"/>
      <c r="AT368" s="208" t="s">
        <v>147</v>
      </c>
      <c r="AU368" s="208" t="s">
        <v>81</v>
      </c>
      <c r="AV368" s="13" t="s">
        <v>81</v>
      </c>
      <c r="AW368" s="13" t="s">
        <v>36</v>
      </c>
      <c r="AX368" s="13" t="s">
        <v>79</v>
      </c>
      <c r="AY368" s="208" t="s">
        <v>123</v>
      </c>
    </row>
    <row r="369" spans="1:65" s="2" customFormat="1" ht="33" customHeight="1">
      <c r="A369" s="35"/>
      <c r="B369" s="36"/>
      <c r="C369" s="169" t="s">
        <v>771</v>
      </c>
      <c r="D369" s="169" t="s">
        <v>127</v>
      </c>
      <c r="E369" s="170" t="s">
        <v>772</v>
      </c>
      <c r="F369" s="171" t="s">
        <v>773</v>
      </c>
      <c r="G369" s="172" t="s">
        <v>300</v>
      </c>
      <c r="H369" s="173">
        <v>0.68899999999999995</v>
      </c>
      <c r="I369" s="174"/>
      <c r="J369" s="175">
        <f>ROUND(I369*H369,2)</f>
        <v>0</v>
      </c>
      <c r="K369" s="171" t="s">
        <v>131</v>
      </c>
      <c r="L369" s="40"/>
      <c r="M369" s="176" t="s">
        <v>19</v>
      </c>
      <c r="N369" s="177" t="s">
        <v>45</v>
      </c>
      <c r="O369" s="65"/>
      <c r="P369" s="178">
        <f>O369*H369</f>
        <v>0</v>
      </c>
      <c r="Q369" s="178">
        <v>0</v>
      </c>
      <c r="R369" s="178">
        <f>Q369*H369</f>
        <v>0</v>
      </c>
      <c r="S369" s="178">
        <v>0</v>
      </c>
      <c r="T369" s="179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0" t="s">
        <v>188</v>
      </c>
      <c r="AT369" s="180" t="s">
        <v>127</v>
      </c>
      <c r="AU369" s="180" t="s">
        <v>81</v>
      </c>
      <c r="AY369" s="18" t="s">
        <v>123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18" t="s">
        <v>79</v>
      </c>
      <c r="BK369" s="181">
        <f>ROUND(I369*H369,2)</f>
        <v>0</v>
      </c>
      <c r="BL369" s="18" t="s">
        <v>188</v>
      </c>
      <c r="BM369" s="180" t="s">
        <v>774</v>
      </c>
    </row>
    <row r="370" spans="1:65" s="2" customFormat="1" ht="11.25">
      <c r="A370" s="35"/>
      <c r="B370" s="36"/>
      <c r="C370" s="37"/>
      <c r="D370" s="182" t="s">
        <v>135</v>
      </c>
      <c r="E370" s="37"/>
      <c r="F370" s="183" t="s">
        <v>775</v>
      </c>
      <c r="G370" s="37"/>
      <c r="H370" s="37"/>
      <c r="I370" s="184"/>
      <c r="J370" s="37"/>
      <c r="K370" s="37"/>
      <c r="L370" s="40"/>
      <c r="M370" s="185"/>
      <c r="N370" s="186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135</v>
      </c>
      <c r="AU370" s="18" t="s">
        <v>81</v>
      </c>
    </row>
    <row r="371" spans="1:65" s="12" customFormat="1" ht="22.9" customHeight="1">
      <c r="B371" s="153"/>
      <c r="C371" s="154"/>
      <c r="D371" s="155" t="s">
        <v>73</v>
      </c>
      <c r="E371" s="167" t="s">
        <v>776</v>
      </c>
      <c r="F371" s="167" t="s">
        <v>777</v>
      </c>
      <c r="G371" s="154"/>
      <c r="H371" s="154"/>
      <c r="I371" s="157"/>
      <c r="J371" s="168">
        <f>BK371</f>
        <v>0</v>
      </c>
      <c r="K371" s="154"/>
      <c r="L371" s="159"/>
      <c r="M371" s="160"/>
      <c r="N371" s="161"/>
      <c r="O371" s="161"/>
      <c r="P371" s="162">
        <f>SUM(P372:P399)</f>
        <v>0</v>
      </c>
      <c r="Q371" s="161"/>
      <c r="R371" s="162">
        <f>SUM(R372:R399)</f>
        <v>0.20849000000000001</v>
      </c>
      <c r="S371" s="161"/>
      <c r="T371" s="163">
        <f>SUM(T372:T399)</f>
        <v>1.0473E-2</v>
      </c>
      <c r="AR371" s="164" t="s">
        <v>81</v>
      </c>
      <c r="AT371" s="165" t="s">
        <v>73</v>
      </c>
      <c r="AU371" s="165" t="s">
        <v>79</v>
      </c>
      <c r="AY371" s="164" t="s">
        <v>123</v>
      </c>
      <c r="BK371" s="166">
        <f>SUM(BK372:BK399)</f>
        <v>0</v>
      </c>
    </row>
    <row r="372" spans="1:65" s="2" customFormat="1" ht="16.5" customHeight="1">
      <c r="A372" s="35"/>
      <c r="B372" s="36"/>
      <c r="C372" s="169" t="s">
        <v>778</v>
      </c>
      <c r="D372" s="169" t="s">
        <v>127</v>
      </c>
      <c r="E372" s="170" t="s">
        <v>779</v>
      </c>
      <c r="F372" s="171" t="s">
        <v>780</v>
      </c>
      <c r="G372" s="172" t="s">
        <v>130</v>
      </c>
      <c r="H372" s="173">
        <v>18.89</v>
      </c>
      <c r="I372" s="174"/>
      <c r="J372" s="175">
        <f>ROUND(I372*H372,2)</f>
        <v>0</v>
      </c>
      <c r="K372" s="171" t="s">
        <v>131</v>
      </c>
      <c r="L372" s="40"/>
      <c r="M372" s="176" t="s">
        <v>19</v>
      </c>
      <c r="N372" s="177" t="s">
        <v>45</v>
      </c>
      <c r="O372" s="65"/>
      <c r="P372" s="178">
        <f>O372*H372</f>
        <v>0</v>
      </c>
      <c r="Q372" s="178">
        <v>0</v>
      </c>
      <c r="R372" s="178">
        <f>Q372*H372</f>
        <v>0</v>
      </c>
      <c r="S372" s="178">
        <v>0</v>
      </c>
      <c r="T372" s="17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0" t="s">
        <v>188</v>
      </c>
      <c r="AT372" s="180" t="s">
        <v>127</v>
      </c>
      <c r="AU372" s="180" t="s">
        <v>81</v>
      </c>
      <c r="AY372" s="18" t="s">
        <v>123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18" t="s">
        <v>79</v>
      </c>
      <c r="BK372" s="181">
        <f>ROUND(I372*H372,2)</f>
        <v>0</v>
      </c>
      <c r="BL372" s="18" t="s">
        <v>188</v>
      </c>
      <c r="BM372" s="180" t="s">
        <v>781</v>
      </c>
    </row>
    <row r="373" spans="1:65" s="2" customFormat="1" ht="11.25">
      <c r="A373" s="35"/>
      <c r="B373" s="36"/>
      <c r="C373" s="37"/>
      <c r="D373" s="182" t="s">
        <v>135</v>
      </c>
      <c r="E373" s="37"/>
      <c r="F373" s="183" t="s">
        <v>782</v>
      </c>
      <c r="G373" s="37"/>
      <c r="H373" s="37"/>
      <c r="I373" s="184"/>
      <c r="J373" s="37"/>
      <c r="K373" s="37"/>
      <c r="L373" s="40"/>
      <c r="M373" s="185"/>
      <c r="N373" s="186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135</v>
      </c>
      <c r="AU373" s="18" t="s">
        <v>81</v>
      </c>
    </row>
    <row r="374" spans="1:65" s="13" customFormat="1" ht="11.25">
      <c r="B374" s="197"/>
      <c r="C374" s="198"/>
      <c r="D374" s="199" t="s">
        <v>147</v>
      </c>
      <c r="E374" s="200" t="s">
        <v>19</v>
      </c>
      <c r="F374" s="201" t="s">
        <v>783</v>
      </c>
      <c r="G374" s="198"/>
      <c r="H374" s="202">
        <v>18.649999999999999</v>
      </c>
      <c r="I374" s="203"/>
      <c r="J374" s="198"/>
      <c r="K374" s="198"/>
      <c r="L374" s="204"/>
      <c r="M374" s="205"/>
      <c r="N374" s="206"/>
      <c r="O374" s="206"/>
      <c r="P374" s="206"/>
      <c r="Q374" s="206"/>
      <c r="R374" s="206"/>
      <c r="S374" s="206"/>
      <c r="T374" s="207"/>
      <c r="AT374" s="208" t="s">
        <v>147</v>
      </c>
      <c r="AU374" s="208" t="s">
        <v>81</v>
      </c>
      <c r="AV374" s="13" t="s">
        <v>81</v>
      </c>
      <c r="AW374" s="13" t="s">
        <v>36</v>
      </c>
      <c r="AX374" s="13" t="s">
        <v>74</v>
      </c>
      <c r="AY374" s="208" t="s">
        <v>123</v>
      </c>
    </row>
    <row r="375" spans="1:65" s="13" customFormat="1" ht="11.25">
      <c r="B375" s="197"/>
      <c r="C375" s="198"/>
      <c r="D375" s="199" t="s">
        <v>147</v>
      </c>
      <c r="E375" s="200" t="s">
        <v>19</v>
      </c>
      <c r="F375" s="201" t="s">
        <v>710</v>
      </c>
      <c r="G375" s="198"/>
      <c r="H375" s="202">
        <v>0.24</v>
      </c>
      <c r="I375" s="203"/>
      <c r="J375" s="198"/>
      <c r="K375" s="198"/>
      <c r="L375" s="204"/>
      <c r="M375" s="205"/>
      <c r="N375" s="206"/>
      <c r="O375" s="206"/>
      <c r="P375" s="206"/>
      <c r="Q375" s="206"/>
      <c r="R375" s="206"/>
      <c r="S375" s="206"/>
      <c r="T375" s="207"/>
      <c r="AT375" s="208" t="s">
        <v>147</v>
      </c>
      <c r="AU375" s="208" t="s">
        <v>81</v>
      </c>
      <c r="AV375" s="13" t="s">
        <v>81</v>
      </c>
      <c r="AW375" s="13" t="s">
        <v>36</v>
      </c>
      <c r="AX375" s="13" t="s">
        <v>74</v>
      </c>
      <c r="AY375" s="208" t="s">
        <v>123</v>
      </c>
    </row>
    <row r="376" spans="1:65" s="14" customFormat="1" ht="11.25">
      <c r="B376" s="209"/>
      <c r="C376" s="210"/>
      <c r="D376" s="199" t="s">
        <v>147</v>
      </c>
      <c r="E376" s="211" t="s">
        <v>19</v>
      </c>
      <c r="F376" s="212" t="s">
        <v>193</v>
      </c>
      <c r="G376" s="210"/>
      <c r="H376" s="213">
        <v>18.89</v>
      </c>
      <c r="I376" s="214"/>
      <c r="J376" s="210"/>
      <c r="K376" s="210"/>
      <c r="L376" s="215"/>
      <c r="M376" s="216"/>
      <c r="N376" s="217"/>
      <c r="O376" s="217"/>
      <c r="P376" s="217"/>
      <c r="Q376" s="217"/>
      <c r="R376" s="217"/>
      <c r="S376" s="217"/>
      <c r="T376" s="218"/>
      <c r="AT376" s="219" t="s">
        <v>147</v>
      </c>
      <c r="AU376" s="219" t="s">
        <v>81</v>
      </c>
      <c r="AV376" s="14" t="s">
        <v>132</v>
      </c>
      <c r="AW376" s="14" t="s">
        <v>36</v>
      </c>
      <c r="AX376" s="14" t="s">
        <v>79</v>
      </c>
      <c r="AY376" s="219" t="s">
        <v>123</v>
      </c>
    </row>
    <row r="377" spans="1:65" s="2" customFormat="1" ht="16.5" customHeight="1">
      <c r="A377" s="35"/>
      <c r="B377" s="36"/>
      <c r="C377" s="169" t="s">
        <v>784</v>
      </c>
      <c r="D377" s="169" t="s">
        <v>127</v>
      </c>
      <c r="E377" s="170" t="s">
        <v>785</v>
      </c>
      <c r="F377" s="171" t="s">
        <v>786</v>
      </c>
      <c r="G377" s="172" t="s">
        <v>130</v>
      </c>
      <c r="H377" s="173">
        <v>18.89</v>
      </c>
      <c r="I377" s="174"/>
      <c r="J377" s="175">
        <f>ROUND(I377*H377,2)</f>
        <v>0</v>
      </c>
      <c r="K377" s="171" t="s">
        <v>131</v>
      </c>
      <c r="L377" s="40"/>
      <c r="M377" s="176" t="s">
        <v>19</v>
      </c>
      <c r="N377" s="177" t="s">
        <v>45</v>
      </c>
      <c r="O377" s="65"/>
      <c r="P377" s="178">
        <f>O377*H377</f>
        <v>0</v>
      </c>
      <c r="Q377" s="178">
        <v>2.0000000000000001E-4</v>
      </c>
      <c r="R377" s="178">
        <f>Q377*H377</f>
        <v>3.7780000000000001E-3</v>
      </c>
      <c r="S377" s="178">
        <v>0</v>
      </c>
      <c r="T377" s="179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0" t="s">
        <v>188</v>
      </c>
      <c r="AT377" s="180" t="s">
        <v>127</v>
      </c>
      <c r="AU377" s="180" t="s">
        <v>81</v>
      </c>
      <c r="AY377" s="18" t="s">
        <v>123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18" t="s">
        <v>79</v>
      </c>
      <c r="BK377" s="181">
        <f>ROUND(I377*H377,2)</f>
        <v>0</v>
      </c>
      <c r="BL377" s="18" t="s">
        <v>188</v>
      </c>
      <c r="BM377" s="180" t="s">
        <v>787</v>
      </c>
    </row>
    <row r="378" spans="1:65" s="2" customFormat="1" ht="11.25">
      <c r="A378" s="35"/>
      <c r="B378" s="36"/>
      <c r="C378" s="37"/>
      <c r="D378" s="182" t="s">
        <v>135</v>
      </c>
      <c r="E378" s="37"/>
      <c r="F378" s="183" t="s">
        <v>788</v>
      </c>
      <c r="G378" s="37"/>
      <c r="H378" s="37"/>
      <c r="I378" s="184"/>
      <c r="J378" s="37"/>
      <c r="K378" s="37"/>
      <c r="L378" s="40"/>
      <c r="M378" s="185"/>
      <c r="N378" s="186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135</v>
      </c>
      <c r="AU378" s="18" t="s">
        <v>81</v>
      </c>
    </row>
    <row r="379" spans="1:65" s="13" customFormat="1" ht="11.25">
      <c r="B379" s="197"/>
      <c r="C379" s="198"/>
      <c r="D379" s="199" t="s">
        <v>147</v>
      </c>
      <c r="E379" s="200" t="s">
        <v>19</v>
      </c>
      <c r="F379" s="201" t="s">
        <v>783</v>
      </c>
      <c r="G379" s="198"/>
      <c r="H379" s="202">
        <v>18.649999999999999</v>
      </c>
      <c r="I379" s="203"/>
      <c r="J379" s="198"/>
      <c r="K379" s="198"/>
      <c r="L379" s="204"/>
      <c r="M379" s="205"/>
      <c r="N379" s="206"/>
      <c r="O379" s="206"/>
      <c r="P379" s="206"/>
      <c r="Q379" s="206"/>
      <c r="R379" s="206"/>
      <c r="S379" s="206"/>
      <c r="T379" s="207"/>
      <c r="AT379" s="208" t="s">
        <v>147</v>
      </c>
      <c r="AU379" s="208" t="s">
        <v>81</v>
      </c>
      <c r="AV379" s="13" t="s">
        <v>81</v>
      </c>
      <c r="AW379" s="13" t="s">
        <v>36</v>
      </c>
      <c r="AX379" s="13" t="s">
        <v>74</v>
      </c>
      <c r="AY379" s="208" t="s">
        <v>123</v>
      </c>
    </row>
    <row r="380" spans="1:65" s="13" customFormat="1" ht="11.25">
      <c r="B380" s="197"/>
      <c r="C380" s="198"/>
      <c r="D380" s="199" t="s">
        <v>147</v>
      </c>
      <c r="E380" s="200" t="s">
        <v>19</v>
      </c>
      <c r="F380" s="201" t="s">
        <v>710</v>
      </c>
      <c r="G380" s="198"/>
      <c r="H380" s="202">
        <v>0.24</v>
      </c>
      <c r="I380" s="203"/>
      <c r="J380" s="198"/>
      <c r="K380" s="198"/>
      <c r="L380" s="204"/>
      <c r="M380" s="205"/>
      <c r="N380" s="206"/>
      <c r="O380" s="206"/>
      <c r="P380" s="206"/>
      <c r="Q380" s="206"/>
      <c r="R380" s="206"/>
      <c r="S380" s="206"/>
      <c r="T380" s="207"/>
      <c r="AT380" s="208" t="s">
        <v>147</v>
      </c>
      <c r="AU380" s="208" t="s">
        <v>81</v>
      </c>
      <c r="AV380" s="13" t="s">
        <v>81</v>
      </c>
      <c r="AW380" s="13" t="s">
        <v>36</v>
      </c>
      <c r="AX380" s="13" t="s">
        <v>74</v>
      </c>
      <c r="AY380" s="208" t="s">
        <v>123</v>
      </c>
    </row>
    <row r="381" spans="1:65" s="14" customFormat="1" ht="11.25">
      <c r="B381" s="209"/>
      <c r="C381" s="210"/>
      <c r="D381" s="199" t="s">
        <v>147</v>
      </c>
      <c r="E381" s="211" t="s">
        <v>19</v>
      </c>
      <c r="F381" s="212" t="s">
        <v>193</v>
      </c>
      <c r="G381" s="210"/>
      <c r="H381" s="213">
        <v>18.89</v>
      </c>
      <c r="I381" s="214"/>
      <c r="J381" s="210"/>
      <c r="K381" s="210"/>
      <c r="L381" s="215"/>
      <c r="M381" s="216"/>
      <c r="N381" s="217"/>
      <c r="O381" s="217"/>
      <c r="P381" s="217"/>
      <c r="Q381" s="217"/>
      <c r="R381" s="217"/>
      <c r="S381" s="217"/>
      <c r="T381" s="218"/>
      <c r="AT381" s="219" t="s">
        <v>147</v>
      </c>
      <c r="AU381" s="219" t="s">
        <v>81</v>
      </c>
      <c r="AV381" s="14" t="s">
        <v>132</v>
      </c>
      <c r="AW381" s="14" t="s">
        <v>36</v>
      </c>
      <c r="AX381" s="14" t="s">
        <v>79</v>
      </c>
      <c r="AY381" s="219" t="s">
        <v>123</v>
      </c>
    </row>
    <row r="382" spans="1:65" s="2" customFormat="1" ht="16.5" customHeight="1">
      <c r="A382" s="35"/>
      <c r="B382" s="36"/>
      <c r="C382" s="169" t="s">
        <v>789</v>
      </c>
      <c r="D382" s="169" t="s">
        <v>127</v>
      </c>
      <c r="E382" s="170" t="s">
        <v>790</v>
      </c>
      <c r="F382" s="171" t="s">
        <v>791</v>
      </c>
      <c r="G382" s="172" t="s">
        <v>130</v>
      </c>
      <c r="H382" s="173">
        <v>3.4910000000000001</v>
      </c>
      <c r="I382" s="174"/>
      <c r="J382" s="175">
        <f>ROUND(I382*H382,2)</f>
        <v>0</v>
      </c>
      <c r="K382" s="171" t="s">
        <v>131</v>
      </c>
      <c r="L382" s="40"/>
      <c r="M382" s="176" t="s">
        <v>19</v>
      </c>
      <c r="N382" s="177" t="s">
        <v>45</v>
      </c>
      <c r="O382" s="65"/>
      <c r="P382" s="178">
        <f>O382*H382</f>
        <v>0</v>
      </c>
      <c r="Q382" s="178">
        <v>0</v>
      </c>
      <c r="R382" s="178">
        <f>Q382*H382</f>
        <v>0</v>
      </c>
      <c r="S382" s="178">
        <v>3.0000000000000001E-3</v>
      </c>
      <c r="T382" s="179">
        <f>S382*H382</f>
        <v>1.0473E-2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80" t="s">
        <v>188</v>
      </c>
      <c r="AT382" s="180" t="s">
        <v>127</v>
      </c>
      <c r="AU382" s="180" t="s">
        <v>81</v>
      </c>
      <c r="AY382" s="18" t="s">
        <v>123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18" t="s">
        <v>79</v>
      </c>
      <c r="BK382" s="181">
        <f>ROUND(I382*H382,2)</f>
        <v>0</v>
      </c>
      <c r="BL382" s="18" t="s">
        <v>188</v>
      </c>
      <c r="BM382" s="180" t="s">
        <v>792</v>
      </c>
    </row>
    <row r="383" spans="1:65" s="2" customFormat="1" ht="11.25">
      <c r="A383" s="35"/>
      <c r="B383" s="36"/>
      <c r="C383" s="37"/>
      <c r="D383" s="182" t="s">
        <v>135</v>
      </c>
      <c r="E383" s="37"/>
      <c r="F383" s="183" t="s">
        <v>793</v>
      </c>
      <c r="G383" s="37"/>
      <c r="H383" s="37"/>
      <c r="I383" s="184"/>
      <c r="J383" s="37"/>
      <c r="K383" s="37"/>
      <c r="L383" s="40"/>
      <c r="M383" s="185"/>
      <c r="N383" s="186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135</v>
      </c>
      <c r="AU383" s="18" t="s">
        <v>81</v>
      </c>
    </row>
    <row r="384" spans="1:65" s="15" customFormat="1" ht="11.25">
      <c r="B384" s="221"/>
      <c r="C384" s="222"/>
      <c r="D384" s="199" t="s">
        <v>147</v>
      </c>
      <c r="E384" s="223" t="s">
        <v>19</v>
      </c>
      <c r="F384" s="224" t="s">
        <v>794</v>
      </c>
      <c r="G384" s="222"/>
      <c r="H384" s="223" t="s">
        <v>19</v>
      </c>
      <c r="I384" s="225"/>
      <c r="J384" s="222"/>
      <c r="K384" s="222"/>
      <c r="L384" s="226"/>
      <c r="M384" s="227"/>
      <c r="N384" s="228"/>
      <c r="O384" s="228"/>
      <c r="P384" s="228"/>
      <c r="Q384" s="228"/>
      <c r="R384" s="228"/>
      <c r="S384" s="228"/>
      <c r="T384" s="229"/>
      <c r="AT384" s="230" t="s">
        <v>147</v>
      </c>
      <c r="AU384" s="230" t="s">
        <v>81</v>
      </c>
      <c r="AV384" s="15" t="s">
        <v>79</v>
      </c>
      <c r="AW384" s="15" t="s">
        <v>36</v>
      </c>
      <c r="AX384" s="15" t="s">
        <v>74</v>
      </c>
      <c r="AY384" s="230" t="s">
        <v>123</v>
      </c>
    </row>
    <row r="385" spans="1:65" s="13" customFormat="1" ht="11.25">
      <c r="B385" s="197"/>
      <c r="C385" s="198"/>
      <c r="D385" s="199" t="s">
        <v>147</v>
      </c>
      <c r="E385" s="200" t="s">
        <v>19</v>
      </c>
      <c r="F385" s="201" t="s">
        <v>795</v>
      </c>
      <c r="G385" s="198"/>
      <c r="H385" s="202">
        <v>3.4910000000000001</v>
      </c>
      <c r="I385" s="203"/>
      <c r="J385" s="198"/>
      <c r="K385" s="198"/>
      <c r="L385" s="204"/>
      <c r="M385" s="205"/>
      <c r="N385" s="206"/>
      <c r="O385" s="206"/>
      <c r="P385" s="206"/>
      <c r="Q385" s="206"/>
      <c r="R385" s="206"/>
      <c r="S385" s="206"/>
      <c r="T385" s="207"/>
      <c r="AT385" s="208" t="s">
        <v>147</v>
      </c>
      <c r="AU385" s="208" t="s">
        <v>81</v>
      </c>
      <c r="AV385" s="13" t="s">
        <v>81</v>
      </c>
      <c r="AW385" s="13" t="s">
        <v>36</v>
      </c>
      <c r="AX385" s="13" t="s">
        <v>79</v>
      </c>
      <c r="AY385" s="208" t="s">
        <v>123</v>
      </c>
    </row>
    <row r="386" spans="1:65" s="2" customFormat="1" ht="16.5" customHeight="1">
      <c r="A386" s="35"/>
      <c r="B386" s="36"/>
      <c r="C386" s="169" t="s">
        <v>796</v>
      </c>
      <c r="D386" s="169" t="s">
        <v>127</v>
      </c>
      <c r="E386" s="170" t="s">
        <v>797</v>
      </c>
      <c r="F386" s="171" t="s">
        <v>798</v>
      </c>
      <c r="G386" s="172" t="s">
        <v>130</v>
      </c>
      <c r="H386" s="173">
        <v>18.649999999999999</v>
      </c>
      <c r="I386" s="174"/>
      <c r="J386" s="175">
        <f>ROUND(I386*H386,2)</f>
        <v>0</v>
      </c>
      <c r="K386" s="171" t="s">
        <v>799</v>
      </c>
      <c r="L386" s="40"/>
      <c r="M386" s="176" t="s">
        <v>19</v>
      </c>
      <c r="N386" s="177" t="s">
        <v>45</v>
      </c>
      <c r="O386" s="65"/>
      <c r="P386" s="178">
        <f>O386*H386</f>
        <v>0</v>
      </c>
      <c r="Q386" s="178">
        <v>2.9999999999999997E-4</v>
      </c>
      <c r="R386" s="178">
        <f>Q386*H386</f>
        <v>5.5949999999999993E-3</v>
      </c>
      <c r="S386" s="178">
        <v>0</v>
      </c>
      <c r="T386" s="179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0" t="s">
        <v>188</v>
      </c>
      <c r="AT386" s="180" t="s">
        <v>127</v>
      </c>
      <c r="AU386" s="180" t="s">
        <v>81</v>
      </c>
      <c r="AY386" s="18" t="s">
        <v>123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18" t="s">
        <v>79</v>
      </c>
      <c r="BK386" s="181">
        <f>ROUND(I386*H386,2)</f>
        <v>0</v>
      </c>
      <c r="BL386" s="18" t="s">
        <v>188</v>
      </c>
      <c r="BM386" s="180" t="s">
        <v>800</v>
      </c>
    </row>
    <row r="387" spans="1:65" s="15" customFormat="1" ht="11.25">
      <c r="B387" s="221"/>
      <c r="C387" s="222"/>
      <c r="D387" s="199" t="s">
        <v>147</v>
      </c>
      <c r="E387" s="223" t="s">
        <v>19</v>
      </c>
      <c r="F387" s="224" t="s">
        <v>801</v>
      </c>
      <c r="G387" s="222"/>
      <c r="H387" s="223" t="s">
        <v>19</v>
      </c>
      <c r="I387" s="225"/>
      <c r="J387" s="222"/>
      <c r="K387" s="222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147</v>
      </c>
      <c r="AU387" s="230" t="s">
        <v>81</v>
      </c>
      <c r="AV387" s="15" t="s">
        <v>79</v>
      </c>
      <c r="AW387" s="15" t="s">
        <v>36</v>
      </c>
      <c r="AX387" s="15" t="s">
        <v>74</v>
      </c>
      <c r="AY387" s="230" t="s">
        <v>123</v>
      </c>
    </row>
    <row r="388" spans="1:65" s="13" customFormat="1" ht="11.25">
      <c r="B388" s="197"/>
      <c r="C388" s="198"/>
      <c r="D388" s="199" t="s">
        <v>147</v>
      </c>
      <c r="E388" s="200" t="s">
        <v>19</v>
      </c>
      <c r="F388" s="201" t="s">
        <v>783</v>
      </c>
      <c r="G388" s="198"/>
      <c r="H388" s="202">
        <v>18.649999999999999</v>
      </c>
      <c r="I388" s="203"/>
      <c r="J388" s="198"/>
      <c r="K388" s="198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147</v>
      </c>
      <c r="AU388" s="208" t="s">
        <v>81</v>
      </c>
      <c r="AV388" s="13" t="s">
        <v>81</v>
      </c>
      <c r="AW388" s="13" t="s">
        <v>36</v>
      </c>
      <c r="AX388" s="13" t="s">
        <v>79</v>
      </c>
      <c r="AY388" s="208" t="s">
        <v>123</v>
      </c>
    </row>
    <row r="389" spans="1:65" s="2" customFormat="1" ht="37.9" customHeight="1">
      <c r="A389" s="35"/>
      <c r="B389" s="36"/>
      <c r="C389" s="187" t="s">
        <v>802</v>
      </c>
      <c r="D389" s="187" t="s">
        <v>137</v>
      </c>
      <c r="E389" s="188" t="s">
        <v>803</v>
      </c>
      <c r="F389" s="189" t="s">
        <v>804</v>
      </c>
      <c r="G389" s="190" t="s">
        <v>130</v>
      </c>
      <c r="H389" s="191">
        <v>20.515000000000001</v>
      </c>
      <c r="I389" s="192"/>
      <c r="J389" s="193">
        <f>ROUND(I389*H389,2)</f>
        <v>0</v>
      </c>
      <c r="K389" s="189" t="s">
        <v>141</v>
      </c>
      <c r="L389" s="194"/>
      <c r="M389" s="195" t="s">
        <v>19</v>
      </c>
      <c r="N389" s="196" t="s">
        <v>45</v>
      </c>
      <c r="O389" s="65"/>
      <c r="P389" s="178">
        <f>O389*H389</f>
        <v>0</v>
      </c>
      <c r="Q389" s="178">
        <v>2.8E-3</v>
      </c>
      <c r="R389" s="178">
        <f>Q389*H389</f>
        <v>5.7442E-2</v>
      </c>
      <c r="S389" s="178">
        <v>0</v>
      </c>
      <c r="T389" s="179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0" t="s">
        <v>304</v>
      </c>
      <c r="AT389" s="180" t="s">
        <v>137</v>
      </c>
      <c r="AU389" s="180" t="s">
        <v>81</v>
      </c>
      <c r="AY389" s="18" t="s">
        <v>123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18" t="s">
        <v>79</v>
      </c>
      <c r="BK389" s="181">
        <f>ROUND(I389*H389,2)</f>
        <v>0</v>
      </c>
      <c r="BL389" s="18" t="s">
        <v>188</v>
      </c>
      <c r="BM389" s="180" t="s">
        <v>805</v>
      </c>
    </row>
    <row r="390" spans="1:65" s="15" customFormat="1" ht="11.25">
      <c r="B390" s="221"/>
      <c r="C390" s="222"/>
      <c r="D390" s="199" t="s">
        <v>147</v>
      </c>
      <c r="E390" s="223" t="s">
        <v>19</v>
      </c>
      <c r="F390" s="224" t="s">
        <v>801</v>
      </c>
      <c r="G390" s="222"/>
      <c r="H390" s="223" t="s">
        <v>19</v>
      </c>
      <c r="I390" s="225"/>
      <c r="J390" s="222"/>
      <c r="K390" s="222"/>
      <c r="L390" s="226"/>
      <c r="M390" s="227"/>
      <c r="N390" s="228"/>
      <c r="O390" s="228"/>
      <c r="P390" s="228"/>
      <c r="Q390" s="228"/>
      <c r="R390" s="228"/>
      <c r="S390" s="228"/>
      <c r="T390" s="229"/>
      <c r="AT390" s="230" t="s">
        <v>147</v>
      </c>
      <c r="AU390" s="230" t="s">
        <v>81</v>
      </c>
      <c r="AV390" s="15" t="s">
        <v>79</v>
      </c>
      <c r="AW390" s="15" t="s">
        <v>36</v>
      </c>
      <c r="AX390" s="15" t="s">
        <v>74</v>
      </c>
      <c r="AY390" s="230" t="s">
        <v>123</v>
      </c>
    </row>
    <row r="391" spans="1:65" s="13" customFormat="1" ht="11.25">
      <c r="B391" s="197"/>
      <c r="C391" s="198"/>
      <c r="D391" s="199" t="s">
        <v>147</v>
      </c>
      <c r="E391" s="200" t="s">
        <v>19</v>
      </c>
      <c r="F391" s="201" t="s">
        <v>783</v>
      </c>
      <c r="G391" s="198"/>
      <c r="H391" s="202">
        <v>18.649999999999999</v>
      </c>
      <c r="I391" s="203"/>
      <c r="J391" s="198"/>
      <c r="K391" s="198"/>
      <c r="L391" s="204"/>
      <c r="M391" s="205"/>
      <c r="N391" s="206"/>
      <c r="O391" s="206"/>
      <c r="P391" s="206"/>
      <c r="Q391" s="206"/>
      <c r="R391" s="206"/>
      <c r="S391" s="206"/>
      <c r="T391" s="207"/>
      <c r="AT391" s="208" t="s">
        <v>147</v>
      </c>
      <c r="AU391" s="208" t="s">
        <v>81</v>
      </c>
      <c r="AV391" s="13" t="s">
        <v>81</v>
      </c>
      <c r="AW391" s="13" t="s">
        <v>36</v>
      </c>
      <c r="AX391" s="13" t="s">
        <v>79</v>
      </c>
      <c r="AY391" s="208" t="s">
        <v>123</v>
      </c>
    </row>
    <row r="392" spans="1:65" s="13" customFormat="1" ht="11.25">
      <c r="B392" s="197"/>
      <c r="C392" s="198"/>
      <c r="D392" s="199" t="s">
        <v>147</v>
      </c>
      <c r="E392" s="198"/>
      <c r="F392" s="201" t="s">
        <v>806</v>
      </c>
      <c r="G392" s="198"/>
      <c r="H392" s="202">
        <v>20.515000000000001</v>
      </c>
      <c r="I392" s="203"/>
      <c r="J392" s="198"/>
      <c r="K392" s="198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147</v>
      </c>
      <c r="AU392" s="208" t="s">
        <v>81</v>
      </c>
      <c r="AV392" s="13" t="s">
        <v>81</v>
      </c>
      <c r="AW392" s="13" t="s">
        <v>4</v>
      </c>
      <c r="AX392" s="13" t="s">
        <v>79</v>
      </c>
      <c r="AY392" s="208" t="s">
        <v>123</v>
      </c>
    </row>
    <row r="393" spans="1:65" s="2" customFormat="1" ht="21.75" customHeight="1">
      <c r="A393" s="35"/>
      <c r="B393" s="36"/>
      <c r="C393" s="169" t="s">
        <v>807</v>
      </c>
      <c r="D393" s="169" t="s">
        <v>127</v>
      </c>
      <c r="E393" s="170" t="s">
        <v>808</v>
      </c>
      <c r="F393" s="171" t="s">
        <v>809</v>
      </c>
      <c r="G393" s="172" t="s">
        <v>130</v>
      </c>
      <c r="H393" s="173">
        <v>18.89</v>
      </c>
      <c r="I393" s="174"/>
      <c r="J393" s="175">
        <f>ROUND(I393*H393,2)</f>
        <v>0</v>
      </c>
      <c r="K393" s="171" t="s">
        <v>141</v>
      </c>
      <c r="L393" s="40"/>
      <c r="M393" s="176" t="s">
        <v>19</v>
      </c>
      <c r="N393" s="177" t="s">
        <v>45</v>
      </c>
      <c r="O393" s="65"/>
      <c r="P393" s="178">
        <f>O393*H393</f>
        <v>0</v>
      </c>
      <c r="Q393" s="178">
        <v>7.4999999999999997E-3</v>
      </c>
      <c r="R393" s="178">
        <f>Q393*H393</f>
        <v>0.141675</v>
      </c>
      <c r="S393" s="178">
        <v>0</v>
      </c>
      <c r="T393" s="179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0" t="s">
        <v>188</v>
      </c>
      <c r="AT393" s="180" t="s">
        <v>127</v>
      </c>
      <c r="AU393" s="180" t="s">
        <v>81</v>
      </c>
      <c r="AY393" s="18" t="s">
        <v>123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18" t="s">
        <v>79</v>
      </c>
      <c r="BK393" s="181">
        <f>ROUND(I393*H393,2)</f>
        <v>0</v>
      </c>
      <c r="BL393" s="18" t="s">
        <v>188</v>
      </c>
      <c r="BM393" s="180" t="s">
        <v>810</v>
      </c>
    </row>
    <row r="394" spans="1:65" s="15" customFormat="1" ht="11.25">
      <c r="B394" s="221"/>
      <c r="C394" s="222"/>
      <c r="D394" s="199" t="s">
        <v>147</v>
      </c>
      <c r="E394" s="223" t="s">
        <v>19</v>
      </c>
      <c r="F394" s="224" t="s">
        <v>801</v>
      </c>
      <c r="G394" s="222"/>
      <c r="H394" s="223" t="s">
        <v>19</v>
      </c>
      <c r="I394" s="225"/>
      <c r="J394" s="222"/>
      <c r="K394" s="222"/>
      <c r="L394" s="226"/>
      <c r="M394" s="227"/>
      <c r="N394" s="228"/>
      <c r="O394" s="228"/>
      <c r="P394" s="228"/>
      <c r="Q394" s="228"/>
      <c r="R394" s="228"/>
      <c r="S394" s="228"/>
      <c r="T394" s="229"/>
      <c r="AT394" s="230" t="s">
        <v>147</v>
      </c>
      <c r="AU394" s="230" t="s">
        <v>81</v>
      </c>
      <c r="AV394" s="15" t="s">
        <v>79</v>
      </c>
      <c r="AW394" s="15" t="s">
        <v>36</v>
      </c>
      <c r="AX394" s="15" t="s">
        <v>74</v>
      </c>
      <c r="AY394" s="230" t="s">
        <v>123</v>
      </c>
    </row>
    <row r="395" spans="1:65" s="13" customFormat="1" ht="11.25">
      <c r="B395" s="197"/>
      <c r="C395" s="198"/>
      <c r="D395" s="199" t="s">
        <v>147</v>
      </c>
      <c r="E395" s="200" t="s">
        <v>19</v>
      </c>
      <c r="F395" s="201" t="s">
        <v>783</v>
      </c>
      <c r="G395" s="198"/>
      <c r="H395" s="202">
        <v>18.649999999999999</v>
      </c>
      <c r="I395" s="203"/>
      <c r="J395" s="198"/>
      <c r="K395" s="198"/>
      <c r="L395" s="204"/>
      <c r="M395" s="205"/>
      <c r="N395" s="206"/>
      <c r="O395" s="206"/>
      <c r="P395" s="206"/>
      <c r="Q395" s="206"/>
      <c r="R395" s="206"/>
      <c r="S395" s="206"/>
      <c r="T395" s="207"/>
      <c r="AT395" s="208" t="s">
        <v>147</v>
      </c>
      <c r="AU395" s="208" t="s">
        <v>81</v>
      </c>
      <c r="AV395" s="13" t="s">
        <v>81</v>
      </c>
      <c r="AW395" s="13" t="s">
        <v>36</v>
      </c>
      <c r="AX395" s="13" t="s">
        <v>74</v>
      </c>
      <c r="AY395" s="208" t="s">
        <v>123</v>
      </c>
    </row>
    <row r="396" spans="1:65" s="13" customFormat="1" ht="11.25">
      <c r="B396" s="197"/>
      <c r="C396" s="198"/>
      <c r="D396" s="199" t="s">
        <v>147</v>
      </c>
      <c r="E396" s="200" t="s">
        <v>19</v>
      </c>
      <c r="F396" s="201" t="s">
        <v>710</v>
      </c>
      <c r="G396" s="198"/>
      <c r="H396" s="202">
        <v>0.24</v>
      </c>
      <c r="I396" s="203"/>
      <c r="J396" s="198"/>
      <c r="K396" s="198"/>
      <c r="L396" s="204"/>
      <c r="M396" s="205"/>
      <c r="N396" s="206"/>
      <c r="O396" s="206"/>
      <c r="P396" s="206"/>
      <c r="Q396" s="206"/>
      <c r="R396" s="206"/>
      <c r="S396" s="206"/>
      <c r="T396" s="207"/>
      <c r="AT396" s="208" t="s">
        <v>147</v>
      </c>
      <c r="AU396" s="208" t="s">
        <v>81</v>
      </c>
      <c r="AV396" s="13" t="s">
        <v>81</v>
      </c>
      <c r="AW396" s="13" t="s">
        <v>36</v>
      </c>
      <c r="AX396" s="13" t="s">
        <v>74</v>
      </c>
      <c r="AY396" s="208" t="s">
        <v>123</v>
      </c>
    </row>
    <row r="397" spans="1:65" s="14" customFormat="1" ht="11.25">
      <c r="B397" s="209"/>
      <c r="C397" s="210"/>
      <c r="D397" s="199" t="s">
        <v>147</v>
      </c>
      <c r="E397" s="211" t="s">
        <v>19</v>
      </c>
      <c r="F397" s="212" t="s">
        <v>193</v>
      </c>
      <c r="G397" s="210"/>
      <c r="H397" s="213">
        <v>18.889999999999997</v>
      </c>
      <c r="I397" s="214"/>
      <c r="J397" s="210"/>
      <c r="K397" s="210"/>
      <c r="L397" s="215"/>
      <c r="M397" s="216"/>
      <c r="N397" s="217"/>
      <c r="O397" s="217"/>
      <c r="P397" s="217"/>
      <c r="Q397" s="217"/>
      <c r="R397" s="217"/>
      <c r="S397" s="217"/>
      <c r="T397" s="218"/>
      <c r="AT397" s="219" t="s">
        <v>147</v>
      </c>
      <c r="AU397" s="219" t="s">
        <v>81</v>
      </c>
      <c r="AV397" s="14" t="s">
        <v>132</v>
      </c>
      <c r="AW397" s="14" t="s">
        <v>36</v>
      </c>
      <c r="AX397" s="14" t="s">
        <v>79</v>
      </c>
      <c r="AY397" s="219" t="s">
        <v>123</v>
      </c>
    </row>
    <row r="398" spans="1:65" s="2" customFormat="1" ht="24.2" customHeight="1">
      <c r="A398" s="35"/>
      <c r="B398" s="36"/>
      <c r="C398" s="169" t="s">
        <v>811</v>
      </c>
      <c r="D398" s="169" t="s">
        <v>127</v>
      </c>
      <c r="E398" s="170" t="s">
        <v>812</v>
      </c>
      <c r="F398" s="171" t="s">
        <v>813</v>
      </c>
      <c r="G398" s="172" t="s">
        <v>300</v>
      </c>
      <c r="H398" s="173">
        <v>0.20799999999999999</v>
      </c>
      <c r="I398" s="174"/>
      <c r="J398" s="175">
        <f>ROUND(I398*H398,2)</f>
        <v>0</v>
      </c>
      <c r="K398" s="171" t="s">
        <v>131</v>
      </c>
      <c r="L398" s="40"/>
      <c r="M398" s="176" t="s">
        <v>19</v>
      </c>
      <c r="N398" s="177" t="s">
        <v>45</v>
      </c>
      <c r="O398" s="65"/>
      <c r="P398" s="178">
        <f>O398*H398</f>
        <v>0</v>
      </c>
      <c r="Q398" s="178">
        <v>0</v>
      </c>
      <c r="R398" s="178">
        <f>Q398*H398</f>
        <v>0</v>
      </c>
      <c r="S398" s="178">
        <v>0</v>
      </c>
      <c r="T398" s="179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0" t="s">
        <v>188</v>
      </c>
      <c r="AT398" s="180" t="s">
        <v>127</v>
      </c>
      <c r="AU398" s="180" t="s">
        <v>81</v>
      </c>
      <c r="AY398" s="18" t="s">
        <v>123</v>
      </c>
      <c r="BE398" s="181">
        <f>IF(N398="základní",J398,0)</f>
        <v>0</v>
      </c>
      <c r="BF398" s="181">
        <f>IF(N398="snížená",J398,0)</f>
        <v>0</v>
      </c>
      <c r="BG398" s="181">
        <f>IF(N398="zákl. přenesená",J398,0)</f>
        <v>0</v>
      </c>
      <c r="BH398" s="181">
        <f>IF(N398="sníž. přenesená",J398,0)</f>
        <v>0</v>
      </c>
      <c r="BI398" s="181">
        <f>IF(N398="nulová",J398,0)</f>
        <v>0</v>
      </c>
      <c r="BJ398" s="18" t="s">
        <v>79</v>
      </c>
      <c r="BK398" s="181">
        <f>ROUND(I398*H398,2)</f>
        <v>0</v>
      </c>
      <c r="BL398" s="18" t="s">
        <v>188</v>
      </c>
      <c r="BM398" s="180" t="s">
        <v>814</v>
      </c>
    </row>
    <row r="399" spans="1:65" s="2" customFormat="1" ht="11.25">
      <c r="A399" s="35"/>
      <c r="B399" s="36"/>
      <c r="C399" s="37"/>
      <c r="D399" s="182" t="s">
        <v>135</v>
      </c>
      <c r="E399" s="37"/>
      <c r="F399" s="183" t="s">
        <v>815</v>
      </c>
      <c r="G399" s="37"/>
      <c r="H399" s="37"/>
      <c r="I399" s="184"/>
      <c r="J399" s="37"/>
      <c r="K399" s="37"/>
      <c r="L399" s="40"/>
      <c r="M399" s="185"/>
      <c r="N399" s="186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135</v>
      </c>
      <c r="AU399" s="18" t="s">
        <v>81</v>
      </c>
    </row>
    <row r="400" spans="1:65" s="12" customFormat="1" ht="22.9" customHeight="1">
      <c r="B400" s="153"/>
      <c r="C400" s="154"/>
      <c r="D400" s="155" t="s">
        <v>73</v>
      </c>
      <c r="E400" s="167" t="s">
        <v>816</v>
      </c>
      <c r="F400" s="167" t="s">
        <v>817</v>
      </c>
      <c r="G400" s="154"/>
      <c r="H400" s="154"/>
      <c r="I400" s="157"/>
      <c r="J400" s="168">
        <f>BK400</f>
        <v>0</v>
      </c>
      <c r="K400" s="154"/>
      <c r="L400" s="159"/>
      <c r="M400" s="160"/>
      <c r="N400" s="161"/>
      <c r="O400" s="161"/>
      <c r="P400" s="162">
        <f>SUM(P401:P415)</f>
        <v>0</v>
      </c>
      <c r="Q400" s="161"/>
      <c r="R400" s="162">
        <f>SUM(R401:R415)</f>
        <v>7.9595999999999996E-4</v>
      </c>
      <c r="S400" s="161"/>
      <c r="T400" s="163">
        <f>SUM(T401:T415)</f>
        <v>0</v>
      </c>
      <c r="AR400" s="164" t="s">
        <v>81</v>
      </c>
      <c r="AT400" s="165" t="s">
        <v>73</v>
      </c>
      <c r="AU400" s="165" t="s">
        <v>79</v>
      </c>
      <c r="AY400" s="164" t="s">
        <v>123</v>
      </c>
      <c r="BK400" s="166">
        <f>SUM(BK401:BK415)</f>
        <v>0</v>
      </c>
    </row>
    <row r="401" spans="1:65" s="2" customFormat="1" ht="21.75" customHeight="1">
      <c r="A401" s="35"/>
      <c r="B401" s="36"/>
      <c r="C401" s="169" t="s">
        <v>818</v>
      </c>
      <c r="D401" s="169" t="s">
        <v>127</v>
      </c>
      <c r="E401" s="170" t="s">
        <v>819</v>
      </c>
      <c r="F401" s="171" t="s">
        <v>820</v>
      </c>
      <c r="G401" s="172" t="s">
        <v>130</v>
      </c>
      <c r="H401" s="173">
        <v>1.1879999999999999</v>
      </c>
      <c r="I401" s="174"/>
      <c r="J401" s="175">
        <f>ROUND(I401*H401,2)</f>
        <v>0</v>
      </c>
      <c r="K401" s="171" t="s">
        <v>131</v>
      </c>
      <c r="L401" s="40"/>
      <c r="M401" s="176" t="s">
        <v>19</v>
      </c>
      <c r="N401" s="177" t="s">
        <v>45</v>
      </c>
      <c r="O401" s="65"/>
      <c r="P401" s="178">
        <f>O401*H401</f>
        <v>0</v>
      </c>
      <c r="Q401" s="178">
        <v>6.9999999999999994E-5</v>
      </c>
      <c r="R401" s="178">
        <f>Q401*H401</f>
        <v>8.3159999999999983E-5</v>
      </c>
      <c r="S401" s="178">
        <v>0</v>
      </c>
      <c r="T401" s="179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0" t="s">
        <v>188</v>
      </c>
      <c r="AT401" s="180" t="s">
        <v>127</v>
      </c>
      <c r="AU401" s="180" t="s">
        <v>81</v>
      </c>
      <c r="AY401" s="18" t="s">
        <v>123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18" t="s">
        <v>79</v>
      </c>
      <c r="BK401" s="181">
        <f>ROUND(I401*H401,2)</f>
        <v>0</v>
      </c>
      <c r="BL401" s="18" t="s">
        <v>188</v>
      </c>
      <c r="BM401" s="180" t="s">
        <v>821</v>
      </c>
    </row>
    <row r="402" spans="1:65" s="2" customFormat="1" ht="11.25">
      <c r="A402" s="35"/>
      <c r="B402" s="36"/>
      <c r="C402" s="37"/>
      <c r="D402" s="182" t="s">
        <v>135</v>
      </c>
      <c r="E402" s="37"/>
      <c r="F402" s="183" t="s">
        <v>822</v>
      </c>
      <c r="G402" s="37"/>
      <c r="H402" s="37"/>
      <c r="I402" s="184"/>
      <c r="J402" s="37"/>
      <c r="K402" s="37"/>
      <c r="L402" s="40"/>
      <c r="M402" s="185"/>
      <c r="N402" s="186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135</v>
      </c>
      <c r="AU402" s="18" t="s">
        <v>81</v>
      </c>
    </row>
    <row r="403" spans="1:65" s="13" customFormat="1" ht="11.25">
      <c r="B403" s="197"/>
      <c r="C403" s="198"/>
      <c r="D403" s="199" t="s">
        <v>147</v>
      </c>
      <c r="E403" s="200" t="s">
        <v>19</v>
      </c>
      <c r="F403" s="201" t="s">
        <v>823</v>
      </c>
      <c r="G403" s="198"/>
      <c r="H403" s="202">
        <v>1.1879999999999999</v>
      </c>
      <c r="I403" s="203"/>
      <c r="J403" s="198"/>
      <c r="K403" s="198"/>
      <c r="L403" s="204"/>
      <c r="M403" s="205"/>
      <c r="N403" s="206"/>
      <c r="O403" s="206"/>
      <c r="P403" s="206"/>
      <c r="Q403" s="206"/>
      <c r="R403" s="206"/>
      <c r="S403" s="206"/>
      <c r="T403" s="207"/>
      <c r="AT403" s="208" t="s">
        <v>147</v>
      </c>
      <c r="AU403" s="208" t="s">
        <v>81</v>
      </c>
      <c r="AV403" s="13" t="s">
        <v>81</v>
      </c>
      <c r="AW403" s="13" t="s">
        <v>36</v>
      </c>
      <c r="AX403" s="13" t="s">
        <v>79</v>
      </c>
      <c r="AY403" s="208" t="s">
        <v>123</v>
      </c>
    </row>
    <row r="404" spans="1:65" s="2" customFormat="1" ht="16.5" customHeight="1">
      <c r="A404" s="35"/>
      <c r="B404" s="36"/>
      <c r="C404" s="169" t="s">
        <v>824</v>
      </c>
      <c r="D404" s="169" t="s">
        <v>127</v>
      </c>
      <c r="E404" s="170" t="s">
        <v>825</v>
      </c>
      <c r="F404" s="171" t="s">
        <v>826</v>
      </c>
      <c r="G404" s="172" t="s">
        <v>130</v>
      </c>
      <c r="H404" s="173">
        <v>1.1879999999999999</v>
      </c>
      <c r="I404" s="174"/>
      <c r="J404" s="175">
        <f>ROUND(I404*H404,2)</f>
        <v>0</v>
      </c>
      <c r="K404" s="171" t="s">
        <v>131</v>
      </c>
      <c r="L404" s="40"/>
      <c r="M404" s="176" t="s">
        <v>19</v>
      </c>
      <c r="N404" s="177" t="s">
        <v>45</v>
      </c>
      <c r="O404" s="65"/>
      <c r="P404" s="178">
        <f>O404*H404</f>
        <v>0</v>
      </c>
      <c r="Q404" s="178">
        <v>0</v>
      </c>
      <c r="R404" s="178">
        <f>Q404*H404</f>
        <v>0</v>
      </c>
      <c r="S404" s="178">
        <v>0</v>
      </c>
      <c r="T404" s="179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0" t="s">
        <v>188</v>
      </c>
      <c r="AT404" s="180" t="s">
        <v>127</v>
      </c>
      <c r="AU404" s="180" t="s">
        <v>81</v>
      </c>
      <c r="AY404" s="18" t="s">
        <v>123</v>
      </c>
      <c r="BE404" s="181">
        <f>IF(N404="základní",J404,0)</f>
        <v>0</v>
      </c>
      <c r="BF404" s="181">
        <f>IF(N404="snížená",J404,0)</f>
        <v>0</v>
      </c>
      <c r="BG404" s="181">
        <f>IF(N404="zákl. přenesená",J404,0)</f>
        <v>0</v>
      </c>
      <c r="BH404" s="181">
        <f>IF(N404="sníž. přenesená",J404,0)</f>
        <v>0</v>
      </c>
      <c r="BI404" s="181">
        <f>IF(N404="nulová",J404,0)</f>
        <v>0</v>
      </c>
      <c r="BJ404" s="18" t="s">
        <v>79</v>
      </c>
      <c r="BK404" s="181">
        <f>ROUND(I404*H404,2)</f>
        <v>0</v>
      </c>
      <c r="BL404" s="18" t="s">
        <v>188</v>
      </c>
      <c r="BM404" s="180" t="s">
        <v>827</v>
      </c>
    </row>
    <row r="405" spans="1:65" s="2" customFormat="1" ht="11.25">
      <c r="A405" s="35"/>
      <c r="B405" s="36"/>
      <c r="C405" s="37"/>
      <c r="D405" s="182" t="s">
        <v>135</v>
      </c>
      <c r="E405" s="37"/>
      <c r="F405" s="183" t="s">
        <v>828</v>
      </c>
      <c r="G405" s="37"/>
      <c r="H405" s="37"/>
      <c r="I405" s="184"/>
      <c r="J405" s="37"/>
      <c r="K405" s="37"/>
      <c r="L405" s="40"/>
      <c r="M405" s="185"/>
      <c r="N405" s="186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135</v>
      </c>
      <c r="AU405" s="18" t="s">
        <v>81</v>
      </c>
    </row>
    <row r="406" spans="1:65" s="13" customFormat="1" ht="11.25">
      <c r="B406" s="197"/>
      <c r="C406" s="198"/>
      <c r="D406" s="199" t="s">
        <v>147</v>
      </c>
      <c r="E406" s="200" t="s">
        <v>19</v>
      </c>
      <c r="F406" s="201" t="s">
        <v>823</v>
      </c>
      <c r="G406" s="198"/>
      <c r="H406" s="202">
        <v>1.1879999999999999</v>
      </c>
      <c r="I406" s="203"/>
      <c r="J406" s="198"/>
      <c r="K406" s="198"/>
      <c r="L406" s="204"/>
      <c r="M406" s="205"/>
      <c r="N406" s="206"/>
      <c r="O406" s="206"/>
      <c r="P406" s="206"/>
      <c r="Q406" s="206"/>
      <c r="R406" s="206"/>
      <c r="S406" s="206"/>
      <c r="T406" s="207"/>
      <c r="AT406" s="208" t="s">
        <v>147</v>
      </c>
      <c r="AU406" s="208" t="s">
        <v>81</v>
      </c>
      <c r="AV406" s="13" t="s">
        <v>81</v>
      </c>
      <c r="AW406" s="13" t="s">
        <v>36</v>
      </c>
      <c r="AX406" s="13" t="s">
        <v>79</v>
      </c>
      <c r="AY406" s="208" t="s">
        <v>123</v>
      </c>
    </row>
    <row r="407" spans="1:65" s="2" customFormat="1" ht="16.5" customHeight="1">
      <c r="A407" s="35"/>
      <c r="B407" s="36"/>
      <c r="C407" s="169" t="s">
        <v>829</v>
      </c>
      <c r="D407" s="169" t="s">
        <v>127</v>
      </c>
      <c r="E407" s="170" t="s">
        <v>830</v>
      </c>
      <c r="F407" s="171" t="s">
        <v>831</v>
      </c>
      <c r="G407" s="172" t="s">
        <v>130</v>
      </c>
      <c r="H407" s="173">
        <v>1.1879999999999999</v>
      </c>
      <c r="I407" s="174"/>
      <c r="J407" s="175">
        <f>ROUND(I407*H407,2)</f>
        <v>0</v>
      </c>
      <c r="K407" s="171" t="s">
        <v>131</v>
      </c>
      <c r="L407" s="40"/>
      <c r="M407" s="176" t="s">
        <v>19</v>
      </c>
      <c r="N407" s="177" t="s">
        <v>45</v>
      </c>
      <c r="O407" s="65"/>
      <c r="P407" s="178">
        <f>O407*H407</f>
        <v>0</v>
      </c>
      <c r="Q407" s="178">
        <v>1.3999999999999999E-4</v>
      </c>
      <c r="R407" s="178">
        <f>Q407*H407</f>
        <v>1.6631999999999997E-4</v>
      </c>
      <c r="S407" s="178">
        <v>0</v>
      </c>
      <c r="T407" s="179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0" t="s">
        <v>188</v>
      </c>
      <c r="AT407" s="180" t="s">
        <v>127</v>
      </c>
      <c r="AU407" s="180" t="s">
        <v>81</v>
      </c>
      <c r="AY407" s="18" t="s">
        <v>123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18" t="s">
        <v>79</v>
      </c>
      <c r="BK407" s="181">
        <f>ROUND(I407*H407,2)</f>
        <v>0</v>
      </c>
      <c r="BL407" s="18" t="s">
        <v>188</v>
      </c>
      <c r="BM407" s="180" t="s">
        <v>832</v>
      </c>
    </row>
    <row r="408" spans="1:65" s="2" customFormat="1" ht="11.25">
      <c r="A408" s="35"/>
      <c r="B408" s="36"/>
      <c r="C408" s="37"/>
      <c r="D408" s="182" t="s">
        <v>135</v>
      </c>
      <c r="E408" s="37"/>
      <c r="F408" s="183" t="s">
        <v>833</v>
      </c>
      <c r="G408" s="37"/>
      <c r="H408" s="37"/>
      <c r="I408" s="184"/>
      <c r="J408" s="37"/>
      <c r="K408" s="37"/>
      <c r="L408" s="40"/>
      <c r="M408" s="185"/>
      <c r="N408" s="186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135</v>
      </c>
      <c r="AU408" s="18" t="s">
        <v>81</v>
      </c>
    </row>
    <row r="409" spans="1:65" s="13" customFormat="1" ht="11.25">
      <c r="B409" s="197"/>
      <c r="C409" s="198"/>
      <c r="D409" s="199" t="s">
        <v>147</v>
      </c>
      <c r="E409" s="200" t="s">
        <v>19</v>
      </c>
      <c r="F409" s="201" t="s">
        <v>823</v>
      </c>
      <c r="G409" s="198"/>
      <c r="H409" s="202">
        <v>1.1879999999999999</v>
      </c>
      <c r="I409" s="203"/>
      <c r="J409" s="198"/>
      <c r="K409" s="198"/>
      <c r="L409" s="204"/>
      <c r="M409" s="205"/>
      <c r="N409" s="206"/>
      <c r="O409" s="206"/>
      <c r="P409" s="206"/>
      <c r="Q409" s="206"/>
      <c r="R409" s="206"/>
      <c r="S409" s="206"/>
      <c r="T409" s="207"/>
      <c r="AT409" s="208" t="s">
        <v>147</v>
      </c>
      <c r="AU409" s="208" t="s">
        <v>81</v>
      </c>
      <c r="AV409" s="13" t="s">
        <v>81</v>
      </c>
      <c r="AW409" s="13" t="s">
        <v>36</v>
      </c>
      <c r="AX409" s="13" t="s">
        <v>79</v>
      </c>
      <c r="AY409" s="208" t="s">
        <v>123</v>
      </c>
    </row>
    <row r="410" spans="1:65" s="2" customFormat="1" ht="16.5" customHeight="1">
      <c r="A410" s="35"/>
      <c r="B410" s="36"/>
      <c r="C410" s="169" t="s">
        <v>834</v>
      </c>
      <c r="D410" s="169" t="s">
        <v>127</v>
      </c>
      <c r="E410" s="170" t="s">
        <v>835</v>
      </c>
      <c r="F410" s="171" t="s">
        <v>836</v>
      </c>
      <c r="G410" s="172" t="s">
        <v>130</v>
      </c>
      <c r="H410" s="173">
        <v>1.1879999999999999</v>
      </c>
      <c r="I410" s="174"/>
      <c r="J410" s="175">
        <f>ROUND(I410*H410,2)</f>
        <v>0</v>
      </c>
      <c r="K410" s="171" t="s">
        <v>131</v>
      </c>
      <c r="L410" s="40"/>
      <c r="M410" s="176" t="s">
        <v>19</v>
      </c>
      <c r="N410" s="177" t="s">
        <v>45</v>
      </c>
      <c r="O410" s="65"/>
      <c r="P410" s="178">
        <f>O410*H410</f>
        <v>0</v>
      </c>
      <c r="Q410" s="178">
        <v>2.3000000000000001E-4</v>
      </c>
      <c r="R410" s="178">
        <f>Q410*H410</f>
        <v>2.7324000000000001E-4</v>
      </c>
      <c r="S410" s="178">
        <v>0</v>
      </c>
      <c r="T410" s="17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0" t="s">
        <v>188</v>
      </c>
      <c r="AT410" s="180" t="s">
        <v>127</v>
      </c>
      <c r="AU410" s="180" t="s">
        <v>81</v>
      </c>
      <c r="AY410" s="18" t="s">
        <v>123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18" t="s">
        <v>79</v>
      </c>
      <c r="BK410" s="181">
        <f>ROUND(I410*H410,2)</f>
        <v>0</v>
      </c>
      <c r="BL410" s="18" t="s">
        <v>188</v>
      </c>
      <c r="BM410" s="180" t="s">
        <v>837</v>
      </c>
    </row>
    <row r="411" spans="1:65" s="2" customFormat="1" ht="11.25">
      <c r="A411" s="35"/>
      <c r="B411" s="36"/>
      <c r="C411" s="37"/>
      <c r="D411" s="182" t="s">
        <v>135</v>
      </c>
      <c r="E411" s="37"/>
      <c r="F411" s="183" t="s">
        <v>838</v>
      </c>
      <c r="G411" s="37"/>
      <c r="H411" s="37"/>
      <c r="I411" s="184"/>
      <c r="J411" s="37"/>
      <c r="K411" s="37"/>
      <c r="L411" s="40"/>
      <c r="M411" s="185"/>
      <c r="N411" s="186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135</v>
      </c>
      <c r="AU411" s="18" t="s">
        <v>81</v>
      </c>
    </row>
    <row r="412" spans="1:65" s="13" customFormat="1" ht="11.25">
      <c r="B412" s="197"/>
      <c r="C412" s="198"/>
      <c r="D412" s="199" t="s">
        <v>147</v>
      </c>
      <c r="E412" s="200" t="s">
        <v>19</v>
      </c>
      <c r="F412" s="201" t="s">
        <v>823</v>
      </c>
      <c r="G412" s="198"/>
      <c r="H412" s="202">
        <v>1.1879999999999999</v>
      </c>
      <c r="I412" s="203"/>
      <c r="J412" s="198"/>
      <c r="K412" s="198"/>
      <c r="L412" s="204"/>
      <c r="M412" s="205"/>
      <c r="N412" s="206"/>
      <c r="O412" s="206"/>
      <c r="P412" s="206"/>
      <c r="Q412" s="206"/>
      <c r="R412" s="206"/>
      <c r="S412" s="206"/>
      <c r="T412" s="207"/>
      <c r="AT412" s="208" t="s">
        <v>147</v>
      </c>
      <c r="AU412" s="208" t="s">
        <v>81</v>
      </c>
      <c r="AV412" s="13" t="s">
        <v>81</v>
      </c>
      <c r="AW412" s="13" t="s">
        <v>36</v>
      </c>
      <c r="AX412" s="13" t="s">
        <v>79</v>
      </c>
      <c r="AY412" s="208" t="s">
        <v>123</v>
      </c>
    </row>
    <row r="413" spans="1:65" s="2" customFormat="1" ht="16.5" customHeight="1">
      <c r="A413" s="35"/>
      <c r="B413" s="36"/>
      <c r="C413" s="169" t="s">
        <v>839</v>
      </c>
      <c r="D413" s="169" t="s">
        <v>127</v>
      </c>
      <c r="E413" s="170" t="s">
        <v>840</v>
      </c>
      <c r="F413" s="171" t="s">
        <v>841</v>
      </c>
      <c r="G413" s="172" t="s">
        <v>130</v>
      </c>
      <c r="H413" s="173">
        <v>1.1879999999999999</v>
      </c>
      <c r="I413" s="174"/>
      <c r="J413" s="175">
        <f>ROUND(I413*H413,2)</f>
        <v>0</v>
      </c>
      <c r="K413" s="171" t="s">
        <v>131</v>
      </c>
      <c r="L413" s="40"/>
      <c r="M413" s="176" t="s">
        <v>19</v>
      </c>
      <c r="N413" s="177" t="s">
        <v>45</v>
      </c>
      <c r="O413" s="65"/>
      <c r="P413" s="178">
        <f>O413*H413</f>
        <v>0</v>
      </c>
      <c r="Q413" s="178">
        <v>2.3000000000000001E-4</v>
      </c>
      <c r="R413" s="178">
        <f>Q413*H413</f>
        <v>2.7324000000000001E-4</v>
      </c>
      <c r="S413" s="178">
        <v>0</v>
      </c>
      <c r="T413" s="179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0" t="s">
        <v>188</v>
      </c>
      <c r="AT413" s="180" t="s">
        <v>127</v>
      </c>
      <c r="AU413" s="180" t="s">
        <v>81</v>
      </c>
      <c r="AY413" s="18" t="s">
        <v>123</v>
      </c>
      <c r="BE413" s="181">
        <f>IF(N413="základní",J413,0)</f>
        <v>0</v>
      </c>
      <c r="BF413" s="181">
        <f>IF(N413="snížená",J413,0)</f>
        <v>0</v>
      </c>
      <c r="BG413" s="181">
        <f>IF(N413="zákl. přenesená",J413,0)</f>
        <v>0</v>
      </c>
      <c r="BH413" s="181">
        <f>IF(N413="sníž. přenesená",J413,0)</f>
        <v>0</v>
      </c>
      <c r="BI413" s="181">
        <f>IF(N413="nulová",J413,0)</f>
        <v>0</v>
      </c>
      <c r="BJ413" s="18" t="s">
        <v>79</v>
      </c>
      <c r="BK413" s="181">
        <f>ROUND(I413*H413,2)</f>
        <v>0</v>
      </c>
      <c r="BL413" s="18" t="s">
        <v>188</v>
      </c>
      <c r="BM413" s="180" t="s">
        <v>842</v>
      </c>
    </row>
    <row r="414" spans="1:65" s="2" customFormat="1" ht="11.25">
      <c r="A414" s="35"/>
      <c r="B414" s="36"/>
      <c r="C414" s="37"/>
      <c r="D414" s="182" t="s">
        <v>135</v>
      </c>
      <c r="E414" s="37"/>
      <c r="F414" s="183" t="s">
        <v>843</v>
      </c>
      <c r="G414" s="37"/>
      <c r="H414" s="37"/>
      <c r="I414" s="184"/>
      <c r="J414" s="37"/>
      <c r="K414" s="37"/>
      <c r="L414" s="40"/>
      <c r="M414" s="185"/>
      <c r="N414" s="186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135</v>
      </c>
      <c r="AU414" s="18" t="s">
        <v>81</v>
      </c>
    </row>
    <row r="415" spans="1:65" s="13" customFormat="1" ht="11.25">
      <c r="B415" s="197"/>
      <c r="C415" s="198"/>
      <c r="D415" s="199" t="s">
        <v>147</v>
      </c>
      <c r="E415" s="200" t="s">
        <v>19</v>
      </c>
      <c r="F415" s="201" t="s">
        <v>823</v>
      </c>
      <c r="G415" s="198"/>
      <c r="H415" s="202">
        <v>1.1879999999999999</v>
      </c>
      <c r="I415" s="203"/>
      <c r="J415" s="198"/>
      <c r="K415" s="198"/>
      <c r="L415" s="204"/>
      <c r="M415" s="205"/>
      <c r="N415" s="206"/>
      <c r="O415" s="206"/>
      <c r="P415" s="206"/>
      <c r="Q415" s="206"/>
      <c r="R415" s="206"/>
      <c r="S415" s="206"/>
      <c r="T415" s="207"/>
      <c r="AT415" s="208" t="s">
        <v>147</v>
      </c>
      <c r="AU415" s="208" t="s">
        <v>81</v>
      </c>
      <c r="AV415" s="13" t="s">
        <v>81</v>
      </c>
      <c r="AW415" s="13" t="s">
        <v>36</v>
      </c>
      <c r="AX415" s="13" t="s">
        <v>79</v>
      </c>
      <c r="AY415" s="208" t="s">
        <v>123</v>
      </c>
    </row>
    <row r="416" spans="1:65" s="12" customFormat="1" ht="22.9" customHeight="1">
      <c r="B416" s="153"/>
      <c r="C416" s="154"/>
      <c r="D416" s="155" t="s">
        <v>73</v>
      </c>
      <c r="E416" s="167" t="s">
        <v>844</v>
      </c>
      <c r="F416" s="167" t="s">
        <v>845</v>
      </c>
      <c r="G416" s="154"/>
      <c r="H416" s="154"/>
      <c r="I416" s="157"/>
      <c r="J416" s="168">
        <f>BK416</f>
        <v>0</v>
      </c>
      <c r="K416" s="154"/>
      <c r="L416" s="159"/>
      <c r="M416" s="160"/>
      <c r="N416" s="161"/>
      <c r="O416" s="161"/>
      <c r="P416" s="162">
        <f>SUM(P417:P437)</f>
        <v>0</v>
      </c>
      <c r="Q416" s="161"/>
      <c r="R416" s="162">
        <f>SUM(R417:R437)</f>
        <v>0.23723560000000002</v>
      </c>
      <c r="S416" s="161"/>
      <c r="T416" s="163">
        <f>SUM(T417:T437)</f>
        <v>5.6839430000000003E-2</v>
      </c>
      <c r="AR416" s="164" t="s">
        <v>81</v>
      </c>
      <c r="AT416" s="165" t="s">
        <v>73</v>
      </c>
      <c r="AU416" s="165" t="s">
        <v>79</v>
      </c>
      <c r="AY416" s="164" t="s">
        <v>123</v>
      </c>
      <c r="BK416" s="166">
        <f>SUM(BK417:BK437)</f>
        <v>0</v>
      </c>
    </row>
    <row r="417" spans="1:65" s="2" customFormat="1" ht="21.75" customHeight="1">
      <c r="A417" s="35"/>
      <c r="B417" s="36"/>
      <c r="C417" s="169" t="s">
        <v>846</v>
      </c>
      <c r="D417" s="169" t="s">
        <v>127</v>
      </c>
      <c r="E417" s="170" t="s">
        <v>847</v>
      </c>
      <c r="F417" s="171" t="s">
        <v>848</v>
      </c>
      <c r="G417" s="172" t="s">
        <v>130</v>
      </c>
      <c r="H417" s="173">
        <v>183.35300000000001</v>
      </c>
      <c r="I417" s="174"/>
      <c r="J417" s="175">
        <f>ROUND(I417*H417,2)</f>
        <v>0</v>
      </c>
      <c r="K417" s="171" t="s">
        <v>799</v>
      </c>
      <c r="L417" s="40"/>
      <c r="M417" s="176" t="s">
        <v>19</v>
      </c>
      <c r="N417" s="177" t="s">
        <v>45</v>
      </c>
      <c r="O417" s="65"/>
      <c r="P417" s="178">
        <f>O417*H417</f>
        <v>0</v>
      </c>
      <c r="Q417" s="178">
        <v>2.0000000000000001E-4</v>
      </c>
      <c r="R417" s="178">
        <f>Q417*H417</f>
        <v>3.6670600000000005E-2</v>
      </c>
      <c r="S417" s="178">
        <v>0</v>
      </c>
      <c r="T417" s="17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0" t="s">
        <v>188</v>
      </c>
      <c r="AT417" s="180" t="s">
        <v>127</v>
      </c>
      <c r="AU417" s="180" t="s">
        <v>81</v>
      </c>
      <c r="AY417" s="18" t="s">
        <v>123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18" t="s">
        <v>79</v>
      </c>
      <c r="BK417" s="181">
        <f>ROUND(I417*H417,2)</f>
        <v>0</v>
      </c>
      <c r="BL417" s="18" t="s">
        <v>188</v>
      </c>
      <c r="BM417" s="180" t="s">
        <v>849</v>
      </c>
    </row>
    <row r="418" spans="1:65" s="15" customFormat="1" ht="11.25">
      <c r="B418" s="221"/>
      <c r="C418" s="222"/>
      <c r="D418" s="199" t="s">
        <v>147</v>
      </c>
      <c r="E418" s="223" t="s">
        <v>19</v>
      </c>
      <c r="F418" s="224" t="s">
        <v>850</v>
      </c>
      <c r="G418" s="222"/>
      <c r="H418" s="223" t="s">
        <v>19</v>
      </c>
      <c r="I418" s="225"/>
      <c r="J418" s="222"/>
      <c r="K418" s="222"/>
      <c r="L418" s="226"/>
      <c r="M418" s="227"/>
      <c r="N418" s="228"/>
      <c r="O418" s="228"/>
      <c r="P418" s="228"/>
      <c r="Q418" s="228"/>
      <c r="R418" s="228"/>
      <c r="S418" s="228"/>
      <c r="T418" s="229"/>
      <c r="AT418" s="230" t="s">
        <v>147</v>
      </c>
      <c r="AU418" s="230" t="s">
        <v>81</v>
      </c>
      <c r="AV418" s="15" t="s">
        <v>79</v>
      </c>
      <c r="AW418" s="15" t="s">
        <v>36</v>
      </c>
      <c r="AX418" s="15" t="s">
        <v>74</v>
      </c>
      <c r="AY418" s="230" t="s">
        <v>123</v>
      </c>
    </row>
    <row r="419" spans="1:65" s="13" customFormat="1" ht="11.25">
      <c r="B419" s="197"/>
      <c r="C419" s="198"/>
      <c r="D419" s="199" t="s">
        <v>147</v>
      </c>
      <c r="E419" s="200" t="s">
        <v>19</v>
      </c>
      <c r="F419" s="201" t="s">
        <v>851</v>
      </c>
      <c r="G419" s="198"/>
      <c r="H419" s="202">
        <v>132.4</v>
      </c>
      <c r="I419" s="203"/>
      <c r="J419" s="198"/>
      <c r="K419" s="198"/>
      <c r="L419" s="204"/>
      <c r="M419" s="205"/>
      <c r="N419" s="206"/>
      <c r="O419" s="206"/>
      <c r="P419" s="206"/>
      <c r="Q419" s="206"/>
      <c r="R419" s="206"/>
      <c r="S419" s="206"/>
      <c r="T419" s="207"/>
      <c r="AT419" s="208" t="s">
        <v>147</v>
      </c>
      <c r="AU419" s="208" t="s">
        <v>81</v>
      </c>
      <c r="AV419" s="13" t="s">
        <v>81</v>
      </c>
      <c r="AW419" s="13" t="s">
        <v>36</v>
      </c>
      <c r="AX419" s="13" t="s">
        <v>74</v>
      </c>
      <c r="AY419" s="208" t="s">
        <v>123</v>
      </c>
    </row>
    <row r="420" spans="1:65" s="15" customFormat="1" ht="11.25">
      <c r="B420" s="221"/>
      <c r="C420" s="222"/>
      <c r="D420" s="199" t="s">
        <v>147</v>
      </c>
      <c r="E420" s="223" t="s">
        <v>19</v>
      </c>
      <c r="F420" s="224" t="s">
        <v>852</v>
      </c>
      <c r="G420" s="222"/>
      <c r="H420" s="223" t="s">
        <v>19</v>
      </c>
      <c r="I420" s="225"/>
      <c r="J420" s="222"/>
      <c r="K420" s="222"/>
      <c r="L420" s="226"/>
      <c r="M420" s="227"/>
      <c r="N420" s="228"/>
      <c r="O420" s="228"/>
      <c r="P420" s="228"/>
      <c r="Q420" s="228"/>
      <c r="R420" s="228"/>
      <c r="S420" s="228"/>
      <c r="T420" s="229"/>
      <c r="AT420" s="230" t="s">
        <v>147</v>
      </c>
      <c r="AU420" s="230" t="s">
        <v>81</v>
      </c>
      <c r="AV420" s="15" t="s">
        <v>79</v>
      </c>
      <c r="AW420" s="15" t="s">
        <v>36</v>
      </c>
      <c r="AX420" s="15" t="s">
        <v>74</v>
      </c>
      <c r="AY420" s="230" t="s">
        <v>123</v>
      </c>
    </row>
    <row r="421" spans="1:65" s="13" customFormat="1" ht="11.25">
      <c r="B421" s="197"/>
      <c r="C421" s="198"/>
      <c r="D421" s="199" t="s">
        <v>147</v>
      </c>
      <c r="E421" s="200" t="s">
        <v>19</v>
      </c>
      <c r="F421" s="201" t="s">
        <v>199</v>
      </c>
      <c r="G421" s="198"/>
      <c r="H421" s="202">
        <v>13.733000000000001</v>
      </c>
      <c r="I421" s="203"/>
      <c r="J421" s="198"/>
      <c r="K421" s="198"/>
      <c r="L421" s="204"/>
      <c r="M421" s="205"/>
      <c r="N421" s="206"/>
      <c r="O421" s="206"/>
      <c r="P421" s="206"/>
      <c r="Q421" s="206"/>
      <c r="R421" s="206"/>
      <c r="S421" s="206"/>
      <c r="T421" s="207"/>
      <c r="AT421" s="208" t="s">
        <v>147</v>
      </c>
      <c r="AU421" s="208" t="s">
        <v>81</v>
      </c>
      <c r="AV421" s="13" t="s">
        <v>81</v>
      </c>
      <c r="AW421" s="13" t="s">
        <v>36</v>
      </c>
      <c r="AX421" s="13" t="s">
        <v>74</v>
      </c>
      <c r="AY421" s="208" t="s">
        <v>123</v>
      </c>
    </row>
    <row r="422" spans="1:65" s="13" customFormat="1" ht="11.25">
      <c r="B422" s="197"/>
      <c r="C422" s="198"/>
      <c r="D422" s="199" t="s">
        <v>147</v>
      </c>
      <c r="E422" s="200" t="s">
        <v>19</v>
      </c>
      <c r="F422" s="201" t="s">
        <v>200</v>
      </c>
      <c r="G422" s="198"/>
      <c r="H422" s="202">
        <v>14.413</v>
      </c>
      <c r="I422" s="203"/>
      <c r="J422" s="198"/>
      <c r="K422" s="198"/>
      <c r="L422" s="204"/>
      <c r="M422" s="205"/>
      <c r="N422" s="206"/>
      <c r="O422" s="206"/>
      <c r="P422" s="206"/>
      <c r="Q422" s="206"/>
      <c r="R422" s="206"/>
      <c r="S422" s="206"/>
      <c r="T422" s="207"/>
      <c r="AT422" s="208" t="s">
        <v>147</v>
      </c>
      <c r="AU422" s="208" t="s">
        <v>81</v>
      </c>
      <c r="AV422" s="13" t="s">
        <v>81</v>
      </c>
      <c r="AW422" s="13" t="s">
        <v>36</v>
      </c>
      <c r="AX422" s="13" t="s">
        <v>74</v>
      </c>
      <c r="AY422" s="208" t="s">
        <v>123</v>
      </c>
    </row>
    <row r="423" spans="1:65" s="13" customFormat="1" ht="11.25">
      <c r="B423" s="197"/>
      <c r="C423" s="198"/>
      <c r="D423" s="199" t="s">
        <v>147</v>
      </c>
      <c r="E423" s="200" t="s">
        <v>19</v>
      </c>
      <c r="F423" s="201" t="s">
        <v>200</v>
      </c>
      <c r="G423" s="198"/>
      <c r="H423" s="202">
        <v>14.413</v>
      </c>
      <c r="I423" s="203"/>
      <c r="J423" s="198"/>
      <c r="K423" s="198"/>
      <c r="L423" s="204"/>
      <c r="M423" s="205"/>
      <c r="N423" s="206"/>
      <c r="O423" s="206"/>
      <c r="P423" s="206"/>
      <c r="Q423" s="206"/>
      <c r="R423" s="206"/>
      <c r="S423" s="206"/>
      <c r="T423" s="207"/>
      <c r="AT423" s="208" t="s">
        <v>147</v>
      </c>
      <c r="AU423" s="208" t="s">
        <v>81</v>
      </c>
      <c r="AV423" s="13" t="s">
        <v>81</v>
      </c>
      <c r="AW423" s="13" t="s">
        <v>36</v>
      </c>
      <c r="AX423" s="13" t="s">
        <v>74</v>
      </c>
      <c r="AY423" s="208" t="s">
        <v>123</v>
      </c>
    </row>
    <row r="424" spans="1:65" s="13" customFormat="1" ht="11.25">
      <c r="B424" s="197"/>
      <c r="C424" s="198"/>
      <c r="D424" s="199" t="s">
        <v>147</v>
      </c>
      <c r="E424" s="200" t="s">
        <v>19</v>
      </c>
      <c r="F424" s="201" t="s">
        <v>201</v>
      </c>
      <c r="G424" s="198"/>
      <c r="H424" s="202">
        <v>8.3940000000000001</v>
      </c>
      <c r="I424" s="203"/>
      <c r="J424" s="198"/>
      <c r="K424" s="198"/>
      <c r="L424" s="204"/>
      <c r="M424" s="205"/>
      <c r="N424" s="206"/>
      <c r="O424" s="206"/>
      <c r="P424" s="206"/>
      <c r="Q424" s="206"/>
      <c r="R424" s="206"/>
      <c r="S424" s="206"/>
      <c r="T424" s="207"/>
      <c r="AT424" s="208" t="s">
        <v>147</v>
      </c>
      <c r="AU424" s="208" t="s">
        <v>81</v>
      </c>
      <c r="AV424" s="13" t="s">
        <v>81</v>
      </c>
      <c r="AW424" s="13" t="s">
        <v>36</v>
      </c>
      <c r="AX424" s="13" t="s">
        <v>74</v>
      </c>
      <c r="AY424" s="208" t="s">
        <v>123</v>
      </c>
    </row>
    <row r="425" spans="1:65" s="14" customFormat="1" ht="11.25">
      <c r="B425" s="209"/>
      <c r="C425" s="210"/>
      <c r="D425" s="199" t="s">
        <v>147</v>
      </c>
      <c r="E425" s="211" t="s">
        <v>19</v>
      </c>
      <c r="F425" s="212" t="s">
        <v>193</v>
      </c>
      <c r="G425" s="210"/>
      <c r="H425" s="213">
        <v>183.35300000000004</v>
      </c>
      <c r="I425" s="214"/>
      <c r="J425" s="210"/>
      <c r="K425" s="210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147</v>
      </c>
      <c r="AU425" s="219" t="s">
        <v>81</v>
      </c>
      <c r="AV425" s="14" t="s">
        <v>132</v>
      </c>
      <c r="AW425" s="14" t="s">
        <v>36</v>
      </c>
      <c r="AX425" s="14" t="s">
        <v>79</v>
      </c>
      <c r="AY425" s="219" t="s">
        <v>123</v>
      </c>
    </row>
    <row r="426" spans="1:65" s="2" customFormat="1" ht="16.5" customHeight="1">
      <c r="A426" s="35"/>
      <c r="B426" s="36"/>
      <c r="C426" s="169" t="s">
        <v>853</v>
      </c>
      <c r="D426" s="169" t="s">
        <v>127</v>
      </c>
      <c r="E426" s="170" t="s">
        <v>854</v>
      </c>
      <c r="F426" s="171" t="s">
        <v>855</v>
      </c>
      <c r="G426" s="172" t="s">
        <v>130</v>
      </c>
      <c r="H426" s="173">
        <v>183.35300000000001</v>
      </c>
      <c r="I426" s="174"/>
      <c r="J426" s="175">
        <f>ROUND(I426*H426,2)</f>
        <v>0</v>
      </c>
      <c r="K426" s="171" t="s">
        <v>799</v>
      </c>
      <c r="L426" s="40"/>
      <c r="M426" s="176" t="s">
        <v>19</v>
      </c>
      <c r="N426" s="177" t="s">
        <v>45</v>
      </c>
      <c r="O426" s="65"/>
      <c r="P426" s="178">
        <f>O426*H426</f>
        <v>0</v>
      </c>
      <c r="Q426" s="178">
        <v>1E-3</v>
      </c>
      <c r="R426" s="178">
        <f>Q426*H426</f>
        <v>0.18335300000000002</v>
      </c>
      <c r="S426" s="178">
        <v>3.1E-4</v>
      </c>
      <c r="T426" s="179">
        <f>S426*H426</f>
        <v>5.6839430000000003E-2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80" t="s">
        <v>856</v>
      </c>
      <c r="AT426" s="180" t="s">
        <v>127</v>
      </c>
      <c r="AU426" s="180" t="s">
        <v>81</v>
      </c>
      <c r="AY426" s="18" t="s">
        <v>123</v>
      </c>
      <c r="BE426" s="181">
        <f>IF(N426="základní",J426,0)</f>
        <v>0</v>
      </c>
      <c r="BF426" s="181">
        <f>IF(N426="snížená",J426,0)</f>
        <v>0</v>
      </c>
      <c r="BG426" s="181">
        <f>IF(N426="zákl. přenesená",J426,0)</f>
        <v>0</v>
      </c>
      <c r="BH426" s="181">
        <f>IF(N426="sníž. přenesená",J426,0)</f>
        <v>0</v>
      </c>
      <c r="BI426" s="181">
        <f>IF(N426="nulová",J426,0)</f>
        <v>0</v>
      </c>
      <c r="BJ426" s="18" t="s">
        <v>79</v>
      </c>
      <c r="BK426" s="181">
        <f>ROUND(I426*H426,2)</f>
        <v>0</v>
      </c>
      <c r="BL426" s="18" t="s">
        <v>856</v>
      </c>
      <c r="BM426" s="180" t="s">
        <v>857</v>
      </c>
    </row>
    <row r="427" spans="1:65" s="15" customFormat="1" ht="11.25">
      <c r="B427" s="221"/>
      <c r="C427" s="222"/>
      <c r="D427" s="199" t="s">
        <v>147</v>
      </c>
      <c r="E427" s="223" t="s">
        <v>19</v>
      </c>
      <c r="F427" s="224" t="s">
        <v>850</v>
      </c>
      <c r="G427" s="222"/>
      <c r="H427" s="223" t="s">
        <v>19</v>
      </c>
      <c r="I427" s="225"/>
      <c r="J427" s="222"/>
      <c r="K427" s="222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147</v>
      </c>
      <c r="AU427" s="230" t="s">
        <v>81</v>
      </c>
      <c r="AV427" s="15" t="s">
        <v>79</v>
      </c>
      <c r="AW427" s="15" t="s">
        <v>36</v>
      </c>
      <c r="AX427" s="15" t="s">
        <v>74</v>
      </c>
      <c r="AY427" s="230" t="s">
        <v>123</v>
      </c>
    </row>
    <row r="428" spans="1:65" s="13" customFormat="1" ht="11.25">
      <c r="B428" s="197"/>
      <c r="C428" s="198"/>
      <c r="D428" s="199" t="s">
        <v>147</v>
      </c>
      <c r="E428" s="200" t="s">
        <v>19</v>
      </c>
      <c r="F428" s="201" t="s">
        <v>851</v>
      </c>
      <c r="G428" s="198"/>
      <c r="H428" s="202">
        <v>132.4</v>
      </c>
      <c r="I428" s="203"/>
      <c r="J428" s="198"/>
      <c r="K428" s="198"/>
      <c r="L428" s="204"/>
      <c r="M428" s="205"/>
      <c r="N428" s="206"/>
      <c r="O428" s="206"/>
      <c r="P428" s="206"/>
      <c r="Q428" s="206"/>
      <c r="R428" s="206"/>
      <c r="S428" s="206"/>
      <c r="T428" s="207"/>
      <c r="AT428" s="208" t="s">
        <v>147</v>
      </c>
      <c r="AU428" s="208" t="s">
        <v>81</v>
      </c>
      <c r="AV428" s="13" t="s">
        <v>81</v>
      </c>
      <c r="AW428" s="13" t="s">
        <v>36</v>
      </c>
      <c r="AX428" s="13" t="s">
        <v>74</v>
      </c>
      <c r="AY428" s="208" t="s">
        <v>123</v>
      </c>
    </row>
    <row r="429" spans="1:65" s="15" customFormat="1" ht="11.25">
      <c r="B429" s="221"/>
      <c r="C429" s="222"/>
      <c r="D429" s="199" t="s">
        <v>147</v>
      </c>
      <c r="E429" s="223" t="s">
        <v>19</v>
      </c>
      <c r="F429" s="224" t="s">
        <v>852</v>
      </c>
      <c r="G429" s="222"/>
      <c r="H429" s="223" t="s">
        <v>19</v>
      </c>
      <c r="I429" s="225"/>
      <c r="J429" s="222"/>
      <c r="K429" s="222"/>
      <c r="L429" s="226"/>
      <c r="M429" s="227"/>
      <c r="N429" s="228"/>
      <c r="O429" s="228"/>
      <c r="P429" s="228"/>
      <c r="Q429" s="228"/>
      <c r="R429" s="228"/>
      <c r="S429" s="228"/>
      <c r="T429" s="229"/>
      <c r="AT429" s="230" t="s">
        <v>147</v>
      </c>
      <c r="AU429" s="230" t="s">
        <v>81</v>
      </c>
      <c r="AV429" s="15" t="s">
        <v>79</v>
      </c>
      <c r="AW429" s="15" t="s">
        <v>36</v>
      </c>
      <c r="AX429" s="15" t="s">
        <v>74</v>
      </c>
      <c r="AY429" s="230" t="s">
        <v>123</v>
      </c>
    </row>
    <row r="430" spans="1:65" s="13" customFormat="1" ht="11.25">
      <c r="B430" s="197"/>
      <c r="C430" s="198"/>
      <c r="D430" s="199" t="s">
        <v>147</v>
      </c>
      <c r="E430" s="200" t="s">
        <v>19</v>
      </c>
      <c r="F430" s="201" t="s">
        <v>199</v>
      </c>
      <c r="G430" s="198"/>
      <c r="H430" s="202">
        <v>13.733000000000001</v>
      </c>
      <c r="I430" s="203"/>
      <c r="J430" s="198"/>
      <c r="K430" s="198"/>
      <c r="L430" s="204"/>
      <c r="M430" s="205"/>
      <c r="N430" s="206"/>
      <c r="O430" s="206"/>
      <c r="P430" s="206"/>
      <c r="Q430" s="206"/>
      <c r="R430" s="206"/>
      <c r="S430" s="206"/>
      <c r="T430" s="207"/>
      <c r="AT430" s="208" t="s">
        <v>147</v>
      </c>
      <c r="AU430" s="208" t="s">
        <v>81</v>
      </c>
      <c r="AV430" s="13" t="s">
        <v>81</v>
      </c>
      <c r="AW430" s="13" t="s">
        <v>36</v>
      </c>
      <c r="AX430" s="13" t="s">
        <v>74</v>
      </c>
      <c r="AY430" s="208" t="s">
        <v>123</v>
      </c>
    </row>
    <row r="431" spans="1:65" s="13" customFormat="1" ht="11.25">
      <c r="B431" s="197"/>
      <c r="C431" s="198"/>
      <c r="D431" s="199" t="s">
        <v>147</v>
      </c>
      <c r="E431" s="200" t="s">
        <v>19</v>
      </c>
      <c r="F431" s="201" t="s">
        <v>200</v>
      </c>
      <c r="G431" s="198"/>
      <c r="H431" s="202">
        <v>14.413</v>
      </c>
      <c r="I431" s="203"/>
      <c r="J431" s="198"/>
      <c r="K431" s="198"/>
      <c r="L431" s="204"/>
      <c r="M431" s="205"/>
      <c r="N431" s="206"/>
      <c r="O431" s="206"/>
      <c r="P431" s="206"/>
      <c r="Q431" s="206"/>
      <c r="R431" s="206"/>
      <c r="S431" s="206"/>
      <c r="T431" s="207"/>
      <c r="AT431" s="208" t="s">
        <v>147</v>
      </c>
      <c r="AU431" s="208" t="s">
        <v>81</v>
      </c>
      <c r="AV431" s="13" t="s">
        <v>81</v>
      </c>
      <c r="AW431" s="13" t="s">
        <v>36</v>
      </c>
      <c r="AX431" s="13" t="s">
        <v>74</v>
      </c>
      <c r="AY431" s="208" t="s">
        <v>123</v>
      </c>
    </row>
    <row r="432" spans="1:65" s="13" customFormat="1" ht="11.25">
      <c r="B432" s="197"/>
      <c r="C432" s="198"/>
      <c r="D432" s="199" t="s">
        <v>147</v>
      </c>
      <c r="E432" s="200" t="s">
        <v>19</v>
      </c>
      <c r="F432" s="201" t="s">
        <v>200</v>
      </c>
      <c r="G432" s="198"/>
      <c r="H432" s="202">
        <v>14.413</v>
      </c>
      <c r="I432" s="203"/>
      <c r="J432" s="198"/>
      <c r="K432" s="198"/>
      <c r="L432" s="204"/>
      <c r="M432" s="205"/>
      <c r="N432" s="206"/>
      <c r="O432" s="206"/>
      <c r="P432" s="206"/>
      <c r="Q432" s="206"/>
      <c r="R432" s="206"/>
      <c r="S432" s="206"/>
      <c r="T432" s="207"/>
      <c r="AT432" s="208" t="s">
        <v>147</v>
      </c>
      <c r="AU432" s="208" t="s">
        <v>81</v>
      </c>
      <c r="AV432" s="13" t="s">
        <v>81</v>
      </c>
      <c r="AW432" s="13" t="s">
        <v>36</v>
      </c>
      <c r="AX432" s="13" t="s">
        <v>74</v>
      </c>
      <c r="AY432" s="208" t="s">
        <v>123</v>
      </c>
    </row>
    <row r="433" spans="1:65" s="13" customFormat="1" ht="11.25">
      <c r="B433" s="197"/>
      <c r="C433" s="198"/>
      <c r="D433" s="199" t="s">
        <v>147</v>
      </c>
      <c r="E433" s="200" t="s">
        <v>19</v>
      </c>
      <c r="F433" s="201" t="s">
        <v>201</v>
      </c>
      <c r="G433" s="198"/>
      <c r="H433" s="202">
        <v>8.3940000000000001</v>
      </c>
      <c r="I433" s="203"/>
      <c r="J433" s="198"/>
      <c r="K433" s="198"/>
      <c r="L433" s="204"/>
      <c r="M433" s="205"/>
      <c r="N433" s="206"/>
      <c r="O433" s="206"/>
      <c r="P433" s="206"/>
      <c r="Q433" s="206"/>
      <c r="R433" s="206"/>
      <c r="S433" s="206"/>
      <c r="T433" s="207"/>
      <c r="AT433" s="208" t="s">
        <v>147</v>
      </c>
      <c r="AU433" s="208" t="s">
        <v>81</v>
      </c>
      <c r="AV433" s="13" t="s">
        <v>81</v>
      </c>
      <c r="AW433" s="13" t="s">
        <v>36</v>
      </c>
      <c r="AX433" s="13" t="s">
        <v>74</v>
      </c>
      <c r="AY433" s="208" t="s">
        <v>123</v>
      </c>
    </row>
    <row r="434" spans="1:65" s="14" customFormat="1" ht="11.25">
      <c r="B434" s="209"/>
      <c r="C434" s="210"/>
      <c r="D434" s="199" t="s">
        <v>147</v>
      </c>
      <c r="E434" s="211" t="s">
        <v>19</v>
      </c>
      <c r="F434" s="212" t="s">
        <v>193</v>
      </c>
      <c r="G434" s="210"/>
      <c r="H434" s="213">
        <v>183.35300000000004</v>
      </c>
      <c r="I434" s="214"/>
      <c r="J434" s="210"/>
      <c r="K434" s="210"/>
      <c r="L434" s="215"/>
      <c r="M434" s="216"/>
      <c r="N434" s="217"/>
      <c r="O434" s="217"/>
      <c r="P434" s="217"/>
      <c r="Q434" s="217"/>
      <c r="R434" s="217"/>
      <c r="S434" s="217"/>
      <c r="T434" s="218"/>
      <c r="AT434" s="219" t="s">
        <v>147</v>
      </c>
      <c r="AU434" s="219" t="s">
        <v>81</v>
      </c>
      <c r="AV434" s="14" t="s">
        <v>132</v>
      </c>
      <c r="AW434" s="14" t="s">
        <v>36</v>
      </c>
      <c r="AX434" s="14" t="s">
        <v>79</v>
      </c>
      <c r="AY434" s="219" t="s">
        <v>123</v>
      </c>
    </row>
    <row r="435" spans="1:65" s="2" customFormat="1" ht="24.2" customHeight="1">
      <c r="A435" s="35"/>
      <c r="B435" s="36"/>
      <c r="C435" s="169" t="s">
        <v>858</v>
      </c>
      <c r="D435" s="169" t="s">
        <v>127</v>
      </c>
      <c r="E435" s="170" t="s">
        <v>859</v>
      </c>
      <c r="F435" s="171" t="s">
        <v>860</v>
      </c>
      <c r="G435" s="172" t="s">
        <v>130</v>
      </c>
      <c r="H435" s="173">
        <v>132.4</v>
      </c>
      <c r="I435" s="174"/>
      <c r="J435" s="175">
        <f>ROUND(I435*H435,2)</f>
        <v>0</v>
      </c>
      <c r="K435" s="171" t="s">
        <v>799</v>
      </c>
      <c r="L435" s="40"/>
      <c r="M435" s="176" t="s">
        <v>19</v>
      </c>
      <c r="N435" s="177" t="s">
        <v>45</v>
      </c>
      <c r="O435" s="65"/>
      <c r="P435" s="178">
        <f>O435*H435</f>
        <v>0</v>
      </c>
      <c r="Q435" s="178">
        <v>1.2999999999999999E-4</v>
      </c>
      <c r="R435" s="178">
        <f>Q435*H435</f>
        <v>1.7211999999999998E-2</v>
      </c>
      <c r="S435" s="178">
        <v>0</v>
      </c>
      <c r="T435" s="179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0" t="s">
        <v>188</v>
      </c>
      <c r="AT435" s="180" t="s">
        <v>127</v>
      </c>
      <c r="AU435" s="180" t="s">
        <v>81</v>
      </c>
      <c r="AY435" s="18" t="s">
        <v>123</v>
      </c>
      <c r="BE435" s="181">
        <f>IF(N435="základní",J435,0)</f>
        <v>0</v>
      </c>
      <c r="BF435" s="181">
        <f>IF(N435="snížená",J435,0)</f>
        <v>0</v>
      </c>
      <c r="BG435" s="181">
        <f>IF(N435="zákl. přenesená",J435,0)</f>
        <v>0</v>
      </c>
      <c r="BH435" s="181">
        <f>IF(N435="sníž. přenesená",J435,0)</f>
        <v>0</v>
      </c>
      <c r="BI435" s="181">
        <f>IF(N435="nulová",J435,0)</f>
        <v>0</v>
      </c>
      <c r="BJ435" s="18" t="s">
        <v>79</v>
      </c>
      <c r="BK435" s="181">
        <f>ROUND(I435*H435,2)</f>
        <v>0</v>
      </c>
      <c r="BL435" s="18" t="s">
        <v>188</v>
      </c>
      <c r="BM435" s="180" t="s">
        <v>861</v>
      </c>
    </row>
    <row r="436" spans="1:65" s="15" customFormat="1" ht="11.25">
      <c r="B436" s="221"/>
      <c r="C436" s="222"/>
      <c r="D436" s="199" t="s">
        <v>147</v>
      </c>
      <c r="E436" s="223" t="s">
        <v>19</v>
      </c>
      <c r="F436" s="224" t="s">
        <v>850</v>
      </c>
      <c r="G436" s="222"/>
      <c r="H436" s="223" t="s">
        <v>19</v>
      </c>
      <c r="I436" s="225"/>
      <c r="J436" s="222"/>
      <c r="K436" s="222"/>
      <c r="L436" s="226"/>
      <c r="M436" s="227"/>
      <c r="N436" s="228"/>
      <c r="O436" s="228"/>
      <c r="P436" s="228"/>
      <c r="Q436" s="228"/>
      <c r="R436" s="228"/>
      <c r="S436" s="228"/>
      <c r="T436" s="229"/>
      <c r="AT436" s="230" t="s">
        <v>147</v>
      </c>
      <c r="AU436" s="230" t="s">
        <v>81</v>
      </c>
      <c r="AV436" s="15" t="s">
        <v>79</v>
      </c>
      <c r="AW436" s="15" t="s">
        <v>36</v>
      </c>
      <c r="AX436" s="15" t="s">
        <v>74</v>
      </c>
      <c r="AY436" s="230" t="s">
        <v>123</v>
      </c>
    </row>
    <row r="437" spans="1:65" s="13" customFormat="1" ht="11.25">
      <c r="B437" s="197"/>
      <c r="C437" s="198"/>
      <c r="D437" s="199" t="s">
        <v>147</v>
      </c>
      <c r="E437" s="200" t="s">
        <v>19</v>
      </c>
      <c r="F437" s="201" t="s">
        <v>851</v>
      </c>
      <c r="G437" s="198"/>
      <c r="H437" s="202">
        <v>132.4</v>
      </c>
      <c r="I437" s="203"/>
      <c r="J437" s="198"/>
      <c r="K437" s="198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147</v>
      </c>
      <c r="AU437" s="208" t="s">
        <v>81</v>
      </c>
      <c r="AV437" s="13" t="s">
        <v>81</v>
      </c>
      <c r="AW437" s="13" t="s">
        <v>36</v>
      </c>
      <c r="AX437" s="13" t="s">
        <v>79</v>
      </c>
      <c r="AY437" s="208" t="s">
        <v>123</v>
      </c>
    </row>
    <row r="438" spans="1:65" s="12" customFormat="1" ht="22.9" customHeight="1">
      <c r="B438" s="153"/>
      <c r="C438" s="154"/>
      <c r="D438" s="155" t="s">
        <v>73</v>
      </c>
      <c r="E438" s="167" t="s">
        <v>862</v>
      </c>
      <c r="F438" s="167" t="s">
        <v>863</v>
      </c>
      <c r="G438" s="154"/>
      <c r="H438" s="154"/>
      <c r="I438" s="157"/>
      <c r="J438" s="168">
        <f>BK438</f>
        <v>0</v>
      </c>
      <c r="K438" s="154"/>
      <c r="L438" s="159"/>
      <c r="M438" s="160"/>
      <c r="N438" s="161"/>
      <c r="O438" s="161"/>
      <c r="P438" s="162">
        <f>SUM(P439:P442)</f>
        <v>0</v>
      </c>
      <c r="Q438" s="161"/>
      <c r="R438" s="162">
        <f>SUM(R439:R442)</f>
        <v>0</v>
      </c>
      <c r="S438" s="161"/>
      <c r="T438" s="163">
        <f>SUM(T439:T442)</f>
        <v>0</v>
      </c>
      <c r="AR438" s="164" t="s">
        <v>81</v>
      </c>
      <c r="AT438" s="165" t="s">
        <v>73</v>
      </c>
      <c r="AU438" s="165" t="s">
        <v>79</v>
      </c>
      <c r="AY438" s="164" t="s">
        <v>123</v>
      </c>
      <c r="BK438" s="166">
        <f>SUM(BK439:BK442)</f>
        <v>0</v>
      </c>
    </row>
    <row r="439" spans="1:65" s="2" customFormat="1" ht="76.349999999999994" customHeight="1">
      <c r="A439" s="35"/>
      <c r="B439" s="36"/>
      <c r="C439" s="169" t="s">
        <v>864</v>
      </c>
      <c r="D439" s="169" t="s">
        <v>127</v>
      </c>
      <c r="E439" s="170" t="s">
        <v>865</v>
      </c>
      <c r="F439" s="171" t="s">
        <v>866</v>
      </c>
      <c r="G439" s="172" t="s">
        <v>156</v>
      </c>
      <c r="H439" s="173">
        <v>1</v>
      </c>
      <c r="I439" s="174"/>
      <c r="J439" s="175">
        <f>ROUND(I439*H439,2)</f>
        <v>0</v>
      </c>
      <c r="K439" s="171" t="s">
        <v>799</v>
      </c>
      <c r="L439" s="40"/>
      <c r="M439" s="176" t="s">
        <v>19</v>
      </c>
      <c r="N439" s="177" t="s">
        <v>45</v>
      </c>
      <c r="O439" s="65"/>
      <c r="P439" s="178">
        <f>O439*H439</f>
        <v>0</v>
      </c>
      <c r="Q439" s="178">
        <v>0</v>
      </c>
      <c r="R439" s="178">
        <f>Q439*H439</f>
        <v>0</v>
      </c>
      <c r="S439" s="178">
        <v>0</v>
      </c>
      <c r="T439" s="179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80" t="s">
        <v>188</v>
      </c>
      <c r="AT439" s="180" t="s">
        <v>127</v>
      </c>
      <c r="AU439" s="180" t="s">
        <v>81</v>
      </c>
      <c r="AY439" s="18" t="s">
        <v>123</v>
      </c>
      <c r="BE439" s="181">
        <f>IF(N439="základní",J439,0)</f>
        <v>0</v>
      </c>
      <c r="BF439" s="181">
        <f>IF(N439="snížená",J439,0)</f>
        <v>0</v>
      </c>
      <c r="BG439" s="181">
        <f>IF(N439="zákl. přenesená",J439,0)</f>
        <v>0</v>
      </c>
      <c r="BH439" s="181">
        <f>IF(N439="sníž. přenesená",J439,0)</f>
        <v>0</v>
      </c>
      <c r="BI439" s="181">
        <f>IF(N439="nulová",J439,0)</f>
        <v>0</v>
      </c>
      <c r="BJ439" s="18" t="s">
        <v>79</v>
      </c>
      <c r="BK439" s="181">
        <f>ROUND(I439*H439,2)</f>
        <v>0</v>
      </c>
      <c r="BL439" s="18" t="s">
        <v>188</v>
      </c>
      <c r="BM439" s="180" t="s">
        <v>867</v>
      </c>
    </row>
    <row r="440" spans="1:65" s="13" customFormat="1" ht="11.25">
      <c r="B440" s="197"/>
      <c r="C440" s="198"/>
      <c r="D440" s="199" t="s">
        <v>147</v>
      </c>
      <c r="E440" s="200" t="s">
        <v>19</v>
      </c>
      <c r="F440" s="201" t="s">
        <v>868</v>
      </c>
      <c r="G440" s="198"/>
      <c r="H440" s="202">
        <v>1</v>
      </c>
      <c r="I440" s="203"/>
      <c r="J440" s="198"/>
      <c r="K440" s="198"/>
      <c r="L440" s="204"/>
      <c r="M440" s="205"/>
      <c r="N440" s="206"/>
      <c r="O440" s="206"/>
      <c r="P440" s="206"/>
      <c r="Q440" s="206"/>
      <c r="R440" s="206"/>
      <c r="S440" s="206"/>
      <c r="T440" s="207"/>
      <c r="AT440" s="208" t="s">
        <v>147</v>
      </c>
      <c r="AU440" s="208" t="s">
        <v>81</v>
      </c>
      <c r="AV440" s="13" t="s">
        <v>81</v>
      </c>
      <c r="AW440" s="13" t="s">
        <v>36</v>
      </c>
      <c r="AX440" s="13" t="s">
        <v>79</v>
      </c>
      <c r="AY440" s="208" t="s">
        <v>123</v>
      </c>
    </row>
    <row r="441" spans="1:65" s="2" customFormat="1" ht="62.65" customHeight="1">
      <c r="A441" s="35"/>
      <c r="B441" s="36"/>
      <c r="C441" s="169" t="s">
        <v>869</v>
      </c>
      <c r="D441" s="169" t="s">
        <v>127</v>
      </c>
      <c r="E441" s="170" t="s">
        <v>870</v>
      </c>
      <c r="F441" s="171" t="s">
        <v>871</v>
      </c>
      <c r="G441" s="172" t="s">
        <v>156</v>
      </c>
      <c r="H441" s="173">
        <v>1</v>
      </c>
      <c r="I441" s="174"/>
      <c r="J441" s="175">
        <f>ROUND(I441*H441,2)</f>
        <v>0</v>
      </c>
      <c r="K441" s="171" t="s">
        <v>799</v>
      </c>
      <c r="L441" s="40"/>
      <c r="M441" s="176" t="s">
        <v>19</v>
      </c>
      <c r="N441" s="177" t="s">
        <v>45</v>
      </c>
      <c r="O441" s="65"/>
      <c r="P441" s="178">
        <f>O441*H441</f>
        <v>0</v>
      </c>
      <c r="Q441" s="178">
        <v>0</v>
      </c>
      <c r="R441" s="178">
        <f>Q441*H441</f>
        <v>0</v>
      </c>
      <c r="S441" s="178">
        <v>0</v>
      </c>
      <c r="T441" s="179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80" t="s">
        <v>188</v>
      </c>
      <c r="AT441" s="180" t="s">
        <v>127</v>
      </c>
      <c r="AU441" s="180" t="s">
        <v>81</v>
      </c>
      <c r="AY441" s="18" t="s">
        <v>123</v>
      </c>
      <c r="BE441" s="181">
        <f>IF(N441="základní",J441,0)</f>
        <v>0</v>
      </c>
      <c r="BF441" s="181">
        <f>IF(N441="snížená",J441,0)</f>
        <v>0</v>
      </c>
      <c r="BG441" s="181">
        <f>IF(N441="zákl. přenesená",J441,0)</f>
        <v>0</v>
      </c>
      <c r="BH441" s="181">
        <f>IF(N441="sníž. přenesená",J441,0)</f>
        <v>0</v>
      </c>
      <c r="BI441" s="181">
        <f>IF(N441="nulová",J441,0)</f>
        <v>0</v>
      </c>
      <c r="BJ441" s="18" t="s">
        <v>79</v>
      </c>
      <c r="BK441" s="181">
        <f>ROUND(I441*H441,2)</f>
        <v>0</v>
      </c>
      <c r="BL441" s="18" t="s">
        <v>188</v>
      </c>
      <c r="BM441" s="180" t="s">
        <v>872</v>
      </c>
    </row>
    <row r="442" spans="1:65" s="13" customFormat="1" ht="11.25">
      <c r="B442" s="197"/>
      <c r="C442" s="198"/>
      <c r="D442" s="199" t="s">
        <v>147</v>
      </c>
      <c r="E442" s="200" t="s">
        <v>19</v>
      </c>
      <c r="F442" s="201" t="s">
        <v>873</v>
      </c>
      <c r="G442" s="198"/>
      <c r="H442" s="202">
        <v>1</v>
      </c>
      <c r="I442" s="203"/>
      <c r="J442" s="198"/>
      <c r="K442" s="198"/>
      <c r="L442" s="204"/>
      <c r="M442" s="205"/>
      <c r="N442" s="206"/>
      <c r="O442" s="206"/>
      <c r="P442" s="206"/>
      <c r="Q442" s="206"/>
      <c r="R442" s="206"/>
      <c r="S442" s="206"/>
      <c r="T442" s="207"/>
      <c r="AT442" s="208" t="s">
        <v>147</v>
      </c>
      <c r="AU442" s="208" t="s">
        <v>81</v>
      </c>
      <c r="AV442" s="13" t="s">
        <v>81</v>
      </c>
      <c r="AW442" s="13" t="s">
        <v>36</v>
      </c>
      <c r="AX442" s="13" t="s">
        <v>79</v>
      </c>
      <c r="AY442" s="208" t="s">
        <v>123</v>
      </c>
    </row>
    <row r="443" spans="1:65" s="12" customFormat="1" ht="25.9" customHeight="1">
      <c r="B443" s="153"/>
      <c r="C443" s="154"/>
      <c r="D443" s="155" t="s">
        <v>73</v>
      </c>
      <c r="E443" s="156" t="s">
        <v>874</v>
      </c>
      <c r="F443" s="156" t="s">
        <v>875</v>
      </c>
      <c r="G443" s="154"/>
      <c r="H443" s="154"/>
      <c r="I443" s="157"/>
      <c r="J443" s="158">
        <f>BK443</f>
        <v>0</v>
      </c>
      <c r="K443" s="154"/>
      <c r="L443" s="159"/>
      <c r="M443" s="160"/>
      <c r="N443" s="161"/>
      <c r="O443" s="161"/>
      <c r="P443" s="162">
        <f>SUM(P444:P458)</f>
        <v>0</v>
      </c>
      <c r="Q443" s="161"/>
      <c r="R443" s="162">
        <f>SUM(R444:R458)</f>
        <v>0</v>
      </c>
      <c r="S443" s="161"/>
      <c r="T443" s="163">
        <f>SUM(T444:T458)</f>
        <v>0</v>
      </c>
      <c r="AR443" s="164" t="s">
        <v>132</v>
      </c>
      <c r="AT443" s="165" t="s">
        <v>73</v>
      </c>
      <c r="AU443" s="165" t="s">
        <v>74</v>
      </c>
      <c r="AY443" s="164" t="s">
        <v>123</v>
      </c>
      <c r="BK443" s="166">
        <f>SUM(BK444:BK458)</f>
        <v>0</v>
      </c>
    </row>
    <row r="444" spans="1:65" s="2" customFormat="1" ht="16.5" customHeight="1">
      <c r="A444" s="35"/>
      <c r="B444" s="36"/>
      <c r="C444" s="169" t="s">
        <v>876</v>
      </c>
      <c r="D444" s="169" t="s">
        <v>127</v>
      </c>
      <c r="E444" s="170" t="s">
        <v>877</v>
      </c>
      <c r="F444" s="171" t="s">
        <v>878</v>
      </c>
      <c r="G444" s="172" t="s">
        <v>879</v>
      </c>
      <c r="H444" s="173">
        <v>20</v>
      </c>
      <c r="I444" s="174"/>
      <c r="J444" s="175">
        <f t="shared" ref="J444:J458" si="40">ROUND(I444*H444,2)</f>
        <v>0</v>
      </c>
      <c r="K444" s="171" t="s">
        <v>799</v>
      </c>
      <c r="L444" s="40"/>
      <c r="M444" s="176" t="s">
        <v>19</v>
      </c>
      <c r="N444" s="177" t="s">
        <v>45</v>
      </c>
      <c r="O444" s="65"/>
      <c r="P444" s="178">
        <f t="shared" ref="P444:P458" si="41">O444*H444</f>
        <v>0</v>
      </c>
      <c r="Q444" s="178">
        <v>0</v>
      </c>
      <c r="R444" s="178">
        <f t="shared" ref="R444:R458" si="42">Q444*H444</f>
        <v>0</v>
      </c>
      <c r="S444" s="178">
        <v>0</v>
      </c>
      <c r="T444" s="179">
        <f t="shared" ref="T444:T458" si="43"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0" t="s">
        <v>880</v>
      </c>
      <c r="AT444" s="180" t="s">
        <v>127</v>
      </c>
      <c r="AU444" s="180" t="s">
        <v>79</v>
      </c>
      <c r="AY444" s="18" t="s">
        <v>123</v>
      </c>
      <c r="BE444" s="181">
        <f t="shared" ref="BE444:BE458" si="44">IF(N444="základní",J444,0)</f>
        <v>0</v>
      </c>
      <c r="BF444" s="181">
        <f t="shared" ref="BF444:BF458" si="45">IF(N444="snížená",J444,0)</f>
        <v>0</v>
      </c>
      <c r="BG444" s="181">
        <f t="shared" ref="BG444:BG458" si="46">IF(N444="zákl. přenesená",J444,0)</f>
        <v>0</v>
      </c>
      <c r="BH444" s="181">
        <f t="shared" ref="BH444:BH458" si="47">IF(N444="sníž. přenesená",J444,0)</f>
        <v>0</v>
      </c>
      <c r="BI444" s="181">
        <f t="shared" ref="BI444:BI458" si="48">IF(N444="nulová",J444,0)</f>
        <v>0</v>
      </c>
      <c r="BJ444" s="18" t="s">
        <v>79</v>
      </c>
      <c r="BK444" s="181">
        <f t="shared" ref="BK444:BK458" si="49">ROUND(I444*H444,2)</f>
        <v>0</v>
      </c>
      <c r="BL444" s="18" t="s">
        <v>880</v>
      </c>
      <c r="BM444" s="180" t="s">
        <v>881</v>
      </c>
    </row>
    <row r="445" spans="1:65" s="2" customFormat="1" ht="16.5" customHeight="1">
      <c r="A445" s="35"/>
      <c r="B445" s="36"/>
      <c r="C445" s="169" t="s">
        <v>882</v>
      </c>
      <c r="D445" s="169" t="s">
        <v>127</v>
      </c>
      <c r="E445" s="170" t="s">
        <v>883</v>
      </c>
      <c r="F445" s="171" t="s">
        <v>884</v>
      </c>
      <c r="G445" s="172" t="s">
        <v>879</v>
      </c>
      <c r="H445" s="173">
        <v>10</v>
      </c>
      <c r="I445" s="174"/>
      <c r="J445" s="175">
        <f t="shared" si="40"/>
        <v>0</v>
      </c>
      <c r="K445" s="171" t="s">
        <v>141</v>
      </c>
      <c r="L445" s="40"/>
      <c r="M445" s="176" t="s">
        <v>19</v>
      </c>
      <c r="N445" s="177" t="s">
        <v>45</v>
      </c>
      <c r="O445" s="65"/>
      <c r="P445" s="178">
        <f t="shared" si="41"/>
        <v>0</v>
      </c>
      <c r="Q445" s="178">
        <v>0</v>
      </c>
      <c r="R445" s="178">
        <f t="shared" si="42"/>
        <v>0</v>
      </c>
      <c r="S445" s="178">
        <v>0</v>
      </c>
      <c r="T445" s="179">
        <f t="shared" si="43"/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80" t="s">
        <v>880</v>
      </c>
      <c r="AT445" s="180" t="s">
        <v>127</v>
      </c>
      <c r="AU445" s="180" t="s">
        <v>79</v>
      </c>
      <c r="AY445" s="18" t="s">
        <v>123</v>
      </c>
      <c r="BE445" s="181">
        <f t="shared" si="44"/>
        <v>0</v>
      </c>
      <c r="BF445" s="181">
        <f t="shared" si="45"/>
        <v>0</v>
      </c>
      <c r="BG445" s="181">
        <f t="shared" si="46"/>
        <v>0</v>
      </c>
      <c r="BH445" s="181">
        <f t="shared" si="47"/>
        <v>0</v>
      </c>
      <c r="BI445" s="181">
        <f t="shared" si="48"/>
        <v>0</v>
      </c>
      <c r="BJ445" s="18" t="s">
        <v>79</v>
      </c>
      <c r="BK445" s="181">
        <f t="shared" si="49"/>
        <v>0</v>
      </c>
      <c r="BL445" s="18" t="s">
        <v>880</v>
      </c>
      <c r="BM445" s="180" t="s">
        <v>885</v>
      </c>
    </row>
    <row r="446" spans="1:65" s="2" customFormat="1" ht="16.5" customHeight="1">
      <c r="A446" s="35"/>
      <c r="B446" s="36"/>
      <c r="C446" s="169" t="s">
        <v>886</v>
      </c>
      <c r="D446" s="169" t="s">
        <v>127</v>
      </c>
      <c r="E446" s="170" t="s">
        <v>887</v>
      </c>
      <c r="F446" s="171" t="s">
        <v>888</v>
      </c>
      <c r="G446" s="172" t="s">
        <v>728</v>
      </c>
      <c r="H446" s="173">
        <v>4</v>
      </c>
      <c r="I446" s="174"/>
      <c r="J446" s="175">
        <f t="shared" si="40"/>
        <v>0</v>
      </c>
      <c r="K446" s="171" t="s">
        <v>141</v>
      </c>
      <c r="L446" s="40"/>
      <c r="M446" s="176" t="s">
        <v>19</v>
      </c>
      <c r="N446" s="177" t="s">
        <v>45</v>
      </c>
      <c r="O446" s="65"/>
      <c r="P446" s="178">
        <f t="shared" si="41"/>
        <v>0</v>
      </c>
      <c r="Q446" s="178">
        <v>0</v>
      </c>
      <c r="R446" s="178">
        <f t="shared" si="42"/>
        <v>0</v>
      </c>
      <c r="S446" s="178">
        <v>0</v>
      </c>
      <c r="T446" s="179">
        <f t="shared" si="43"/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80" t="s">
        <v>880</v>
      </c>
      <c r="AT446" s="180" t="s">
        <v>127</v>
      </c>
      <c r="AU446" s="180" t="s">
        <v>79</v>
      </c>
      <c r="AY446" s="18" t="s">
        <v>123</v>
      </c>
      <c r="BE446" s="181">
        <f t="shared" si="44"/>
        <v>0</v>
      </c>
      <c r="BF446" s="181">
        <f t="shared" si="45"/>
        <v>0</v>
      </c>
      <c r="BG446" s="181">
        <f t="shared" si="46"/>
        <v>0</v>
      </c>
      <c r="BH446" s="181">
        <f t="shared" si="47"/>
        <v>0</v>
      </c>
      <c r="BI446" s="181">
        <f t="shared" si="48"/>
        <v>0</v>
      </c>
      <c r="BJ446" s="18" t="s">
        <v>79</v>
      </c>
      <c r="BK446" s="181">
        <f t="shared" si="49"/>
        <v>0</v>
      </c>
      <c r="BL446" s="18" t="s">
        <v>880</v>
      </c>
      <c r="BM446" s="180" t="s">
        <v>889</v>
      </c>
    </row>
    <row r="447" spans="1:65" s="2" customFormat="1" ht="16.5" customHeight="1">
      <c r="A447" s="35"/>
      <c r="B447" s="36"/>
      <c r="C447" s="169" t="s">
        <v>890</v>
      </c>
      <c r="D447" s="169" t="s">
        <v>127</v>
      </c>
      <c r="E447" s="170" t="s">
        <v>891</v>
      </c>
      <c r="F447" s="171" t="s">
        <v>892</v>
      </c>
      <c r="G447" s="172" t="s">
        <v>728</v>
      </c>
      <c r="H447" s="173">
        <v>6</v>
      </c>
      <c r="I447" s="174"/>
      <c r="J447" s="175">
        <f t="shared" si="40"/>
        <v>0</v>
      </c>
      <c r="K447" s="171" t="s">
        <v>141</v>
      </c>
      <c r="L447" s="40"/>
      <c r="M447" s="176" t="s">
        <v>19</v>
      </c>
      <c r="N447" s="177" t="s">
        <v>45</v>
      </c>
      <c r="O447" s="65"/>
      <c r="P447" s="178">
        <f t="shared" si="41"/>
        <v>0</v>
      </c>
      <c r="Q447" s="178">
        <v>0</v>
      </c>
      <c r="R447" s="178">
        <f t="shared" si="42"/>
        <v>0</v>
      </c>
      <c r="S447" s="178">
        <v>0</v>
      </c>
      <c r="T447" s="179">
        <f t="shared" si="43"/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0" t="s">
        <v>880</v>
      </c>
      <c r="AT447" s="180" t="s">
        <v>127</v>
      </c>
      <c r="AU447" s="180" t="s">
        <v>79</v>
      </c>
      <c r="AY447" s="18" t="s">
        <v>123</v>
      </c>
      <c r="BE447" s="181">
        <f t="shared" si="44"/>
        <v>0</v>
      </c>
      <c r="BF447" s="181">
        <f t="shared" si="45"/>
        <v>0</v>
      </c>
      <c r="BG447" s="181">
        <f t="shared" si="46"/>
        <v>0</v>
      </c>
      <c r="BH447" s="181">
        <f t="shared" si="47"/>
        <v>0</v>
      </c>
      <c r="BI447" s="181">
        <f t="shared" si="48"/>
        <v>0</v>
      </c>
      <c r="BJ447" s="18" t="s">
        <v>79</v>
      </c>
      <c r="BK447" s="181">
        <f t="shared" si="49"/>
        <v>0</v>
      </c>
      <c r="BL447" s="18" t="s">
        <v>880</v>
      </c>
      <c r="BM447" s="180" t="s">
        <v>893</v>
      </c>
    </row>
    <row r="448" spans="1:65" s="2" customFormat="1" ht="16.5" customHeight="1">
      <c r="A448" s="35"/>
      <c r="B448" s="36"/>
      <c r="C448" s="169" t="s">
        <v>894</v>
      </c>
      <c r="D448" s="169" t="s">
        <v>127</v>
      </c>
      <c r="E448" s="170" t="s">
        <v>895</v>
      </c>
      <c r="F448" s="171" t="s">
        <v>896</v>
      </c>
      <c r="G448" s="172" t="s">
        <v>728</v>
      </c>
      <c r="H448" s="173">
        <v>4</v>
      </c>
      <c r="I448" s="174"/>
      <c r="J448" s="175">
        <f t="shared" si="40"/>
        <v>0</v>
      </c>
      <c r="K448" s="171" t="s">
        <v>141</v>
      </c>
      <c r="L448" s="40"/>
      <c r="M448" s="176" t="s">
        <v>19</v>
      </c>
      <c r="N448" s="177" t="s">
        <v>45</v>
      </c>
      <c r="O448" s="65"/>
      <c r="P448" s="178">
        <f t="shared" si="41"/>
        <v>0</v>
      </c>
      <c r="Q448" s="178">
        <v>0</v>
      </c>
      <c r="R448" s="178">
        <f t="shared" si="42"/>
        <v>0</v>
      </c>
      <c r="S448" s="178">
        <v>0</v>
      </c>
      <c r="T448" s="179">
        <f t="shared" si="43"/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80" t="s">
        <v>880</v>
      </c>
      <c r="AT448" s="180" t="s">
        <v>127</v>
      </c>
      <c r="AU448" s="180" t="s">
        <v>79</v>
      </c>
      <c r="AY448" s="18" t="s">
        <v>123</v>
      </c>
      <c r="BE448" s="181">
        <f t="shared" si="44"/>
        <v>0</v>
      </c>
      <c r="BF448" s="181">
        <f t="shared" si="45"/>
        <v>0</v>
      </c>
      <c r="BG448" s="181">
        <f t="shared" si="46"/>
        <v>0</v>
      </c>
      <c r="BH448" s="181">
        <f t="shared" si="47"/>
        <v>0</v>
      </c>
      <c r="BI448" s="181">
        <f t="shared" si="48"/>
        <v>0</v>
      </c>
      <c r="BJ448" s="18" t="s">
        <v>79</v>
      </c>
      <c r="BK448" s="181">
        <f t="shared" si="49"/>
        <v>0</v>
      </c>
      <c r="BL448" s="18" t="s">
        <v>880</v>
      </c>
      <c r="BM448" s="180" t="s">
        <v>897</v>
      </c>
    </row>
    <row r="449" spans="1:65" s="2" customFormat="1" ht="16.5" customHeight="1">
      <c r="A449" s="35"/>
      <c r="B449" s="36"/>
      <c r="C449" s="169" t="s">
        <v>898</v>
      </c>
      <c r="D449" s="169" t="s">
        <v>127</v>
      </c>
      <c r="E449" s="170" t="s">
        <v>899</v>
      </c>
      <c r="F449" s="171" t="s">
        <v>900</v>
      </c>
      <c r="G449" s="172" t="s">
        <v>728</v>
      </c>
      <c r="H449" s="173">
        <v>1</v>
      </c>
      <c r="I449" s="174"/>
      <c r="J449" s="175">
        <f t="shared" si="40"/>
        <v>0</v>
      </c>
      <c r="K449" s="171" t="s">
        <v>141</v>
      </c>
      <c r="L449" s="40"/>
      <c r="M449" s="176" t="s">
        <v>19</v>
      </c>
      <c r="N449" s="177" t="s">
        <v>45</v>
      </c>
      <c r="O449" s="65"/>
      <c r="P449" s="178">
        <f t="shared" si="41"/>
        <v>0</v>
      </c>
      <c r="Q449" s="178">
        <v>0</v>
      </c>
      <c r="R449" s="178">
        <f t="shared" si="42"/>
        <v>0</v>
      </c>
      <c r="S449" s="178">
        <v>0</v>
      </c>
      <c r="T449" s="179">
        <f t="shared" si="43"/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80" t="s">
        <v>880</v>
      </c>
      <c r="AT449" s="180" t="s">
        <v>127</v>
      </c>
      <c r="AU449" s="180" t="s">
        <v>79</v>
      </c>
      <c r="AY449" s="18" t="s">
        <v>123</v>
      </c>
      <c r="BE449" s="181">
        <f t="shared" si="44"/>
        <v>0</v>
      </c>
      <c r="BF449" s="181">
        <f t="shared" si="45"/>
        <v>0</v>
      </c>
      <c r="BG449" s="181">
        <f t="shared" si="46"/>
        <v>0</v>
      </c>
      <c r="BH449" s="181">
        <f t="shared" si="47"/>
        <v>0</v>
      </c>
      <c r="BI449" s="181">
        <f t="shared" si="48"/>
        <v>0</v>
      </c>
      <c r="BJ449" s="18" t="s">
        <v>79</v>
      </c>
      <c r="BK449" s="181">
        <f t="shared" si="49"/>
        <v>0</v>
      </c>
      <c r="BL449" s="18" t="s">
        <v>880</v>
      </c>
      <c r="BM449" s="180" t="s">
        <v>901</v>
      </c>
    </row>
    <row r="450" spans="1:65" s="2" customFormat="1" ht="16.5" customHeight="1">
      <c r="A450" s="35"/>
      <c r="B450" s="36"/>
      <c r="C450" s="169" t="s">
        <v>902</v>
      </c>
      <c r="D450" s="169" t="s">
        <v>127</v>
      </c>
      <c r="E450" s="170" t="s">
        <v>903</v>
      </c>
      <c r="F450" s="171" t="s">
        <v>904</v>
      </c>
      <c r="G450" s="172" t="s">
        <v>879</v>
      </c>
      <c r="H450" s="173">
        <v>15</v>
      </c>
      <c r="I450" s="174"/>
      <c r="J450" s="175">
        <f t="shared" si="40"/>
        <v>0</v>
      </c>
      <c r="K450" s="171" t="s">
        <v>141</v>
      </c>
      <c r="L450" s="40"/>
      <c r="M450" s="176" t="s">
        <v>19</v>
      </c>
      <c r="N450" s="177" t="s">
        <v>45</v>
      </c>
      <c r="O450" s="65"/>
      <c r="P450" s="178">
        <f t="shared" si="41"/>
        <v>0</v>
      </c>
      <c r="Q450" s="178">
        <v>0</v>
      </c>
      <c r="R450" s="178">
        <f t="shared" si="42"/>
        <v>0</v>
      </c>
      <c r="S450" s="178">
        <v>0</v>
      </c>
      <c r="T450" s="179">
        <f t="shared" si="43"/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0" t="s">
        <v>880</v>
      </c>
      <c r="AT450" s="180" t="s">
        <v>127</v>
      </c>
      <c r="AU450" s="180" t="s">
        <v>79</v>
      </c>
      <c r="AY450" s="18" t="s">
        <v>123</v>
      </c>
      <c r="BE450" s="181">
        <f t="shared" si="44"/>
        <v>0</v>
      </c>
      <c r="BF450" s="181">
        <f t="shared" si="45"/>
        <v>0</v>
      </c>
      <c r="BG450" s="181">
        <f t="shared" si="46"/>
        <v>0</v>
      </c>
      <c r="BH450" s="181">
        <f t="shared" si="47"/>
        <v>0</v>
      </c>
      <c r="BI450" s="181">
        <f t="shared" si="48"/>
        <v>0</v>
      </c>
      <c r="BJ450" s="18" t="s">
        <v>79</v>
      </c>
      <c r="BK450" s="181">
        <f t="shared" si="49"/>
        <v>0</v>
      </c>
      <c r="BL450" s="18" t="s">
        <v>880</v>
      </c>
      <c r="BM450" s="180" t="s">
        <v>905</v>
      </c>
    </row>
    <row r="451" spans="1:65" s="2" customFormat="1" ht="16.5" customHeight="1">
      <c r="A451" s="35"/>
      <c r="B451" s="36"/>
      <c r="C451" s="169" t="s">
        <v>906</v>
      </c>
      <c r="D451" s="169" t="s">
        <v>127</v>
      </c>
      <c r="E451" s="170" t="s">
        <v>907</v>
      </c>
      <c r="F451" s="171" t="s">
        <v>908</v>
      </c>
      <c r="G451" s="172" t="s">
        <v>879</v>
      </c>
      <c r="H451" s="173">
        <v>15</v>
      </c>
      <c r="I451" s="174"/>
      <c r="J451" s="175">
        <f t="shared" si="40"/>
        <v>0</v>
      </c>
      <c r="K451" s="171" t="s">
        <v>141</v>
      </c>
      <c r="L451" s="40"/>
      <c r="M451" s="176" t="s">
        <v>19</v>
      </c>
      <c r="N451" s="177" t="s">
        <v>45</v>
      </c>
      <c r="O451" s="65"/>
      <c r="P451" s="178">
        <f t="shared" si="41"/>
        <v>0</v>
      </c>
      <c r="Q451" s="178">
        <v>0</v>
      </c>
      <c r="R451" s="178">
        <f t="shared" si="42"/>
        <v>0</v>
      </c>
      <c r="S451" s="178">
        <v>0</v>
      </c>
      <c r="T451" s="179">
        <f t="shared" si="43"/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0" t="s">
        <v>880</v>
      </c>
      <c r="AT451" s="180" t="s">
        <v>127</v>
      </c>
      <c r="AU451" s="180" t="s">
        <v>79</v>
      </c>
      <c r="AY451" s="18" t="s">
        <v>123</v>
      </c>
      <c r="BE451" s="181">
        <f t="shared" si="44"/>
        <v>0</v>
      </c>
      <c r="BF451" s="181">
        <f t="shared" si="45"/>
        <v>0</v>
      </c>
      <c r="BG451" s="181">
        <f t="shared" si="46"/>
        <v>0</v>
      </c>
      <c r="BH451" s="181">
        <f t="shared" si="47"/>
        <v>0</v>
      </c>
      <c r="BI451" s="181">
        <f t="shared" si="48"/>
        <v>0</v>
      </c>
      <c r="BJ451" s="18" t="s">
        <v>79</v>
      </c>
      <c r="BK451" s="181">
        <f t="shared" si="49"/>
        <v>0</v>
      </c>
      <c r="BL451" s="18" t="s">
        <v>880</v>
      </c>
      <c r="BM451" s="180" t="s">
        <v>909</v>
      </c>
    </row>
    <row r="452" spans="1:65" s="2" customFormat="1" ht="16.5" customHeight="1">
      <c r="A452" s="35"/>
      <c r="B452" s="36"/>
      <c r="C452" s="169" t="s">
        <v>910</v>
      </c>
      <c r="D452" s="169" t="s">
        <v>127</v>
      </c>
      <c r="E452" s="170" t="s">
        <v>911</v>
      </c>
      <c r="F452" s="171" t="s">
        <v>912</v>
      </c>
      <c r="G452" s="172" t="s">
        <v>879</v>
      </c>
      <c r="H452" s="173">
        <v>15</v>
      </c>
      <c r="I452" s="174"/>
      <c r="J452" s="175">
        <f t="shared" si="40"/>
        <v>0</v>
      </c>
      <c r="K452" s="171" t="s">
        <v>141</v>
      </c>
      <c r="L452" s="40"/>
      <c r="M452" s="176" t="s">
        <v>19</v>
      </c>
      <c r="N452" s="177" t="s">
        <v>45</v>
      </c>
      <c r="O452" s="65"/>
      <c r="P452" s="178">
        <f t="shared" si="41"/>
        <v>0</v>
      </c>
      <c r="Q452" s="178">
        <v>0</v>
      </c>
      <c r="R452" s="178">
        <f t="shared" si="42"/>
        <v>0</v>
      </c>
      <c r="S452" s="178">
        <v>0</v>
      </c>
      <c r="T452" s="179">
        <f t="shared" si="43"/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80" t="s">
        <v>880</v>
      </c>
      <c r="AT452" s="180" t="s">
        <v>127</v>
      </c>
      <c r="AU452" s="180" t="s">
        <v>79</v>
      </c>
      <c r="AY452" s="18" t="s">
        <v>123</v>
      </c>
      <c r="BE452" s="181">
        <f t="shared" si="44"/>
        <v>0</v>
      </c>
      <c r="BF452" s="181">
        <f t="shared" si="45"/>
        <v>0</v>
      </c>
      <c r="BG452" s="181">
        <f t="shared" si="46"/>
        <v>0</v>
      </c>
      <c r="BH452" s="181">
        <f t="shared" si="47"/>
        <v>0</v>
      </c>
      <c r="BI452" s="181">
        <f t="shared" si="48"/>
        <v>0</v>
      </c>
      <c r="BJ452" s="18" t="s">
        <v>79</v>
      </c>
      <c r="BK452" s="181">
        <f t="shared" si="49"/>
        <v>0</v>
      </c>
      <c r="BL452" s="18" t="s">
        <v>880</v>
      </c>
      <c r="BM452" s="180" t="s">
        <v>913</v>
      </c>
    </row>
    <row r="453" spans="1:65" s="2" customFormat="1" ht="16.5" customHeight="1">
      <c r="A453" s="35"/>
      <c r="B453" s="36"/>
      <c r="C453" s="169" t="s">
        <v>914</v>
      </c>
      <c r="D453" s="169" t="s">
        <v>127</v>
      </c>
      <c r="E453" s="170" t="s">
        <v>915</v>
      </c>
      <c r="F453" s="171" t="s">
        <v>916</v>
      </c>
      <c r="G453" s="172" t="s">
        <v>879</v>
      </c>
      <c r="H453" s="173">
        <v>1</v>
      </c>
      <c r="I453" s="174"/>
      <c r="J453" s="175">
        <f t="shared" si="40"/>
        <v>0</v>
      </c>
      <c r="K453" s="171" t="s">
        <v>141</v>
      </c>
      <c r="L453" s="40"/>
      <c r="M453" s="176" t="s">
        <v>19</v>
      </c>
      <c r="N453" s="177" t="s">
        <v>45</v>
      </c>
      <c r="O453" s="65"/>
      <c r="P453" s="178">
        <f t="shared" si="41"/>
        <v>0</v>
      </c>
      <c r="Q453" s="178">
        <v>0</v>
      </c>
      <c r="R453" s="178">
        <f t="shared" si="42"/>
        <v>0</v>
      </c>
      <c r="S453" s="178">
        <v>0</v>
      </c>
      <c r="T453" s="179">
        <f t="shared" si="43"/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80" t="s">
        <v>880</v>
      </c>
      <c r="AT453" s="180" t="s">
        <v>127</v>
      </c>
      <c r="AU453" s="180" t="s">
        <v>79</v>
      </c>
      <c r="AY453" s="18" t="s">
        <v>123</v>
      </c>
      <c r="BE453" s="181">
        <f t="shared" si="44"/>
        <v>0</v>
      </c>
      <c r="BF453" s="181">
        <f t="shared" si="45"/>
        <v>0</v>
      </c>
      <c r="BG453" s="181">
        <f t="shared" si="46"/>
        <v>0</v>
      </c>
      <c r="BH453" s="181">
        <f t="shared" si="47"/>
        <v>0</v>
      </c>
      <c r="BI453" s="181">
        <f t="shared" si="48"/>
        <v>0</v>
      </c>
      <c r="BJ453" s="18" t="s">
        <v>79</v>
      </c>
      <c r="BK453" s="181">
        <f t="shared" si="49"/>
        <v>0</v>
      </c>
      <c r="BL453" s="18" t="s">
        <v>880</v>
      </c>
      <c r="BM453" s="180" t="s">
        <v>917</v>
      </c>
    </row>
    <row r="454" spans="1:65" s="2" customFormat="1" ht="16.5" customHeight="1">
      <c r="A454" s="35"/>
      <c r="B454" s="36"/>
      <c r="C454" s="169" t="s">
        <v>918</v>
      </c>
      <c r="D454" s="169" t="s">
        <v>127</v>
      </c>
      <c r="E454" s="170" t="s">
        <v>919</v>
      </c>
      <c r="F454" s="171" t="s">
        <v>920</v>
      </c>
      <c r="G454" s="172" t="s">
        <v>728</v>
      </c>
      <c r="H454" s="173">
        <v>1</v>
      </c>
      <c r="I454" s="174"/>
      <c r="J454" s="175">
        <f t="shared" si="40"/>
        <v>0</v>
      </c>
      <c r="K454" s="171" t="s">
        <v>141</v>
      </c>
      <c r="L454" s="40"/>
      <c r="M454" s="176" t="s">
        <v>19</v>
      </c>
      <c r="N454" s="177" t="s">
        <v>45</v>
      </c>
      <c r="O454" s="65"/>
      <c r="P454" s="178">
        <f t="shared" si="41"/>
        <v>0</v>
      </c>
      <c r="Q454" s="178">
        <v>0</v>
      </c>
      <c r="R454" s="178">
        <f t="shared" si="42"/>
        <v>0</v>
      </c>
      <c r="S454" s="178">
        <v>0</v>
      </c>
      <c r="T454" s="179">
        <f t="shared" si="43"/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0" t="s">
        <v>880</v>
      </c>
      <c r="AT454" s="180" t="s">
        <v>127</v>
      </c>
      <c r="AU454" s="180" t="s">
        <v>79</v>
      </c>
      <c r="AY454" s="18" t="s">
        <v>123</v>
      </c>
      <c r="BE454" s="181">
        <f t="shared" si="44"/>
        <v>0</v>
      </c>
      <c r="BF454" s="181">
        <f t="shared" si="45"/>
        <v>0</v>
      </c>
      <c r="BG454" s="181">
        <f t="shared" si="46"/>
        <v>0</v>
      </c>
      <c r="BH454" s="181">
        <f t="shared" si="47"/>
        <v>0</v>
      </c>
      <c r="BI454" s="181">
        <f t="shared" si="48"/>
        <v>0</v>
      </c>
      <c r="BJ454" s="18" t="s">
        <v>79</v>
      </c>
      <c r="BK454" s="181">
        <f t="shared" si="49"/>
        <v>0</v>
      </c>
      <c r="BL454" s="18" t="s">
        <v>880</v>
      </c>
      <c r="BM454" s="180" t="s">
        <v>921</v>
      </c>
    </row>
    <row r="455" spans="1:65" s="2" customFormat="1" ht="16.5" customHeight="1">
      <c r="A455" s="35"/>
      <c r="B455" s="36"/>
      <c r="C455" s="169" t="s">
        <v>922</v>
      </c>
      <c r="D455" s="169" t="s">
        <v>127</v>
      </c>
      <c r="E455" s="170" t="s">
        <v>923</v>
      </c>
      <c r="F455" s="171" t="s">
        <v>924</v>
      </c>
      <c r="G455" s="172" t="s">
        <v>728</v>
      </c>
      <c r="H455" s="173">
        <v>1</v>
      </c>
      <c r="I455" s="174"/>
      <c r="J455" s="175">
        <f t="shared" si="40"/>
        <v>0</v>
      </c>
      <c r="K455" s="171" t="s">
        <v>141</v>
      </c>
      <c r="L455" s="40"/>
      <c r="M455" s="176" t="s">
        <v>19</v>
      </c>
      <c r="N455" s="177" t="s">
        <v>45</v>
      </c>
      <c r="O455" s="65"/>
      <c r="P455" s="178">
        <f t="shared" si="41"/>
        <v>0</v>
      </c>
      <c r="Q455" s="178">
        <v>0</v>
      </c>
      <c r="R455" s="178">
        <f t="shared" si="42"/>
        <v>0</v>
      </c>
      <c r="S455" s="178">
        <v>0</v>
      </c>
      <c r="T455" s="179">
        <f t="shared" si="43"/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80" t="s">
        <v>880</v>
      </c>
      <c r="AT455" s="180" t="s">
        <v>127</v>
      </c>
      <c r="AU455" s="180" t="s">
        <v>79</v>
      </c>
      <c r="AY455" s="18" t="s">
        <v>123</v>
      </c>
      <c r="BE455" s="181">
        <f t="shared" si="44"/>
        <v>0</v>
      </c>
      <c r="BF455" s="181">
        <f t="shared" si="45"/>
        <v>0</v>
      </c>
      <c r="BG455" s="181">
        <f t="shared" si="46"/>
        <v>0</v>
      </c>
      <c r="BH455" s="181">
        <f t="shared" si="47"/>
        <v>0</v>
      </c>
      <c r="BI455" s="181">
        <f t="shared" si="48"/>
        <v>0</v>
      </c>
      <c r="BJ455" s="18" t="s">
        <v>79</v>
      </c>
      <c r="BK455" s="181">
        <f t="shared" si="49"/>
        <v>0</v>
      </c>
      <c r="BL455" s="18" t="s">
        <v>880</v>
      </c>
      <c r="BM455" s="180" t="s">
        <v>925</v>
      </c>
    </row>
    <row r="456" spans="1:65" s="2" customFormat="1" ht="16.5" customHeight="1">
      <c r="A456" s="35"/>
      <c r="B456" s="36"/>
      <c r="C456" s="169" t="s">
        <v>926</v>
      </c>
      <c r="D456" s="169" t="s">
        <v>127</v>
      </c>
      <c r="E456" s="170" t="s">
        <v>927</v>
      </c>
      <c r="F456" s="171" t="s">
        <v>928</v>
      </c>
      <c r="G456" s="172" t="s">
        <v>728</v>
      </c>
      <c r="H456" s="173">
        <v>1</v>
      </c>
      <c r="I456" s="174"/>
      <c r="J456" s="175">
        <f t="shared" si="40"/>
        <v>0</v>
      </c>
      <c r="K456" s="171" t="s">
        <v>141</v>
      </c>
      <c r="L456" s="40"/>
      <c r="M456" s="176" t="s">
        <v>19</v>
      </c>
      <c r="N456" s="177" t="s">
        <v>45</v>
      </c>
      <c r="O456" s="65"/>
      <c r="P456" s="178">
        <f t="shared" si="41"/>
        <v>0</v>
      </c>
      <c r="Q456" s="178">
        <v>0</v>
      </c>
      <c r="R456" s="178">
        <f t="shared" si="42"/>
        <v>0</v>
      </c>
      <c r="S456" s="178">
        <v>0</v>
      </c>
      <c r="T456" s="179">
        <f t="shared" si="43"/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80" t="s">
        <v>880</v>
      </c>
      <c r="AT456" s="180" t="s">
        <v>127</v>
      </c>
      <c r="AU456" s="180" t="s">
        <v>79</v>
      </c>
      <c r="AY456" s="18" t="s">
        <v>123</v>
      </c>
      <c r="BE456" s="181">
        <f t="shared" si="44"/>
        <v>0</v>
      </c>
      <c r="BF456" s="181">
        <f t="shared" si="45"/>
        <v>0</v>
      </c>
      <c r="BG456" s="181">
        <f t="shared" si="46"/>
        <v>0</v>
      </c>
      <c r="BH456" s="181">
        <f t="shared" si="47"/>
        <v>0</v>
      </c>
      <c r="BI456" s="181">
        <f t="shared" si="48"/>
        <v>0</v>
      </c>
      <c r="BJ456" s="18" t="s">
        <v>79</v>
      </c>
      <c r="BK456" s="181">
        <f t="shared" si="49"/>
        <v>0</v>
      </c>
      <c r="BL456" s="18" t="s">
        <v>880</v>
      </c>
      <c r="BM456" s="180" t="s">
        <v>929</v>
      </c>
    </row>
    <row r="457" spans="1:65" s="2" customFormat="1" ht="16.5" customHeight="1">
      <c r="A457" s="35"/>
      <c r="B457" s="36"/>
      <c r="C457" s="169" t="s">
        <v>930</v>
      </c>
      <c r="D457" s="169" t="s">
        <v>127</v>
      </c>
      <c r="E457" s="170" t="s">
        <v>931</v>
      </c>
      <c r="F457" s="171" t="s">
        <v>932</v>
      </c>
      <c r="G457" s="172" t="s">
        <v>728</v>
      </c>
      <c r="H457" s="173">
        <v>1</v>
      </c>
      <c r="I457" s="174"/>
      <c r="J457" s="175">
        <f t="shared" si="40"/>
        <v>0</v>
      </c>
      <c r="K457" s="171" t="s">
        <v>141</v>
      </c>
      <c r="L457" s="40"/>
      <c r="M457" s="176" t="s">
        <v>19</v>
      </c>
      <c r="N457" s="177" t="s">
        <v>45</v>
      </c>
      <c r="O457" s="65"/>
      <c r="P457" s="178">
        <f t="shared" si="41"/>
        <v>0</v>
      </c>
      <c r="Q457" s="178">
        <v>0</v>
      </c>
      <c r="R457" s="178">
        <f t="shared" si="42"/>
        <v>0</v>
      </c>
      <c r="S457" s="178">
        <v>0</v>
      </c>
      <c r="T457" s="179">
        <f t="shared" si="43"/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80" t="s">
        <v>880</v>
      </c>
      <c r="AT457" s="180" t="s">
        <v>127</v>
      </c>
      <c r="AU457" s="180" t="s">
        <v>79</v>
      </c>
      <c r="AY457" s="18" t="s">
        <v>123</v>
      </c>
      <c r="BE457" s="181">
        <f t="shared" si="44"/>
        <v>0</v>
      </c>
      <c r="BF457" s="181">
        <f t="shared" si="45"/>
        <v>0</v>
      </c>
      <c r="BG457" s="181">
        <f t="shared" si="46"/>
        <v>0</v>
      </c>
      <c r="BH457" s="181">
        <f t="shared" si="47"/>
        <v>0</v>
      </c>
      <c r="BI457" s="181">
        <f t="shared" si="48"/>
        <v>0</v>
      </c>
      <c r="BJ457" s="18" t="s">
        <v>79</v>
      </c>
      <c r="BK457" s="181">
        <f t="shared" si="49"/>
        <v>0</v>
      </c>
      <c r="BL457" s="18" t="s">
        <v>880</v>
      </c>
      <c r="BM457" s="180" t="s">
        <v>933</v>
      </c>
    </row>
    <row r="458" spans="1:65" s="2" customFormat="1" ht="16.5" customHeight="1">
      <c r="A458" s="35"/>
      <c r="B458" s="36"/>
      <c r="C458" s="169" t="s">
        <v>934</v>
      </c>
      <c r="D458" s="169" t="s">
        <v>127</v>
      </c>
      <c r="E458" s="170" t="s">
        <v>935</v>
      </c>
      <c r="F458" s="171" t="s">
        <v>936</v>
      </c>
      <c r="G458" s="172" t="s">
        <v>728</v>
      </c>
      <c r="H458" s="173">
        <v>1</v>
      </c>
      <c r="I458" s="174"/>
      <c r="J458" s="175">
        <f t="shared" si="40"/>
        <v>0</v>
      </c>
      <c r="K458" s="171" t="s">
        <v>141</v>
      </c>
      <c r="L458" s="40"/>
      <c r="M458" s="176" t="s">
        <v>19</v>
      </c>
      <c r="N458" s="177" t="s">
        <v>45</v>
      </c>
      <c r="O458" s="65"/>
      <c r="P458" s="178">
        <f t="shared" si="41"/>
        <v>0</v>
      </c>
      <c r="Q458" s="178">
        <v>0</v>
      </c>
      <c r="R458" s="178">
        <f t="shared" si="42"/>
        <v>0</v>
      </c>
      <c r="S458" s="178">
        <v>0</v>
      </c>
      <c r="T458" s="179">
        <f t="shared" si="43"/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0" t="s">
        <v>880</v>
      </c>
      <c r="AT458" s="180" t="s">
        <v>127</v>
      </c>
      <c r="AU458" s="180" t="s">
        <v>79</v>
      </c>
      <c r="AY458" s="18" t="s">
        <v>123</v>
      </c>
      <c r="BE458" s="181">
        <f t="shared" si="44"/>
        <v>0</v>
      </c>
      <c r="BF458" s="181">
        <f t="shared" si="45"/>
        <v>0</v>
      </c>
      <c r="BG458" s="181">
        <f t="shared" si="46"/>
        <v>0</v>
      </c>
      <c r="BH458" s="181">
        <f t="shared" si="47"/>
        <v>0</v>
      </c>
      <c r="BI458" s="181">
        <f t="shared" si="48"/>
        <v>0</v>
      </c>
      <c r="BJ458" s="18" t="s">
        <v>79</v>
      </c>
      <c r="BK458" s="181">
        <f t="shared" si="49"/>
        <v>0</v>
      </c>
      <c r="BL458" s="18" t="s">
        <v>880</v>
      </c>
      <c r="BM458" s="180" t="s">
        <v>937</v>
      </c>
    </row>
    <row r="459" spans="1:65" s="12" customFormat="1" ht="25.9" customHeight="1">
      <c r="B459" s="153"/>
      <c r="C459" s="154"/>
      <c r="D459" s="155" t="s">
        <v>73</v>
      </c>
      <c r="E459" s="156" t="s">
        <v>938</v>
      </c>
      <c r="F459" s="156" t="s">
        <v>939</v>
      </c>
      <c r="G459" s="154"/>
      <c r="H459" s="154"/>
      <c r="I459" s="157"/>
      <c r="J459" s="158">
        <f>BK459</f>
        <v>0</v>
      </c>
      <c r="K459" s="154"/>
      <c r="L459" s="159"/>
      <c r="M459" s="160"/>
      <c r="N459" s="161"/>
      <c r="O459" s="161"/>
      <c r="P459" s="162">
        <f>P460</f>
        <v>0</v>
      </c>
      <c r="Q459" s="161"/>
      <c r="R459" s="162">
        <f>R460</f>
        <v>0</v>
      </c>
      <c r="S459" s="161"/>
      <c r="T459" s="163">
        <f>T460</f>
        <v>0</v>
      </c>
      <c r="AR459" s="164" t="s">
        <v>153</v>
      </c>
      <c r="AT459" s="165" t="s">
        <v>73</v>
      </c>
      <c r="AU459" s="165" t="s">
        <v>74</v>
      </c>
      <c r="AY459" s="164" t="s">
        <v>123</v>
      </c>
      <c r="BK459" s="166">
        <f>BK460</f>
        <v>0</v>
      </c>
    </row>
    <row r="460" spans="1:65" s="2" customFormat="1" ht="49.15" customHeight="1">
      <c r="A460" s="35"/>
      <c r="B460" s="36"/>
      <c r="C460" s="169" t="s">
        <v>940</v>
      </c>
      <c r="D460" s="169" t="s">
        <v>127</v>
      </c>
      <c r="E460" s="170" t="s">
        <v>941</v>
      </c>
      <c r="F460" s="171" t="s">
        <v>942</v>
      </c>
      <c r="G460" s="172" t="s">
        <v>728</v>
      </c>
      <c r="H460" s="173">
        <v>1</v>
      </c>
      <c r="I460" s="174"/>
      <c r="J460" s="175">
        <f>ROUND(I460*H460,2)</f>
        <v>0</v>
      </c>
      <c r="K460" s="171" t="s">
        <v>141</v>
      </c>
      <c r="L460" s="40"/>
      <c r="M460" s="231" t="s">
        <v>19</v>
      </c>
      <c r="N460" s="232" t="s">
        <v>45</v>
      </c>
      <c r="O460" s="233"/>
      <c r="P460" s="234">
        <f>O460*H460</f>
        <v>0</v>
      </c>
      <c r="Q460" s="234">
        <v>0</v>
      </c>
      <c r="R460" s="234">
        <f>Q460*H460</f>
        <v>0</v>
      </c>
      <c r="S460" s="234">
        <v>0</v>
      </c>
      <c r="T460" s="235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0" t="s">
        <v>132</v>
      </c>
      <c r="AT460" s="180" t="s">
        <v>127</v>
      </c>
      <c r="AU460" s="180" t="s">
        <v>79</v>
      </c>
      <c r="AY460" s="18" t="s">
        <v>123</v>
      </c>
      <c r="BE460" s="181">
        <f>IF(N460="základní",J460,0)</f>
        <v>0</v>
      </c>
      <c r="BF460" s="181">
        <f>IF(N460="snížená",J460,0)</f>
        <v>0</v>
      </c>
      <c r="BG460" s="181">
        <f>IF(N460="zákl. přenesená",J460,0)</f>
        <v>0</v>
      </c>
      <c r="BH460" s="181">
        <f>IF(N460="sníž. přenesená",J460,0)</f>
        <v>0</v>
      </c>
      <c r="BI460" s="181">
        <f>IF(N460="nulová",J460,0)</f>
        <v>0</v>
      </c>
      <c r="BJ460" s="18" t="s">
        <v>79</v>
      </c>
      <c r="BK460" s="181">
        <f>ROUND(I460*H460,2)</f>
        <v>0</v>
      </c>
      <c r="BL460" s="18" t="s">
        <v>132</v>
      </c>
      <c r="BM460" s="180" t="s">
        <v>943</v>
      </c>
    </row>
    <row r="461" spans="1:65" s="2" customFormat="1" ht="6.95" customHeight="1">
      <c r="A461" s="35"/>
      <c r="B461" s="48"/>
      <c r="C461" s="49"/>
      <c r="D461" s="49"/>
      <c r="E461" s="49"/>
      <c r="F461" s="49"/>
      <c r="G461" s="49"/>
      <c r="H461" s="49"/>
      <c r="I461" s="49"/>
      <c r="J461" s="49"/>
      <c r="K461" s="49"/>
      <c r="L461" s="40"/>
      <c r="M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</row>
  </sheetData>
  <sheetProtection algorithmName="SHA-512" hashValue="EfwhIBYxUnpU5LY50FwuC25YMx2FZvIhqVYNgkaGXzbhQKgIQWAHw/waysdkuUg1j4U5UXAYc+D0csiFKsLH+Q==" saltValue="UR2TFYfIpuORsq7MMrUs/VeC0EV/lIdqjxtE5JrHFXgavMpbsjbHuNsyUY0xsVOXbCMEicKlUZfYdvCjS8gvlA==" spinCount="100000" sheet="1" objects="1" scenarios="1" formatColumns="0" formatRows="0" autoFilter="0"/>
  <autoFilter ref="C93:K460"/>
  <mergeCells count="6">
    <mergeCell ref="L2:V2"/>
    <mergeCell ref="E7:H7"/>
    <mergeCell ref="E16:H16"/>
    <mergeCell ref="E25:H25"/>
    <mergeCell ref="E46:H46"/>
    <mergeCell ref="E86:H86"/>
  </mergeCells>
  <hyperlinks>
    <hyperlink ref="F99" r:id="rId1"/>
    <hyperlink ref="F104" r:id="rId2"/>
    <hyperlink ref="F111" r:id="rId3"/>
    <hyperlink ref="F114" r:id="rId4"/>
    <hyperlink ref="F117" r:id="rId5"/>
    <hyperlink ref="F122" r:id="rId6"/>
    <hyperlink ref="F136" r:id="rId7"/>
    <hyperlink ref="F141" r:id="rId8"/>
    <hyperlink ref="F146" r:id="rId9"/>
    <hyperlink ref="F151" r:id="rId10"/>
    <hyperlink ref="F154" r:id="rId11"/>
    <hyperlink ref="F157" r:id="rId12"/>
    <hyperlink ref="F160" r:id="rId13"/>
    <hyperlink ref="F165" r:id="rId14"/>
    <hyperlink ref="F168" r:id="rId15"/>
    <hyperlink ref="F171" r:id="rId16"/>
    <hyperlink ref="F174" r:id="rId17"/>
    <hyperlink ref="F176" r:id="rId18"/>
    <hyperlink ref="F178" r:id="rId19"/>
    <hyperlink ref="F180" r:id="rId20"/>
    <hyperlink ref="F182" r:id="rId21"/>
    <hyperlink ref="F184" r:id="rId22"/>
    <hyperlink ref="F187" r:id="rId23"/>
    <hyperlink ref="F190" r:id="rId24"/>
    <hyperlink ref="F193" r:id="rId25"/>
    <hyperlink ref="F196" r:id="rId26"/>
    <hyperlink ref="F199" r:id="rId27"/>
    <hyperlink ref="F202" r:id="rId28"/>
    <hyperlink ref="F205" r:id="rId29"/>
    <hyperlink ref="F208" r:id="rId30"/>
    <hyperlink ref="F221" r:id="rId31"/>
    <hyperlink ref="F283" r:id="rId32"/>
    <hyperlink ref="F285" r:id="rId33"/>
    <hyperlink ref="F287" r:id="rId34"/>
    <hyperlink ref="F289" r:id="rId35"/>
    <hyperlink ref="F315" r:id="rId36"/>
    <hyperlink ref="F318" r:id="rId37"/>
    <hyperlink ref="F321" r:id="rId38"/>
    <hyperlink ref="F324" r:id="rId39"/>
    <hyperlink ref="F336" r:id="rId40"/>
    <hyperlink ref="F339" r:id="rId41"/>
    <hyperlink ref="F360" r:id="rId42"/>
    <hyperlink ref="F364" r:id="rId43"/>
    <hyperlink ref="F367" r:id="rId44"/>
    <hyperlink ref="F370" r:id="rId45"/>
    <hyperlink ref="F373" r:id="rId46"/>
    <hyperlink ref="F378" r:id="rId47"/>
    <hyperlink ref="F383" r:id="rId48"/>
    <hyperlink ref="F399" r:id="rId49"/>
    <hyperlink ref="F402" r:id="rId50"/>
    <hyperlink ref="F405" r:id="rId51"/>
    <hyperlink ref="F408" r:id="rId52"/>
    <hyperlink ref="F411" r:id="rId53"/>
    <hyperlink ref="F414" r:id="rId5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s="1" customFormat="1" ht="37.5" customHeight="1"/>
    <row r="2" spans="2:11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6" customFormat="1" ht="45" customHeight="1">
      <c r="B3" s="240"/>
      <c r="C3" s="364" t="s">
        <v>944</v>
      </c>
      <c r="D3" s="364"/>
      <c r="E3" s="364"/>
      <c r="F3" s="364"/>
      <c r="G3" s="364"/>
      <c r="H3" s="364"/>
      <c r="I3" s="364"/>
      <c r="J3" s="364"/>
      <c r="K3" s="241"/>
    </row>
    <row r="4" spans="2:11" s="1" customFormat="1" ht="25.5" customHeight="1">
      <c r="B4" s="242"/>
      <c r="C4" s="369" t="s">
        <v>945</v>
      </c>
      <c r="D4" s="369"/>
      <c r="E4" s="369"/>
      <c r="F4" s="369"/>
      <c r="G4" s="369"/>
      <c r="H4" s="369"/>
      <c r="I4" s="369"/>
      <c r="J4" s="369"/>
      <c r="K4" s="243"/>
    </row>
    <row r="5" spans="2:11" s="1" customFormat="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s="1" customFormat="1" ht="15" customHeight="1">
      <c r="B6" s="242"/>
      <c r="C6" s="368" t="s">
        <v>946</v>
      </c>
      <c r="D6" s="368"/>
      <c r="E6" s="368"/>
      <c r="F6" s="368"/>
      <c r="G6" s="368"/>
      <c r="H6" s="368"/>
      <c r="I6" s="368"/>
      <c r="J6" s="368"/>
      <c r="K6" s="243"/>
    </row>
    <row r="7" spans="2:11" s="1" customFormat="1" ht="15" customHeight="1">
      <c r="B7" s="246"/>
      <c r="C7" s="368" t="s">
        <v>947</v>
      </c>
      <c r="D7" s="368"/>
      <c r="E7" s="368"/>
      <c r="F7" s="368"/>
      <c r="G7" s="368"/>
      <c r="H7" s="368"/>
      <c r="I7" s="368"/>
      <c r="J7" s="368"/>
      <c r="K7" s="243"/>
    </row>
    <row r="8" spans="2:11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s="1" customFormat="1" ht="15" customHeight="1">
      <c r="B9" s="246"/>
      <c r="C9" s="368" t="s">
        <v>948</v>
      </c>
      <c r="D9" s="368"/>
      <c r="E9" s="368"/>
      <c r="F9" s="368"/>
      <c r="G9" s="368"/>
      <c r="H9" s="368"/>
      <c r="I9" s="368"/>
      <c r="J9" s="368"/>
      <c r="K9" s="243"/>
    </row>
    <row r="10" spans="2:11" s="1" customFormat="1" ht="15" customHeight="1">
      <c r="B10" s="246"/>
      <c r="C10" s="245"/>
      <c r="D10" s="368" t="s">
        <v>949</v>
      </c>
      <c r="E10" s="368"/>
      <c r="F10" s="368"/>
      <c r="G10" s="368"/>
      <c r="H10" s="368"/>
      <c r="I10" s="368"/>
      <c r="J10" s="368"/>
      <c r="K10" s="243"/>
    </row>
    <row r="11" spans="2:11" s="1" customFormat="1" ht="15" customHeight="1">
      <c r="B11" s="246"/>
      <c r="C11" s="247"/>
      <c r="D11" s="368" t="s">
        <v>950</v>
      </c>
      <c r="E11" s="368"/>
      <c r="F11" s="368"/>
      <c r="G11" s="368"/>
      <c r="H11" s="368"/>
      <c r="I11" s="368"/>
      <c r="J11" s="368"/>
      <c r="K11" s="243"/>
    </row>
    <row r="12" spans="2:11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pans="2:11" s="1" customFormat="1" ht="15" customHeight="1">
      <c r="B13" s="246"/>
      <c r="C13" s="247"/>
      <c r="D13" s="248" t="s">
        <v>951</v>
      </c>
      <c r="E13" s="245"/>
      <c r="F13" s="245"/>
      <c r="G13" s="245"/>
      <c r="H13" s="245"/>
      <c r="I13" s="245"/>
      <c r="J13" s="245"/>
      <c r="K13" s="243"/>
    </row>
    <row r="14" spans="2:11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pans="2:11" s="1" customFormat="1" ht="15" customHeight="1">
      <c r="B15" s="246"/>
      <c r="C15" s="247"/>
      <c r="D15" s="368" t="s">
        <v>952</v>
      </c>
      <c r="E15" s="368"/>
      <c r="F15" s="368"/>
      <c r="G15" s="368"/>
      <c r="H15" s="368"/>
      <c r="I15" s="368"/>
      <c r="J15" s="368"/>
      <c r="K15" s="243"/>
    </row>
    <row r="16" spans="2:11" s="1" customFormat="1" ht="15" customHeight="1">
      <c r="B16" s="246"/>
      <c r="C16" s="247"/>
      <c r="D16" s="368" t="s">
        <v>953</v>
      </c>
      <c r="E16" s="368"/>
      <c r="F16" s="368"/>
      <c r="G16" s="368"/>
      <c r="H16" s="368"/>
      <c r="I16" s="368"/>
      <c r="J16" s="368"/>
      <c r="K16" s="243"/>
    </row>
    <row r="17" spans="2:11" s="1" customFormat="1" ht="15" customHeight="1">
      <c r="B17" s="246"/>
      <c r="C17" s="247"/>
      <c r="D17" s="368" t="s">
        <v>954</v>
      </c>
      <c r="E17" s="368"/>
      <c r="F17" s="368"/>
      <c r="G17" s="368"/>
      <c r="H17" s="368"/>
      <c r="I17" s="368"/>
      <c r="J17" s="368"/>
      <c r="K17" s="243"/>
    </row>
    <row r="18" spans="2:11" s="1" customFormat="1" ht="15" customHeight="1">
      <c r="B18" s="246"/>
      <c r="C18" s="247"/>
      <c r="D18" s="247"/>
      <c r="E18" s="249" t="s">
        <v>78</v>
      </c>
      <c r="F18" s="368" t="s">
        <v>955</v>
      </c>
      <c r="G18" s="368"/>
      <c r="H18" s="368"/>
      <c r="I18" s="368"/>
      <c r="J18" s="368"/>
      <c r="K18" s="243"/>
    </row>
    <row r="19" spans="2:11" s="1" customFormat="1" ht="15" customHeight="1">
      <c r="B19" s="246"/>
      <c r="C19" s="247"/>
      <c r="D19" s="247"/>
      <c r="E19" s="249" t="s">
        <v>956</v>
      </c>
      <c r="F19" s="368" t="s">
        <v>957</v>
      </c>
      <c r="G19" s="368"/>
      <c r="H19" s="368"/>
      <c r="I19" s="368"/>
      <c r="J19" s="368"/>
      <c r="K19" s="243"/>
    </row>
    <row r="20" spans="2:11" s="1" customFormat="1" ht="15" customHeight="1">
      <c r="B20" s="246"/>
      <c r="C20" s="247"/>
      <c r="D20" s="247"/>
      <c r="E20" s="249" t="s">
        <v>958</v>
      </c>
      <c r="F20" s="368" t="s">
        <v>959</v>
      </c>
      <c r="G20" s="368"/>
      <c r="H20" s="368"/>
      <c r="I20" s="368"/>
      <c r="J20" s="368"/>
      <c r="K20" s="243"/>
    </row>
    <row r="21" spans="2:11" s="1" customFormat="1" ht="15" customHeight="1">
      <c r="B21" s="246"/>
      <c r="C21" s="247"/>
      <c r="D21" s="247"/>
      <c r="E21" s="249" t="s">
        <v>960</v>
      </c>
      <c r="F21" s="368" t="s">
        <v>961</v>
      </c>
      <c r="G21" s="368"/>
      <c r="H21" s="368"/>
      <c r="I21" s="368"/>
      <c r="J21" s="368"/>
      <c r="K21" s="243"/>
    </row>
    <row r="22" spans="2:11" s="1" customFormat="1" ht="15" customHeight="1">
      <c r="B22" s="246"/>
      <c r="C22" s="247"/>
      <c r="D22" s="247"/>
      <c r="E22" s="249" t="s">
        <v>874</v>
      </c>
      <c r="F22" s="368" t="s">
        <v>962</v>
      </c>
      <c r="G22" s="368"/>
      <c r="H22" s="368"/>
      <c r="I22" s="368"/>
      <c r="J22" s="368"/>
      <c r="K22" s="243"/>
    </row>
    <row r="23" spans="2:11" s="1" customFormat="1" ht="15" customHeight="1">
      <c r="B23" s="246"/>
      <c r="C23" s="247"/>
      <c r="D23" s="247"/>
      <c r="E23" s="249" t="s">
        <v>963</v>
      </c>
      <c r="F23" s="368" t="s">
        <v>964</v>
      </c>
      <c r="G23" s="368"/>
      <c r="H23" s="368"/>
      <c r="I23" s="368"/>
      <c r="J23" s="368"/>
      <c r="K23" s="243"/>
    </row>
    <row r="24" spans="2:11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pans="2:11" s="1" customFormat="1" ht="15" customHeight="1">
      <c r="B25" s="246"/>
      <c r="C25" s="368" t="s">
        <v>965</v>
      </c>
      <c r="D25" s="368"/>
      <c r="E25" s="368"/>
      <c r="F25" s="368"/>
      <c r="G25" s="368"/>
      <c r="H25" s="368"/>
      <c r="I25" s="368"/>
      <c r="J25" s="368"/>
      <c r="K25" s="243"/>
    </row>
    <row r="26" spans="2:11" s="1" customFormat="1" ht="15" customHeight="1">
      <c r="B26" s="246"/>
      <c r="C26" s="368" t="s">
        <v>966</v>
      </c>
      <c r="D26" s="368"/>
      <c r="E26" s="368"/>
      <c r="F26" s="368"/>
      <c r="G26" s="368"/>
      <c r="H26" s="368"/>
      <c r="I26" s="368"/>
      <c r="J26" s="368"/>
      <c r="K26" s="243"/>
    </row>
    <row r="27" spans="2:11" s="1" customFormat="1" ht="15" customHeight="1">
      <c r="B27" s="246"/>
      <c r="C27" s="245"/>
      <c r="D27" s="368" t="s">
        <v>967</v>
      </c>
      <c r="E27" s="368"/>
      <c r="F27" s="368"/>
      <c r="G27" s="368"/>
      <c r="H27" s="368"/>
      <c r="I27" s="368"/>
      <c r="J27" s="368"/>
      <c r="K27" s="243"/>
    </row>
    <row r="28" spans="2:11" s="1" customFormat="1" ht="15" customHeight="1">
      <c r="B28" s="246"/>
      <c r="C28" s="247"/>
      <c r="D28" s="368" t="s">
        <v>968</v>
      </c>
      <c r="E28" s="368"/>
      <c r="F28" s="368"/>
      <c r="G28" s="368"/>
      <c r="H28" s="368"/>
      <c r="I28" s="368"/>
      <c r="J28" s="368"/>
      <c r="K28" s="243"/>
    </row>
    <row r="29" spans="2:11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pans="2:11" s="1" customFormat="1" ht="15" customHeight="1">
      <c r="B30" s="246"/>
      <c r="C30" s="247"/>
      <c r="D30" s="368" t="s">
        <v>969</v>
      </c>
      <c r="E30" s="368"/>
      <c r="F30" s="368"/>
      <c r="G30" s="368"/>
      <c r="H30" s="368"/>
      <c r="I30" s="368"/>
      <c r="J30" s="368"/>
      <c r="K30" s="243"/>
    </row>
    <row r="31" spans="2:11" s="1" customFormat="1" ht="15" customHeight="1">
      <c r="B31" s="246"/>
      <c r="C31" s="247"/>
      <c r="D31" s="368" t="s">
        <v>970</v>
      </c>
      <c r="E31" s="368"/>
      <c r="F31" s="368"/>
      <c r="G31" s="368"/>
      <c r="H31" s="368"/>
      <c r="I31" s="368"/>
      <c r="J31" s="368"/>
      <c r="K31" s="243"/>
    </row>
    <row r="32" spans="2:11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pans="2:11" s="1" customFormat="1" ht="15" customHeight="1">
      <c r="B33" s="246"/>
      <c r="C33" s="247"/>
      <c r="D33" s="368" t="s">
        <v>971</v>
      </c>
      <c r="E33" s="368"/>
      <c r="F33" s="368"/>
      <c r="G33" s="368"/>
      <c r="H33" s="368"/>
      <c r="I33" s="368"/>
      <c r="J33" s="368"/>
      <c r="K33" s="243"/>
    </row>
    <row r="34" spans="2:11" s="1" customFormat="1" ht="15" customHeight="1">
      <c r="B34" s="246"/>
      <c r="C34" s="247"/>
      <c r="D34" s="368" t="s">
        <v>972</v>
      </c>
      <c r="E34" s="368"/>
      <c r="F34" s="368"/>
      <c r="G34" s="368"/>
      <c r="H34" s="368"/>
      <c r="I34" s="368"/>
      <c r="J34" s="368"/>
      <c r="K34" s="243"/>
    </row>
    <row r="35" spans="2:11" s="1" customFormat="1" ht="15" customHeight="1">
      <c r="B35" s="246"/>
      <c r="C35" s="247"/>
      <c r="D35" s="368" t="s">
        <v>973</v>
      </c>
      <c r="E35" s="368"/>
      <c r="F35" s="368"/>
      <c r="G35" s="368"/>
      <c r="H35" s="368"/>
      <c r="I35" s="368"/>
      <c r="J35" s="368"/>
      <c r="K35" s="243"/>
    </row>
    <row r="36" spans="2:11" s="1" customFormat="1" ht="15" customHeight="1">
      <c r="B36" s="246"/>
      <c r="C36" s="247"/>
      <c r="D36" s="245"/>
      <c r="E36" s="248" t="s">
        <v>109</v>
      </c>
      <c r="F36" s="245"/>
      <c r="G36" s="368" t="s">
        <v>974</v>
      </c>
      <c r="H36" s="368"/>
      <c r="I36" s="368"/>
      <c r="J36" s="368"/>
      <c r="K36" s="243"/>
    </row>
    <row r="37" spans="2:11" s="1" customFormat="1" ht="30.75" customHeight="1">
      <c r="B37" s="246"/>
      <c r="C37" s="247"/>
      <c r="D37" s="245"/>
      <c r="E37" s="248" t="s">
        <v>975</v>
      </c>
      <c r="F37" s="245"/>
      <c r="G37" s="368" t="s">
        <v>976</v>
      </c>
      <c r="H37" s="368"/>
      <c r="I37" s="368"/>
      <c r="J37" s="368"/>
      <c r="K37" s="243"/>
    </row>
    <row r="38" spans="2:11" s="1" customFormat="1" ht="15" customHeight="1">
      <c r="B38" s="246"/>
      <c r="C38" s="247"/>
      <c r="D38" s="245"/>
      <c r="E38" s="248" t="s">
        <v>55</v>
      </c>
      <c r="F38" s="245"/>
      <c r="G38" s="368" t="s">
        <v>977</v>
      </c>
      <c r="H38" s="368"/>
      <c r="I38" s="368"/>
      <c r="J38" s="368"/>
      <c r="K38" s="243"/>
    </row>
    <row r="39" spans="2:11" s="1" customFormat="1" ht="15" customHeight="1">
      <c r="B39" s="246"/>
      <c r="C39" s="247"/>
      <c r="D39" s="245"/>
      <c r="E39" s="248" t="s">
        <v>56</v>
      </c>
      <c r="F39" s="245"/>
      <c r="G39" s="368" t="s">
        <v>978</v>
      </c>
      <c r="H39" s="368"/>
      <c r="I39" s="368"/>
      <c r="J39" s="368"/>
      <c r="K39" s="243"/>
    </row>
    <row r="40" spans="2:11" s="1" customFormat="1" ht="15" customHeight="1">
      <c r="B40" s="246"/>
      <c r="C40" s="247"/>
      <c r="D40" s="245"/>
      <c r="E40" s="248" t="s">
        <v>110</v>
      </c>
      <c r="F40" s="245"/>
      <c r="G40" s="368" t="s">
        <v>979</v>
      </c>
      <c r="H40" s="368"/>
      <c r="I40" s="368"/>
      <c r="J40" s="368"/>
      <c r="K40" s="243"/>
    </row>
    <row r="41" spans="2:11" s="1" customFormat="1" ht="15" customHeight="1">
      <c r="B41" s="246"/>
      <c r="C41" s="247"/>
      <c r="D41" s="245"/>
      <c r="E41" s="248" t="s">
        <v>111</v>
      </c>
      <c r="F41" s="245"/>
      <c r="G41" s="368" t="s">
        <v>980</v>
      </c>
      <c r="H41" s="368"/>
      <c r="I41" s="368"/>
      <c r="J41" s="368"/>
      <c r="K41" s="243"/>
    </row>
    <row r="42" spans="2:11" s="1" customFormat="1" ht="15" customHeight="1">
      <c r="B42" s="246"/>
      <c r="C42" s="247"/>
      <c r="D42" s="245"/>
      <c r="E42" s="248" t="s">
        <v>981</v>
      </c>
      <c r="F42" s="245"/>
      <c r="G42" s="368" t="s">
        <v>982</v>
      </c>
      <c r="H42" s="368"/>
      <c r="I42" s="368"/>
      <c r="J42" s="368"/>
      <c r="K42" s="243"/>
    </row>
    <row r="43" spans="2:11" s="1" customFormat="1" ht="15" customHeight="1">
      <c r="B43" s="246"/>
      <c r="C43" s="247"/>
      <c r="D43" s="245"/>
      <c r="E43" s="248"/>
      <c r="F43" s="245"/>
      <c r="G43" s="368" t="s">
        <v>983</v>
      </c>
      <c r="H43" s="368"/>
      <c r="I43" s="368"/>
      <c r="J43" s="368"/>
      <c r="K43" s="243"/>
    </row>
    <row r="44" spans="2:11" s="1" customFormat="1" ht="15" customHeight="1">
      <c r="B44" s="246"/>
      <c r="C44" s="247"/>
      <c r="D44" s="245"/>
      <c r="E44" s="248" t="s">
        <v>984</v>
      </c>
      <c r="F44" s="245"/>
      <c r="G44" s="368" t="s">
        <v>985</v>
      </c>
      <c r="H44" s="368"/>
      <c r="I44" s="368"/>
      <c r="J44" s="368"/>
      <c r="K44" s="243"/>
    </row>
    <row r="45" spans="2:11" s="1" customFormat="1" ht="15" customHeight="1">
      <c r="B45" s="246"/>
      <c r="C45" s="247"/>
      <c r="D45" s="245"/>
      <c r="E45" s="248" t="s">
        <v>113</v>
      </c>
      <c r="F45" s="245"/>
      <c r="G45" s="368" t="s">
        <v>986</v>
      </c>
      <c r="H45" s="368"/>
      <c r="I45" s="368"/>
      <c r="J45" s="368"/>
      <c r="K45" s="243"/>
    </row>
    <row r="46" spans="2:11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pans="2:11" s="1" customFormat="1" ht="15" customHeight="1">
      <c r="B47" s="246"/>
      <c r="C47" s="247"/>
      <c r="D47" s="368" t="s">
        <v>987</v>
      </c>
      <c r="E47" s="368"/>
      <c r="F47" s="368"/>
      <c r="G47" s="368"/>
      <c r="H47" s="368"/>
      <c r="I47" s="368"/>
      <c r="J47" s="368"/>
      <c r="K47" s="243"/>
    </row>
    <row r="48" spans="2:11" s="1" customFormat="1" ht="15" customHeight="1">
      <c r="B48" s="246"/>
      <c r="C48" s="247"/>
      <c r="D48" s="247"/>
      <c r="E48" s="368" t="s">
        <v>988</v>
      </c>
      <c r="F48" s="368"/>
      <c r="G48" s="368"/>
      <c r="H48" s="368"/>
      <c r="I48" s="368"/>
      <c r="J48" s="368"/>
      <c r="K48" s="243"/>
    </row>
    <row r="49" spans="2:11" s="1" customFormat="1" ht="15" customHeight="1">
      <c r="B49" s="246"/>
      <c r="C49" s="247"/>
      <c r="D49" s="247"/>
      <c r="E49" s="368" t="s">
        <v>989</v>
      </c>
      <c r="F49" s="368"/>
      <c r="G49" s="368"/>
      <c r="H49" s="368"/>
      <c r="I49" s="368"/>
      <c r="J49" s="368"/>
      <c r="K49" s="243"/>
    </row>
    <row r="50" spans="2:11" s="1" customFormat="1" ht="15" customHeight="1">
      <c r="B50" s="246"/>
      <c r="C50" s="247"/>
      <c r="D50" s="247"/>
      <c r="E50" s="368" t="s">
        <v>990</v>
      </c>
      <c r="F50" s="368"/>
      <c r="G50" s="368"/>
      <c r="H50" s="368"/>
      <c r="I50" s="368"/>
      <c r="J50" s="368"/>
      <c r="K50" s="243"/>
    </row>
    <row r="51" spans="2:11" s="1" customFormat="1" ht="15" customHeight="1">
      <c r="B51" s="246"/>
      <c r="C51" s="247"/>
      <c r="D51" s="368" t="s">
        <v>991</v>
      </c>
      <c r="E51" s="368"/>
      <c r="F51" s="368"/>
      <c r="G51" s="368"/>
      <c r="H51" s="368"/>
      <c r="I51" s="368"/>
      <c r="J51" s="368"/>
      <c r="K51" s="243"/>
    </row>
    <row r="52" spans="2:11" s="1" customFormat="1" ht="25.5" customHeight="1">
      <c r="B52" s="242"/>
      <c r="C52" s="369" t="s">
        <v>992</v>
      </c>
      <c r="D52" s="369"/>
      <c r="E52" s="369"/>
      <c r="F52" s="369"/>
      <c r="G52" s="369"/>
      <c r="H52" s="369"/>
      <c r="I52" s="369"/>
      <c r="J52" s="369"/>
      <c r="K52" s="243"/>
    </row>
    <row r="53" spans="2:11" s="1" customFormat="1" ht="5.25" customHeight="1">
      <c r="B53" s="242"/>
      <c r="C53" s="244"/>
      <c r="D53" s="244"/>
      <c r="E53" s="244"/>
      <c r="F53" s="244"/>
      <c r="G53" s="244"/>
      <c r="H53" s="244"/>
      <c r="I53" s="244"/>
      <c r="J53" s="244"/>
      <c r="K53" s="243"/>
    </row>
    <row r="54" spans="2:11" s="1" customFormat="1" ht="15" customHeight="1">
      <c r="B54" s="242"/>
      <c r="C54" s="368" t="s">
        <v>993</v>
      </c>
      <c r="D54" s="368"/>
      <c r="E54" s="368"/>
      <c r="F54" s="368"/>
      <c r="G54" s="368"/>
      <c r="H54" s="368"/>
      <c r="I54" s="368"/>
      <c r="J54" s="368"/>
      <c r="K54" s="243"/>
    </row>
    <row r="55" spans="2:11" s="1" customFormat="1" ht="15" customHeight="1">
      <c r="B55" s="242"/>
      <c r="C55" s="368" t="s">
        <v>994</v>
      </c>
      <c r="D55" s="368"/>
      <c r="E55" s="368"/>
      <c r="F55" s="368"/>
      <c r="G55" s="368"/>
      <c r="H55" s="368"/>
      <c r="I55" s="368"/>
      <c r="J55" s="368"/>
      <c r="K55" s="243"/>
    </row>
    <row r="56" spans="2:11" s="1" customFormat="1" ht="12.75" customHeight="1">
      <c r="B56" s="242"/>
      <c r="C56" s="245"/>
      <c r="D56" s="245"/>
      <c r="E56" s="245"/>
      <c r="F56" s="245"/>
      <c r="G56" s="245"/>
      <c r="H56" s="245"/>
      <c r="I56" s="245"/>
      <c r="J56" s="245"/>
      <c r="K56" s="243"/>
    </row>
    <row r="57" spans="2:11" s="1" customFormat="1" ht="15" customHeight="1">
      <c r="B57" s="242"/>
      <c r="C57" s="368" t="s">
        <v>995</v>
      </c>
      <c r="D57" s="368"/>
      <c r="E57" s="368"/>
      <c r="F57" s="368"/>
      <c r="G57" s="368"/>
      <c r="H57" s="368"/>
      <c r="I57" s="368"/>
      <c r="J57" s="368"/>
      <c r="K57" s="243"/>
    </row>
    <row r="58" spans="2:11" s="1" customFormat="1" ht="15" customHeight="1">
      <c r="B58" s="242"/>
      <c r="C58" s="247"/>
      <c r="D58" s="368" t="s">
        <v>996</v>
      </c>
      <c r="E58" s="368"/>
      <c r="F58" s="368"/>
      <c r="G58" s="368"/>
      <c r="H58" s="368"/>
      <c r="I58" s="368"/>
      <c r="J58" s="368"/>
      <c r="K58" s="243"/>
    </row>
    <row r="59" spans="2:11" s="1" customFormat="1" ht="15" customHeight="1">
      <c r="B59" s="242"/>
      <c r="C59" s="247"/>
      <c r="D59" s="368" t="s">
        <v>997</v>
      </c>
      <c r="E59" s="368"/>
      <c r="F59" s="368"/>
      <c r="G59" s="368"/>
      <c r="H59" s="368"/>
      <c r="I59" s="368"/>
      <c r="J59" s="368"/>
      <c r="K59" s="243"/>
    </row>
    <row r="60" spans="2:11" s="1" customFormat="1" ht="15" customHeight="1">
      <c r="B60" s="242"/>
      <c r="C60" s="247"/>
      <c r="D60" s="368" t="s">
        <v>998</v>
      </c>
      <c r="E60" s="368"/>
      <c r="F60" s="368"/>
      <c r="G60" s="368"/>
      <c r="H60" s="368"/>
      <c r="I60" s="368"/>
      <c r="J60" s="368"/>
      <c r="K60" s="243"/>
    </row>
    <row r="61" spans="2:11" s="1" customFormat="1" ht="15" customHeight="1">
      <c r="B61" s="242"/>
      <c r="C61" s="247"/>
      <c r="D61" s="368" t="s">
        <v>999</v>
      </c>
      <c r="E61" s="368"/>
      <c r="F61" s="368"/>
      <c r="G61" s="368"/>
      <c r="H61" s="368"/>
      <c r="I61" s="368"/>
      <c r="J61" s="368"/>
      <c r="K61" s="243"/>
    </row>
    <row r="62" spans="2:11" s="1" customFormat="1" ht="15" customHeight="1">
      <c r="B62" s="242"/>
      <c r="C62" s="247"/>
      <c r="D62" s="370" t="s">
        <v>1000</v>
      </c>
      <c r="E62" s="370"/>
      <c r="F62" s="370"/>
      <c r="G62" s="370"/>
      <c r="H62" s="370"/>
      <c r="I62" s="370"/>
      <c r="J62" s="370"/>
      <c r="K62" s="243"/>
    </row>
    <row r="63" spans="2:11" s="1" customFormat="1" ht="15" customHeight="1">
      <c r="B63" s="242"/>
      <c r="C63" s="247"/>
      <c r="D63" s="368" t="s">
        <v>1001</v>
      </c>
      <c r="E63" s="368"/>
      <c r="F63" s="368"/>
      <c r="G63" s="368"/>
      <c r="H63" s="368"/>
      <c r="I63" s="368"/>
      <c r="J63" s="368"/>
      <c r="K63" s="243"/>
    </row>
    <row r="64" spans="2:11" s="1" customFormat="1" ht="12.75" customHeight="1">
      <c r="B64" s="242"/>
      <c r="C64" s="247"/>
      <c r="D64" s="247"/>
      <c r="E64" s="250"/>
      <c r="F64" s="247"/>
      <c r="G64" s="247"/>
      <c r="H64" s="247"/>
      <c r="I64" s="247"/>
      <c r="J64" s="247"/>
      <c r="K64" s="243"/>
    </row>
    <row r="65" spans="2:11" s="1" customFormat="1" ht="15" customHeight="1">
      <c r="B65" s="242"/>
      <c r="C65" s="247"/>
      <c r="D65" s="368" t="s">
        <v>1002</v>
      </c>
      <c r="E65" s="368"/>
      <c r="F65" s="368"/>
      <c r="G65" s="368"/>
      <c r="H65" s="368"/>
      <c r="I65" s="368"/>
      <c r="J65" s="368"/>
      <c r="K65" s="243"/>
    </row>
    <row r="66" spans="2:11" s="1" customFormat="1" ht="15" customHeight="1">
      <c r="B66" s="242"/>
      <c r="C66" s="247"/>
      <c r="D66" s="370" t="s">
        <v>1003</v>
      </c>
      <c r="E66" s="370"/>
      <c r="F66" s="370"/>
      <c r="G66" s="370"/>
      <c r="H66" s="370"/>
      <c r="I66" s="370"/>
      <c r="J66" s="370"/>
      <c r="K66" s="243"/>
    </row>
    <row r="67" spans="2:11" s="1" customFormat="1" ht="15" customHeight="1">
      <c r="B67" s="242"/>
      <c r="C67" s="247"/>
      <c r="D67" s="368" t="s">
        <v>1004</v>
      </c>
      <c r="E67" s="368"/>
      <c r="F67" s="368"/>
      <c r="G67" s="368"/>
      <c r="H67" s="368"/>
      <c r="I67" s="368"/>
      <c r="J67" s="368"/>
      <c r="K67" s="243"/>
    </row>
    <row r="68" spans="2:11" s="1" customFormat="1" ht="15" customHeight="1">
      <c r="B68" s="242"/>
      <c r="C68" s="247"/>
      <c r="D68" s="368" t="s">
        <v>1005</v>
      </c>
      <c r="E68" s="368"/>
      <c r="F68" s="368"/>
      <c r="G68" s="368"/>
      <c r="H68" s="368"/>
      <c r="I68" s="368"/>
      <c r="J68" s="368"/>
      <c r="K68" s="243"/>
    </row>
    <row r="69" spans="2:11" s="1" customFormat="1" ht="15" customHeight="1">
      <c r="B69" s="242"/>
      <c r="C69" s="247"/>
      <c r="D69" s="368" t="s">
        <v>1006</v>
      </c>
      <c r="E69" s="368"/>
      <c r="F69" s="368"/>
      <c r="G69" s="368"/>
      <c r="H69" s="368"/>
      <c r="I69" s="368"/>
      <c r="J69" s="368"/>
      <c r="K69" s="243"/>
    </row>
    <row r="70" spans="2:11" s="1" customFormat="1" ht="15" customHeight="1">
      <c r="B70" s="242"/>
      <c r="C70" s="247"/>
      <c r="D70" s="368" t="s">
        <v>1007</v>
      </c>
      <c r="E70" s="368"/>
      <c r="F70" s="368"/>
      <c r="G70" s="368"/>
      <c r="H70" s="368"/>
      <c r="I70" s="368"/>
      <c r="J70" s="368"/>
      <c r="K70" s="243"/>
    </row>
    <row r="71" spans="2:1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pans="2:11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2:11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pans="2:11" s="1" customFormat="1" ht="45" customHeight="1">
      <c r="B75" s="259"/>
      <c r="C75" s="363" t="s">
        <v>1008</v>
      </c>
      <c r="D75" s="363"/>
      <c r="E75" s="363"/>
      <c r="F75" s="363"/>
      <c r="G75" s="363"/>
      <c r="H75" s="363"/>
      <c r="I75" s="363"/>
      <c r="J75" s="363"/>
      <c r="K75" s="260"/>
    </row>
    <row r="76" spans="2:11" s="1" customFormat="1" ht="17.25" customHeight="1">
      <c r="B76" s="259"/>
      <c r="C76" s="261" t="s">
        <v>1009</v>
      </c>
      <c r="D76" s="261"/>
      <c r="E76" s="261"/>
      <c r="F76" s="261" t="s">
        <v>1010</v>
      </c>
      <c r="G76" s="262"/>
      <c r="H76" s="261" t="s">
        <v>56</v>
      </c>
      <c r="I76" s="261" t="s">
        <v>59</v>
      </c>
      <c r="J76" s="261" t="s">
        <v>1011</v>
      </c>
      <c r="K76" s="260"/>
    </row>
    <row r="77" spans="2:11" s="1" customFormat="1" ht="17.25" customHeight="1">
      <c r="B77" s="259"/>
      <c r="C77" s="263" t="s">
        <v>1012</v>
      </c>
      <c r="D77" s="263"/>
      <c r="E77" s="263"/>
      <c r="F77" s="264" t="s">
        <v>1013</v>
      </c>
      <c r="G77" s="265"/>
      <c r="H77" s="263"/>
      <c r="I77" s="263"/>
      <c r="J77" s="263" t="s">
        <v>1014</v>
      </c>
      <c r="K77" s="260"/>
    </row>
    <row r="78" spans="2:11" s="1" customFormat="1" ht="5.25" customHeight="1">
      <c r="B78" s="259"/>
      <c r="C78" s="266"/>
      <c r="D78" s="266"/>
      <c r="E78" s="266"/>
      <c r="F78" s="266"/>
      <c r="G78" s="267"/>
      <c r="H78" s="266"/>
      <c r="I78" s="266"/>
      <c r="J78" s="266"/>
      <c r="K78" s="260"/>
    </row>
    <row r="79" spans="2:11" s="1" customFormat="1" ht="15" customHeight="1">
      <c r="B79" s="259"/>
      <c r="C79" s="248" t="s">
        <v>55</v>
      </c>
      <c r="D79" s="268"/>
      <c r="E79" s="268"/>
      <c r="F79" s="269" t="s">
        <v>1015</v>
      </c>
      <c r="G79" s="270"/>
      <c r="H79" s="248" t="s">
        <v>1016</v>
      </c>
      <c r="I79" s="248" t="s">
        <v>1017</v>
      </c>
      <c r="J79" s="248">
        <v>20</v>
      </c>
      <c r="K79" s="260"/>
    </row>
    <row r="80" spans="2:11" s="1" customFormat="1" ht="15" customHeight="1">
      <c r="B80" s="259"/>
      <c r="C80" s="248" t="s">
        <v>1018</v>
      </c>
      <c r="D80" s="248"/>
      <c r="E80" s="248"/>
      <c r="F80" s="269" t="s">
        <v>1015</v>
      </c>
      <c r="G80" s="270"/>
      <c r="H80" s="248" t="s">
        <v>1019</v>
      </c>
      <c r="I80" s="248" t="s">
        <v>1017</v>
      </c>
      <c r="J80" s="248">
        <v>120</v>
      </c>
      <c r="K80" s="260"/>
    </row>
    <row r="81" spans="2:11" s="1" customFormat="1" ht="15" customHeight="1">
      <c r="B81" s="271"/>
      <c r="C81" s="248" t="s">
        <v>1020</v>
      </c>
      <c r="D81" s="248"/>
      <c r="E81" s="248"/>
      <c r="F81" s="269" t="s">
        <v>1021</v>
      </c>
      <c r="G81" s="270"/>
      <c r="H81" s="248" t="s">
        <v>1022</v>
      </c>
      <c r="I81" s="248" t="s">
        <v>1017</v>
      </c>
      <c r="J81" s="248">
        <v>50</v>
      </c>
      <c r="K81" s="260"/>
    </row>
    <row r="82" spans="2:11" s="1" customFormat="1" ht="15" customHeight="1">
      <c r="B82" s="271"/>
      <c r="C82" s="248" t="s">
        <v>1023</v>
      </c>
      <c r="D82" s="248"/>
      <c r="E82" s="248"/>
      <c r="F82" s="269" t="s">
        <v>1015</v>
      </c>
      <c r="G82" s="270"/>
      <c r="H82" s="248" t="s">
        <v>1024</v>
      </c>
      <c r="I82" s="248" t="s">
        <v>1025</v>
      </c>
      <c r="J82" s="248"/>
      <c r="K82" s="260"/>
    </row>
    <row r="83" spans="2:11" s="1" customFormat="1" ht="15" customHeight="1">
      <c r="B83" s="271"/>
      <c r="C83" s="272" t="s">
        <v>1026</v>
      </c>
      <c r="D83" s="272"/>
      <c r="E83" s="272"/>
      <c r="F83" s="273" t="s">
        <v>1021</v>
      </c>
      <c r="G83" s="272"/>
      <c r="H83" s="272" t="s">
        <v>1027</v>
      </c>
      <c r="I83" s="272" t="s">
        <v>1017</v>
      </c>
      <c r="J83" s="272">
        <v>15</v>
      </c>
      <c r="K83" s="260"/>
    </row>
    <row r="84" spans="2:11" s="1" customFormat="1" ht="15" customHeight="1">
      <c r="B84" s="271"/>
      <c r="C84" s="272" t="s">
        <v>1028</v>
      </c>
      <c r="D84" s="272"/>
      <c r="E84" s="272"/>
      <c r="F84" s="273" t="s">
        <v>1021</v>
      </c>
      <c r="G84" s="272"/>
      <c r="H84" s="272" t="s">
        <v>1029</v>
      </c>
      <c r="I84" s="272" t="s">
        <v>1017</v>
      </c>
      <c r="J84" s="272">
        <v>15</v>
      </c>
      <c r="K84" s="260"/>
    </row>
    <row r="85" spans="2:11" s="1" customFormat="1" ht="15" customHeight="1">
      <c r="B85" s="271"/>
      <c r="C85" s="272" t="s">
        <v>1030</v>
      </c>
      <c r="D85" s="272"/>
      <c r="E85" s="272"/>
      <c r="F85" s="273" t="s">
        <v>1021</v>
      </c>
      <c r="G85" s="272"/>
      <c r="H85" s="272" t="s">
        <v>1031</v>
      </c>
      <c r="I85" s="272" t="s">
        <v>1017</v>
      </c>
      <c r="J85" s="272">
        <v>20</v>
      </c>
      <c r="K85" s="260"/>
    </row>
    <row r="86" spans="2:11" s="1" customFormat="1" ht="15" customHeight="1">
      <c r="B86" s="271"/>
      <c r="C86" s="272" t="s">
        <v>1032</v>
      </c>
      <c r="D86" s="272"/>
      <c r="E86" s="272"/>
      <c r="F86" s="273" t="s">
        <v>1021</v>
      </c>
      <c r="G86" s="272"/>
      <c r="H86" s="272" t="s">
        <v>1033</v>
      </c>
      <c r="I86" s="272" t="s">
        <v>1017</v>
      </c>
      <c r="J86" s="272">
        <v>20</v>
      </c>
      <c r="K86" s="260"/>
    </row>
    <row r="87" spans="2:11" s="1" customFormat="1" ht="15" customHeight="1">
      <c r="B87" s="271"/>
      <c r="C87" s="248" t="s">
        <v>1034</v>
      </c>
      <c r="D87" s="248"/>
      <c r="E87" s="248"/>
      <c r="F87" s="269" t="s">
        <v>1021</v>
      </c>
      <c r="G87" s="270"/>
      <c r="H87" s="248" t="s">
        <v>1035</v>
      </c>
      <c r="I87" s="248" t="s">
        <v>1017</v>
      </c>
      <c r="J87" s="248">
        <v>50</v>
      </c>
      <c r="K87" s="260"/>
    </row>
    <row r="88" spans="2:11" s="1" customFormat="1" ht="15" customHeight="1">
      <c r="B88" s="271"/>
      <c r="C88" s="248" t="s">
        <v>1036</v>
      </c>
      <c r="D88" s="248"/>
      <c r="E88" s="248"/>
      <c r="F88" s="269" t="s">
        <v>1021</v>
      </c>
      <c r="G88" s="270"/>
      <c r="H88" s="248" t="s">
        <v>1037</v>
      </c>
      <c r="I88" s="248" t="s">
        <v>1017</v>
      </c>
      <c r="J88" s="248">
        <v>20</v>
      </c>
      <c r="K88" s="260"/>
    </row>
    <row r="89" spans="2:11" s="1" customFormat="1" ht="15" customHeight="1">
      <c r="B89" s="271"/>
      <c r="C89" s="248" t="s">
        <v>1038</v>
      </c>
      <c r="D89" s="248"/>
      <c r="E89" s="248"/>
      <c r="F89" s="269" t="s">
        <v>1021</v>
      </c>
      <c r="G89" s="270"/>
      <c r="H89" s="248" t="s">
        <v>1039</v>
      </c>
      <c r="I89" s="248" t="s">
        <v>1017</v>
      </c>
      <c r="J89" s="248">
        <v>20</v>
      </c>
      <c r="K89" s="260"/>
    </row>
    <row r="90" spans="2:11" s="1" customFormat="1" ht="15" customHeight="1">
      <c r="B90" s="271"/>
      <c r="C90" s="248" t="s">
        <v>1040</v>
      </c>
      <c r="D90" s="248"/>
      <c r="E90" s="248"/>
      <c r="F90" s="269" t="s">
        <v>1021</v>
      </c>
      <c r="G90" s="270"/>
      <c r="H90" s="248" t="s">
        <v>1041</v>
      </c>
      <c r="I90" s="248" t="s">
        <v>1017</v>
      </c>
      <c r="J90" s="248">
        <v>50</v>
      </c>
      <c r="K90" s="260"/>
    </row>
    <row r="91" spans="2:11" s="1" customFormat="1" ht="15" customHeight="1">
      <c r="B91" s="271"/>
      <c r="C91" s="248" t="s">
        <v>1042</v>
      </c>
      <c r="D91" s="248"/>
      <c r="E91" s="248"/>
      <c r="F91" s="269" t="s">
        <v>1021</v>
      </c>
      <c r="G91" s="270"/>
      <c r="H91" s="248" t="s">
        <v>1042</v>
      </c>
      <c r="I91" s="248" t="s">
        <v>1017</v>
      </c>
      <c r="J91" s="248">
        <v>50</v>
      </c>
      <c r="K91" s="260"/>
    </row>
    <row r="92" spans="2:11" s="1" customFormat="1" ht="15" customHeight="1">
      <c r="B92" s="271"/>
      <c r="C92" s="248" t="s">
        <v>1043</v>
      </c>
      <c r="D92" s="248"/>
      <c r="E92" s="248"/>
      <c r="F92" s="269" t="s">
        <v>1021</v>
      </c>
      <c r="G92" s="270"/>
      <c r="H92" s="248" t="s">
        <v>1044</v>
      </c>
      <c r="I92" s="248" t="s">
        <v>1017</v>
      </c>
      <c r="J92" s="248">
        <v>255</v>
      </c>
      <c r="K92" s="260"/>
    </row>
    <row r="93" spans="2:11" s="1" customFormat="1" ht="15" customHeight="1">
      <c r="B93" s="271"/>
      <c r="C93" s="248" t="s">
        <v>1045</v>
      </c>
      <c r="D93" s="248"/>
      <c r="E93" s="248"/>
      <c r="F93" s="269" t="s">
        <v>1015</v>
      </c>
      <c r="G93" s="270"/>
      <c r="H93" s="248" t="s">
        <v>1046</v>
      </c>
      <c r="I93" s="248" t="s">
        <v>1047</v>
      </c>
      <c r="J93" s="248"/>
      <c r="K93" s="260"/>
    </row>
    <row r="94" spans="2:11" s="1" customFormat="1" ht="15" customHeight="1">
      <c r="B94" s="271"/>
      <c r="C94" s="248" t="s">
        <v>1048</v>
      </c>
      <c r="D94" s="248"/>
      <c r="E94" s="248"/>
      <c r="F94" s="269" t="s">
        <v>1015</v>
      </c>
      <c r="G94" s="270"/>
      <c r="H94" s="248" t="s">
        <v>1049</v>
      </c>
      <c r="I94" s="248" t="s">
        <v>1050</v>
      </c>
      <c r="J94" s="248"/>
      <c r="K94" s="260"/>
    </row>
    <row r="95" spans="2:11" s="1" customFormat="1" ht="15" customHeight="1">
      <c r="B95" s="271"/>
      <c r="C95" s="248" t="s">
        <v>1051</v>
      </c>
      <c r="D95" s="248"/>
      <c r="E95" s="248"/>
      <c r="F95" s="269" t="s">
        <v>1015</v>
      </c>
      <c r="G95" s="270"/>
      <c r="H95" s="248" t="s">
        <v>1051</v>
      </c>
      <c r="I95" s="248" t="s">
        <v>1050</v>
      </c>
      <c r="J95" s="248"/>
      <c r="K95" s="260"/>
    </row>
    <row r="96" spans="2:11" s="1" customFormat="1" ht="15" customHeight="1">
      <c r="B96" s="271"/>
      <c r="C96" s="248" t="s">
        <v>40</v>
      </c>
      <c r="D96" s="248"/>
      <c r="E96" s="248"/>
      <c r="F96" s="269" t="s">
        <v>1015</v>
      </c>
      <c r="G96" s="270"/>
      <c r="H96" s="248" t="s">
        <v>1052</v>
      </c>
      <c r="I96" s="248" t="s">
        <v>1050</v>
      </c>
      <c r="J96" s="248"/>
      <c r="K96" s="260"/>
    </row>
    <row r="97" spans="2:11" s="1" customFormat="1" ht="15" customHeight="1">
      <c r="B97" s="271"/>
      <c r="C97" s="248" t="s">
        <v>50</v>
      </c>
      <c r="D97" s="248"/>
      <c r="E97" s="248"/>
      <c r="F97" s="269" t="s">
        <v>1015</v>
      </c>
      <c r="G97" s="270"/>
      <c r="H97" s="248" t="s">
        <v>1053</v>
      </c>
      <c r="I97" s="248" t="s">
        <v>1050</v>
      </c>
      <c r="J97" s="248"/>
      <c r="K97" s="260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pans="2:1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pans="2:11" s="1" customFormat="1" ht="45" customHeight="1">
      <c r="B102" s="259"/>
      <c r="C102" s="363" t="s">
        <v>1054</v>
      </c>
      <c r="D102" s="363"/>
      <c r="E102" s="363"/>
      <c r="F102" s="363"/>
      <c r="G102" s="363"/>
      <c r="H102" s="363"/>
      <c r="I102" s="363"/>
      <c r="J102" s="363"/>
      <c r="K102" s="260"/>
    </row>
    <row r="103" spans="2:11" s="1" customFormat="1" ht="17.25" customHeight="1">
      <c r="B103" s="259"/>
      <c r="C103" s="261" t="s">
        <v>1009</v>
      </c>
      <c r="D103" s="261"/>
      <c r="E103" s="261"/>
      <c r="F103" s="261" t="s">
        <v>1010</v>
      </c>
      <c r="G103" s="262"/>
      <c r="H103" s="261" t="s">
        <v>56</v>
      </c>
      <c r="I103" s="261" t="s">
        <v>59</v>
      </c>
      <c r="J103" s="261" t="s">
        <v>1011</v>
      </c>
      <c r="K103" s="260"/>
    </row>
    <row r="104" spans="2:11" s="1" customFormat="1" ht="17.25" customHeight="1">
      <c r="B104" s="259"/>
      <c r="C104" s="263" t="s">
        <v>1012</v>
      </c>
      <c r="D104" s="263"/>
      <c r="E104" s="263"/>
      <c r="F104" s="264" t="s">
        <v>1013</v>
      </c>
      <c r="G104" s="265"/>
      <c r="H104" s="263"/>
      <c r="I104" s="263"/>
      <c r="J104" s="263" t="s">
        <v>1014</v>
      </c>
      <c r="K104" s="260"/>
    </row>
    <row r="105" spans="2:11" s="1" customFormat="1" ht="5.25" customHeight="1">
      <c r="B105" s="259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pans="2:11" s="1" customFormat="1" ht="15" customHeight="1">
      <c r="B106" s="259"/>
      <c r="C106" s="248" t="s">
        <v>55</v>
      </c>
      <c r="D106" s="268"/>
      <c r="E106" s="268"/>
      <c r="F106" s="269" t="s">
        <v>1015</v>
      </c>
      <c r="G106" s="248"/>
      <c r="H106" s="248" t="s">
        <v>1055</v>
      </c>
      <c r="I106" s="248" t="s">
        <v>1017</v>
      </c>
      <c r="J106" s="248">
        <v>20</v>
      </c>
      <c r="K106" s="260"/>
    </row>
    <row r="107" spans="2:11" s="1" customFormat="1" ht="15" customHeight="1">
      <c r="B107" s="259"/>
      <c r="C107" s="248" t="s">
        <v>1018</v>
      </c>
      <c r="D107" s="248"/>
      <c r="E107" s="248"/>
      <c r="F107" s="269" t="s">
        <v>1015</v>
      </c>
      <c r="G107" s="248"/>
      <c r="H107" s="248" t="s">
        <v>1055</v>
      </c>
      <c r="I107" s="248" t="s">
        <v>1017</v>
      </c>
      <c r="J107" s="248">
        <v>120</v>
      </c>
      <c r="K107" s="260"/>
    </row>
    <row r="108" spans="2:11" s="1" customFormat="1" ht="15" customHeight="1">
      <c r="B108" s="271"/>
      <c r="C108" s="248" t="s">
        <v>1020</v>
      </c>
      <c r="D108" s="248"/>
      <c r="E108" s="248"/>
      <c r="F108" s="269" t="s">
        <v>1021</v>
      </c>
      <c r="G108" s="248"/>
      <c r="H108" s="248" t="s">
        <v>1055</v>
      </c>
      <c r="I108" s="248" t="s">
        <v>1017</v>
      </c>
      <c r="J108" s="248">
        <v>50</v>
      </c>
      <c r="K108" s="260"/>
    </row>
    <row r="109" spans="2:11" s="1" customFormat="1" ht="15" customHeight="1">
      <c r="B109" s="271"/>
      <c r="C109" s="248" t="s">
        <v>1023</v>
      </c>
      <c r="D109" s="248"/>
      <c r="E109" s="248"/>
      <c r="F109" s="269" t="s">
        <v>1015</v>
      </c>
      <c r="G109" s="248"/>
      <c r="H109" s="248" t="s">
        <v>1055</v>
      </c>
      <c r="I109" s="248" t="s">
        <v>1025</v>
      </c>
      <c r="J109" s="248"/>
      <c r="K109" s="260"/>
    </row>
    <row r="110" spans="2:11" s="1" customFormat="1" ht="15" customHeight="1">
      <c r="B110" s="271"/>
      <c r="C110" s="248" t="s">
        <v>1034</v>
      </c>
      <c r="D110" s="248"/>
      <c r="E110" s="248"/>
      <c r="F110" s="269" t="s">
        <v>1021</v>
      </c>
      <c r="G110" s="248"/>
      <c r="H110" s="248" t="s">
        <v>1055</v>
      </c>
      <c r="I110" s="248" t="s">
        <v>1017</v>
      </c>
      <c r="J110" s="248">
        <v>50</v>
      </c>
      <c r="K110" s="260"/>
    </row>
    <row r="111" spans="2:11" s="1" customFormat="1" ht="15" customHeight="1">
      <c r="B111" s="271"/>
      <c r="C111" s="248" t="s">
        <v>1042</v>
      </c>
      <c r="D111" s="248"/>
      <c r="E111" s="248"/>
      <c r="F111" s="269" t="s">
        <v>1021</v>
      </c>
      <c r="G111" s="248"/>
      <c r="H111" s="248" t="s">
        <v>1055</v>
      </c>
      <c r="I111" s="248" t="s">
        <v>1017</v>
      </c>
      <c r="J111" s="248">
        <v>50</v>
      </c>
      <c r="K111" s="260"/>
    </row>
    <row r="112" spans="2:11" s="1" customFormat="1" ht="15" customHeight="1">
      <c r="B112" s="271"/>
      <c r="C112" s="248" t="s">
        <v>1040</v>
      </c>
      <c r="D112" s="248"/>
      <c r="E112" s="248"/>
      <c r="F112" s="269" t="s">
        <v>1021</v>
      </c>
      <c r="G112" s="248"/>
      <c r="H112" s="248" t="s">
        <v>1055</v>
      </c>
      <c r="I112" s="248" t="s">
        <v>1017</v>
      </c>
      <c r="J112" s="248">
        <v>50</v>
      </c>
      <c r="K112" s="260"/>
    </row>
    <row r="113" spans="2:11" s="1" customFormat="1" ht="15" customHeight="1">
      <c r="B113" s="271"/>
      <c r="C113" s="248" t="s">
        <v>55</v>
      </c>
      <c r="D113" s="248"/>
      <c r="E113" s="248"/>
      <c r="F113" s="269" t="s">
        <v>1015</v>
      </c>
      <c r="G113" s="248"/>
      <c r="H113" s="248" t="s">
        <v>1056</v>
      </c>
      <c r="I113" s="248" t="s">
        <v>1017</v>
      </c>
      <c r="J113" s="248">
        <v>20</v>
      </c>
      <c r="K113" s="260"/>
    </row>
    <row r="114" spans="2:11" s="1" customFormat="1" ht="15" customHeight="1">
      <c r="B114" s="271"/>
      <c r="C114" s="248" t="s">
        <v>1057</v>
      </c>
      <c r="D114" s="248"/>
      <c r="E114" s="248"/>
      <c r="F114" s="269" t="s">
        <v>1015</v>
      </c>
      <c r="G114" s="248"/>
      <c r="H114" s="248" t="s">
        <v>1058</v>
      </c>
      <c r="I114" s="248" t="s">
        <v>1017</v>
      </c>
      <c r="J114" s="248">
        <v>120</v>
      </c>
      <c r="K114" s="260"/>
    </row>
    <row r="115" spans="2:11" s="1" customFormat="1" ht="15" customHeight="1">
      <c r="B115" s="271"/>
      <c r="C115" s="248" t="s">
        <v>40</v>
      </c>
      <c r="D115" s="248"/>
      <c r="E115" s="248"/>
      <c r="F115" s="269" t="s">
        <v>1015</v>
      </c>
      <c r="G115" s="248"/>
      <c r="H115" s="248" t="s">
        <v>1059</v>
      </c>
      <c r="I115" s="248" t="s">
        <v>1050</v>
      </c>
      <c r="J115" s="248"/>
      <c r="K115" s="260"/>
    </row>
    <row r="116" spans="2:11" s="1" customFormat="1" ht="15" customHeight="1">
      <c r="B116" s="271"/>
      <c r="C116" s="248" t="s">
        <v>50</v>
      </c>
      <c r="D116" s="248"/>
      <c r="E116" s="248"/>
      <c r="F116" s="269" t="s">
        <v>1015</v>
      </c>
      <c r="G116" s="248"/>
      <c r="H116" s="248" t="s">
        <v>1060</v>
      </c>
      <c r="I116" s="248" t="s">
        <v>1050</v>
      </c>
      <c r="J116" s="248"/>
      <c r="K116" s="260"/>
    </row>
    <row r="117" spans="2:11" s="1" customFormat="1" ht="15" customHeight="1">
      <c r="B117" s="271"/>
      <c r="C117" s="248" t="s">
        <v>59</v>
      </c>
      <c r="D117" s="248"/>
      <c r="E117" s="248"/>
      <c r="F117" s="269" t="s">
        <v>1015</v>
      </c>
      <c r="G117" s="248"/>
      <c r="H117" s="248" t="s">
        <v>1061</v>
      </c>
      <c r="I117" s="248" t="s">
        <v>1062</v>
      </c>
      <c r="J117" s="248"/>
      <c r="K117" s="260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pans="2:11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pans="2:1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s="1" customFormat="1" ht="45" customHeight="1">
      <c r="B122" s="287"/>
      <c r="C122" s="364" t="s">
        <v>1063</v>
      </c>
      <c r="D122" s="364"/>
      <c r="E122" s="364"/>
      <c r="F122" s="364"/>
      <c r="G122" s="364"/>
      <c r="H122" s="364"/>
      <c r="I122" s="364"/>
      <c r="J122" s="364"/>
      <c r="K122" s="288"/>
    </row>
    <row r="123" spans="2:11" s="1" customFormat="1" ht="17.25" customHeight="1">
      <c r="B123" s="289"/>
      <c r="C123" s="261" t="s">
        <v>1009</v>
      </c>
      <c r="D123" s="261"/>
      <c r="E123" s="261"/>
      <c r="F123" s="261" t="s">
        <v>1010</v>
      </c>
      <c r="G123" s="262"/>
      <c r="H123" s="261" t="s">
        <v>56</v>
      </c>
      <c r="I123" s="261" t="s">
        <v>59</v>
      </c>
      <c r="J123" s="261" t="s">
        <v>1011</v>
      </c>
      <c r="K123" s="290"/>
    </row>
    <row r="124" spans="2:11" s="1" customFormat="1" ht="17.25" customHeight="1">
      <c r="B124" s="289"/>
      <c r="C124" s="263" t="s">
        <v>1012</v>
      </c>
      <c r="D124" s="263"/>
      <c r="E124" s="263"/>
      <c r="F124" s="264" t="s">
        <v>1013</v>
      </c>
      <c r="G124" s="265"/>
      <c r="H124" s="263"/>
      <c r="I124" s="263"/>
      <c r="J124" s="263" t="s">
        <v>1014</v>
      </c>
      <c r="K124" s="290"/>
    </row>
    <row r="125" spans="2:11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pans="2:11" s="1" customFormat="1" ht="15" customHeight="1">
      <c r="B126" s="291"/>
      <c r="C126" s="248" t="s">
        <v>1018</v>
      </c>
      <c r="D126" s="268"/>
      <c r="E126" s="268"/>
      <c r="F126" s="269" t="s">
        <v>1015</v>
      </c>
      <c r="G126" s="248"/>
      <c r="H126" s="248" t="s">
        <v>1055</v>
      </c>
      <c r="I126" s="248" t="s">
        <v>1017</v>
      </c>
      <c r="J126" s="248">
        <v>120</v>
      </c>
      <c r="K126" s="294"/>
    </row>
    <row r="127" spans="2:11" s="1" customFormat="1" ht="15" customHeight="1">
      <c r="B127" s="291"/>
      <c r="C127" s="248" t="s">
        <v>1064</v>
      </c>
      <c r="D127" s="248"/>
      <c r="E127" s="248"/>
      <c r="F127" s="269" t="s">
        <v>1015</v>
      </c>
      <c r="G127" s="248"/>
      <c r="H127" s="248" t="s">
        <v>1065</v>
      </c>
      <c r="I127" s="248" t="s">
        <v>1017</v>
      </c>
      <c r="J127" s="248" t="s">
        <v>1066</v>
      </c>
      <c r="K127" s="294"/>
    </row>
    <row r="128" spans="2:11" s="1" customFormat="1" ht="15" customHeight="1">
      <c r="B128" s="291"/>
      <c r="C128" s="248" t="s">
        <v>963</v>
      </c>
      <c r="D128" s="248"/>
      <c r="E128" s="248"/>
      <c r="F128" s="269" t="s">
        <v>1015</v>
      </c>
      <c r="G128" s="248"/>
      <c r="H128" s="248" t="s">
        <v>1067</v>
      </c>
      <c r="I128" s="248" t="s">
        <v>1017</v>
      </c>
      <c r="J128" s="248" t="s">
        <v>1066</v>
      </c>
      <c r="K128" s="294"/>
    </row>
    <row r="129" spans="2:11" s="1" customFormat="1" ht="15" customHeight="1">
      <c r="B129" s="291"/>
      <c r="C129" s="248" t="s">
        <v>1026</v>
      </c>
      <c r="D129" s="248"/>
      <c r="E129" s="248"/>
      <c r="F129" s="269" t="s">
        <v>1021</v>
      </c>
      <c r="G129" s="248"/>
      <c r="H129" s="248" t="s">
        <v>1027</v>
      </c>
      <c r="I129" s="248" t="s">
        <v>1017</v>
      </c>
      <c r="J129" s="248">
        <v>15</v>
      </c>
      <c r="K129" s="294"/>
    </row>
    <row r="130" spans="2:11" s="1" customFormat="1" ht="15" customHeight="1">
      <c r="B130" s="291"/>
      <c r="C130" s="272" t="s">
        <v>1028</v>
      </c>
      <c r="D130" s="272"/>
      <c r="E130" s="272"/>
      <c r="F130" s="273" t="s">
        <v>1021</v>
      </c>
      <c r="G130" s="272"/>
      <c r="H130" s="272" t="s">
        <v>1029</v>
      </c>
      <c r="I130" s="272" t="s">
        <v>1017</v>
      </c>
      <c r="J130" s="272">
        <v>15</v>
      </c>
      <c r="K130" s="294"/>
    </row>
    <row r="131" spans="2:11" s="1" customFormat="1" ht="15" customHeight="1">
      <c r="B131" s="291"/>
      <c r="C131" s="272" t="s">
        <v>1030</v>
      </c>
      <c r="D131" s="272"/>
      <c r="E131" s="272"/>
      <c r="F131" s="273" t="s">
        <v>1021</v>
      </c>
      <c r="G131" s="272"/>
      <c r="H131" s="272" t="s">
        <v>1031</v>
      </c>
      <c r="I131" s="272" t="s">
        <v>1017</v>
      </c>
      <c r="J131" s="272">
        <v>20</v>
      </c>
      <c r="K131" s="294"/>
    </row>
    <row r="132" spans="2:11" s="1" customFormat="1" ht="15" customHeight="1">
      <c r="B132" s="291"/>
      <c r="C132" s="272" t="s">
        <v>1032</v>
      </c>
      <c r="D132" s="272"/>
      <c r="E132" s="272"/>
      <c r="F132" s="273" t="s">
        <v>1021</v>
      </c>
      <c r="G132" s="272"/>
      <c r="H132" s="272" t="s">
        <v>1033</v>
      </c>
      <c r="I132" s="272" t="s">
        <v>1017</v>
      </c>
      <c r="J132" s="272">
        <v>20</v>
      </c>
      <c r="K132" s="294"/>
    </row>
    <row r="133" spans="2:11" s="1" customFormat="1" ht="15" customHeight="1">
      <c r="B133" s="291"/>
      <c r="C133" s="248" t="s">
        <v>1020</v>
      </c>
      <c r="D133" s="248"/>
      <c r="E133" s="248"/>
      <c r="F133" s="269" t="s">
        <v>1021</v>
      </c>
      <c r="G133" s="248"/>
      <c r="H133" s="248" t="s">
        <v>1055</v>
      </c>
      <c r="I133" s="248" t="s">
        <v>1017</v>
      </c>
      <c r="J133" s="248">
        <v>50</v>
      </c>
      <c r="K133" s="294"/>
    </row>
    <row r="134" spans="2:11" s="1" customFormat="1" ht="15" customHeight="1">
      <c r="B134" s="291"/>
      <c r="C134" s="248" t="s">
        <v>1034</v>
      </c>
      <c r="D134" s="248"/>
      <c r="E134" s="248"/>
      <c r="F134" s="269" t="s">
        <v>1021</v>
      </c>
      <c r="G134" s="248"/>
      <c r="H134" s="248" t="s">
        <v>1055</v>
      </c>
      <c r="I134" s="248" t="s">
        <v>1017</v>
      </c>
      <c r="J134" s="248">
        <v>50</v>
      </c>
      <c r="K134" s="294"/>
    </row>
    <row r="135" spans="2:11" s="1" customFormat="1" ht="15" customHeight="1">
      <c r="B135" s="291"/>
      <c r="C135" s="248" t="s">
        <v>1040</v>
      </c>
      <c r="D135" s="248"/>
      <c r="E135" s="248"/>
      <c r="F135" s="269" t="s">
        <v>1021</v>
      </c>
      <c r="G135" s="248"/>
      <c r="H135" s="248" t="s">
        <v>1055</v>
      </c>
      <c r="I135" s="248" t="s">
        <v>1017</v>
      </c>
      <c r="J135" s="248">
        <v>50</v>
      </c>
      <c r="K135" s="294"/>
    </row>
    <row r="136" spans="2:11" s="1" customFormat="1" ht="15" customHeight="1">
      <c r="B136" s="291"/>
      <c r="C136" s="248" t="s">
        <v>1042</v>
      </c>
      <c r="D136" s="248"/>
      <c r="E136" s="248"/>
      <c r="F136" s="269" t="s">
        <v>1021</v>
      </c>
      <c r="G136" s="248"/>
      <c r="H136" s="248" t="s">
        <v>1055</v>
      </c>
      <c r="I136" s="248" t="s">
        <v>1017</v>
      </c>
      <c r="J136" s="248">
        <v>50</v>
      </c>
      <c r="K136" s="294"/>
    </row>
    <row r="137" spans="2:11" s="1" customFormat="1" ht="15" customHeight="1">
      <c r="B137" s="291"/>
      <c r="C137" s="248" t="s">
        <v>1043</v>
      </c>
      <c r="D137" s="248"/>
      <c r="E137" s="248"/>
      <c r="F137" s="269" t="s">
        <v>1021</v>
      </c>
      <c r="G137" s="248"/>
      <c r="H137" s="248" t="s">
        <v>1068</v>
      </c>
      <c r="I137" s="248" t="s">
        <v>1017</v>
      </c>
      <c r="J137" s="248">
        <v>255</v>
      </c>
      <c r="K137" s="294"/>
    </row>
    <row r="138" spans="2:11" s="1" customFormat="1" ht="15" customHeight="1">
      <c r="B138" s="291"/>
      <c r="C138" s="248" t="s">
        <v>1045</v>
      </c>
      <c r="D138" s="248"/>
      <c r="E138" s="248"/>
      <c r="F138" s="269" t="s">
        <v>1015</v>
      </c>
      <c r="G138" s="248"/>
      <c r="H138" s="248" t="s">
        <v>1069</v>
      </c>
      <c r="I138" s="248" t="s">
        <v>1047</v>
      </c>
      <c r="J138" s="248"/>
      <c r="K138" s="294"/>
    </row>
    <row r="139" spans="2:11" s="1" customFormat="1" ht="15" customHeight="1">
      <c r="B139" s="291"/>
      <c r="C139" s="248" t="s">
        <v>1048</v>
      </c>
      <c r="D139" s="248"/>
      <c r="E139" s="248"/>
      <c r="F139" s="269" t="s">
        <v>1015</v>
      </c>
      <c r="G139" s="248"/>
      <c r="H139" s="248" t="s">
        <v>1070</v>
      </c>
      <c r="I139" s="248" t="s">
        <v>1050</v>
      </c>
      <c r="J139" s="248"/>
      <c r="K139" s="294"/>
    </row>
    <row r="140" spans="2:11" s="1" customFormat="1" ht="15" customHeight="1">
      <c r="B140" s="291"/>
      <c r="C140" s="248" t="s">
        <v>1051</v>
      </c>
      <c r="D140" s="248"/>
      <c r="E140" s="248"/>
      <c r="F140" s="269" t="s">
        <v>1015</v>
      </c>
      <c r="G140" s="248"/>
      <c r="H140" s="248" t="s">
        <v>1051</v>
      </c>
      <c r="I140" s="248" t="s">
        <v>1050</v>
      </c>
      <c r="J140" s="248"/>
      <c r="K140" s="294"/>
    </row>
    <row r="141" spans="2:11" s="1" customFormat="1" ht="15" customHeight="1">
      <c r="B141" s="291"/>
      <c r="C141" s="248" t="s">
        <v>40</v>
      </c>
      <c r="D141" s="248"/>
      <c r="E141" s="248"/>
      <c r="F141" s="269" t="s">
        <v>1015</v>
      </c>
      <c r="G141" s="248"/>
      <c r="H141" s="248" t="s">
        <v>1071</v>
      </c>
      <c r="I141" s="248" t="s">
        <v>1050</v>
      </c>
      <c r="J141" s="248"/>
      <c r="K141" s="294"/>
    </row>
    <row r="142" spans="2:11" s="1" customFormat="1" ht="15" customHeight="1">
      <c r="B142" s="291"/>
      <c r="C142" s="248" t="s">
        <v>1072</v>
      </c>
      <c r="D142" s="248"/>
      <c r="E142" s="248"/>
      <c r="F142" s="269" t="s">
        <v>1015</v>
      </c>
      <c r="G142" s="248"/>
      <c r="H142" s="248" t="s">
        <v>1073</v>
      </c>
      <c r="I142" s="248" t="s">
        <v>1050</v>
      </c>
      <c r="J142" s="248"/>
      <c r="K142" s="294"/>
    </row>
    <row r="143" spans="2:11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pans="2:11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pans="2:11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pans="2:11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pans="2:11" s="1" customFormat="1" ht="45" customHeight="1">
      <c r="B147" s="259"/>
      <c r="C147" s="363" t="s">
        <v>1074</v>
      </c>
      <c r="D147" s="363"/>
      <c r="E147" s="363"/>
      <c r="F147" s="363"/>
      <c r="G147" s="363"/>
      <c r="H147" s="363"/>
      <c r="I147" s="363"/>
      <c r="J147" s="363"/>
      <c r="K147" s="260"/>
    </row>
    <row r="148" spans="2:11" s="1" customFormat="1" ht="17.25" customHeight="1">
      <c r="B148" s="259"/>
      <c r="C148" s="261" t="s">
        <v>1009</v>
      </c>
      <c r="D148" s="261"/>
      <c r="E148" s="261"/>
      <c r="F148" s="261" t="s">
        <v>1010</v>
      </c>
      <c r="G148" s="262"/>
      <c r="H148" s="261" t="s">
        <v>56</v>
      </c>
      <c r="I148" s="261" t="s">
        <v>59</v>
      </c>
      <c r="J148" s="261" t="s">
        <v>1011</v>
      </c>
      <c r="K148" s="260"/>
    </row>
    <row r="149" spans="2:11" s="1" customFormat="1" ht="17.25" customHeight="1">
      <c r="B149" s="259"/>
      <c r="C149" s="263" t="s">
        <v>1012</v>
      </c>
      <c r="D149" s="263"/>
      <c r="E149" s="263"/>
      <c r="F149" s="264" t="s">
        <v>1013</v>
      </c>
      <c r="G149" s="265"/>
      <c r="H149" s="263"/>
      <c r="I149" s="263"/>
      <c r="J149" s="263" t="s">
        <v>1014</v>
      </c>
      <c r="K149" s="260"/>
    </row>
    <row r="150" spans="2:11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pans="2:11" s="1" customFormat="1" ht="15" customHeight="1">
      <c r="B151" s="271"/>
      <c r="C151" s="298" t="s">
        <v>1018</v>
      </c>
      <c r="D151" s="248"/>
      <c r="E151" s="248"/>
      <c r="F151" s="299" t="s">
        <v>1015</v>
      </c>
      <c r="G151" s="248"/>
      <c r="H151" s="298" t="s">
        <v>1055</v>
      </c>
      <c r="I151" s="298" t="s">
        <v>1017</v>
      </c>
      <c r="J151" s="298">
        <v>120</v>
      </c>
      <c r="K151" s="294"/>
    </row>
    <row r="152" spans="2:11" s="1" customFormat="1" ht="15" customHeight="1">
      <c r="B152" s="271"/>
      <c r="C152" s="298" t="s">
        <v>1064</v>
      </c>
      <c r="D152" s="248"/>
      <c r="E152" s="248"/>
      <c r="F152" s="299" t="s">
        <v>1015</v>
      </c>
      <c r="G152" s="248"/>
      <c r="H152" s="298" t="s">
        <v>1075</v>
      </c>
      <c r="I152" s="298" t="s">
        <v>1017</v>
      </c>
      <c r="J152" s="298" t="s">
        <v>1066</v>
      </c>
      <c r="K152" s="294"/>
    </row>
    <row r="153" spans="2:11" s="1" customFormat="1" ht="15" customHeight="1">
      <c r="B153" s="271"/>
      <c r="C153" s="298" t="s">
        <v>963</v>
      </c>
      <c r="D153" s="248"/>
      <c r="E153" s="248"/>
      <c r="F153" s="299" t="s">
        <v>1015</v>
      </c>
      <c r="G153" s="248"/>
      <c r="H153" s="298" t="s">
        <v>1076</v>
      </c>
      <c r="I153" s="298" t="s">
        <v>1017</v>
      </c>
      <c r="J153" s="298" t="s">
        <v>1066</v>
      </c>
      <c r="K153" s="294"/>
    </row>
    <row r="154" spans="2:11" s="1" customFormat="1" ht="15" customHeight="1">
      <c r="B154" s="271"/>
      <c r="C154" s="298" t="s">
        <v>1020</v>
      </c>
      <c r="D154" s="248"/>
      <c r="E154" s="248"/>
      <c r="F154" s="299" t="s">
        <v>1021</v>
      </c>
      <c r="G154" s="248"/>
      <c r="H154" s="298" t="s">
        <v>1055</v>
      </c>
      <c r="I154" s="298" t="s">
        <v>1017</v>
      </c>
      <c r="J154" s="298">
        <v>50</v>
      </c>
      <c r="K154" s="294"/>
    </row>
    <row r="155" spans="2:11" s="1" customFormat="1" ht="15" customHeight="1">
      <c r="B155" s="271"/>
      <c r="C155" s="298" t="s">
        <v>1023</v>
      </c>
      <c r="D155" s="248"/>
      <c r="E155" s="248"/>
      <c r="F155" s="299" t="s">
        <v>1015</v>
      </c>
      <c r="G155" s="248"/>
      <c r="H155" s="298" t="s">
        <v>1055</v>
      </c>
      <c r="I155" s="298" t="s">
        <v>1025</v>
      </c>
      <c r="J155" s="298"/>
      <c r="K155" s="294"/>
    </row>
    <row r="156" spans="2:11" s="1" customFormat="1" ht="15" customHeight="1">
      <c r="B156" s="271"/>
      <c r="C156" s="298" t="s">
        <v>1034</v>
      </c>
      <c r="D156" s="248"/>
      <c r="E156" s="248"/>
      <c r="F156" s="299" t="s">
        <v>1021</v>
      </c>
      <c r="G156" s="248"/>
      <c r="H156" s="298" t="s">
        <v>1055</v>
      </c>
      <c r="I156" s="298" t="s">
        <v>1017</v>
      </c>
      <c r="J156" s="298">
        <v>50</v>
      </c>
      <c r="K156" s="294"/>
    </row>
    <row r="157" spans="2:11" s="1" customFormat="1" ht="15" customHeight="1">
      <c r="B157" s="271"/>
      <c r="C157" s="298" t="s">
        <v>1042</v>
      </c>
      <c r="D157" s="248"/>
      <c r="E157" s="248"/>
      <c r="F157" s="299" t="s">
        <v>1021</v>
      </c>
      <c r="G157" s="248"/>
      <c r="H157" s="298" t="s">
        <v>1055</v>
      </c>
      <c r="I157" s="298" t="s">
        <v>1017</v>
      </c>
      <c r="J157" s="298">
        <v>50</v>
      </c>
      <c r="K157" s="294"/>
    </row>
    <row r="158" spans="2:11" s="1" customFormat="1" ht="15" customHeight="1">
      <c r="B158" s="271"/>
      <c r="C158" s="298" t="s">
        <v>1040</v>
      </c>
      <c r="D158" s="248"/>
      <c r="E158" s="248"/>
      <c r="F158" s="299" t="s">
        <v>1021</v>
      </c>
      <c r="G158" s="248"/>
      <c r="H158" s="298" t="s">
        <v>1055</v>
      </c>
      <c r="I158" s="298" t="s">
        <v>1017</v>
      </c>
      <c r="J158" s="298">
        <v>50</v>
      </c>
      <c r="K158" s="294"/>
    </row>
    <row r="159" spans="2:11" s="1" customFormat="1" ht="15" customHeight="1">
      <c r="B159" s="271"/>
      <c r="C159" s="298" t="s">
        <v>84</v>
      </c>
      <c r="D159" s="248"/>
      <c r="E159" s="248"/>
      <c r="F159" s="299" t="s">
        <v>1015</v>
      </c>
      <c r="G159" s="248"/>
      <c r="H159" s="298" t="s">
        <v>1077</v>
      </c>
      <c r="I159" s="298" t="s">
        <v>1017</v>
      </c>
      <c r="J159" s="298" t="s">
        <v>1078</v>
      </c>
      <c r="K159" s="294"/>
    </row>
    <row r="160" spans="2:11" s="1" customFormat="1" ht="15" customHeight="1">
      <c r="B160" s="271"/>
      <c r="C160" s="298" t="s">
        <v>1079</v>
      </c>
      <c r="D160" s="248"/>
      <c r="E160" s="248"/>
      <c r="F160" s="299" t="s">
        <v>1015</v>
      </c>
      <c r="G160" s="248"/>
      <c r="H160" s="298" t="s">
        <v>1080</v>
      </c>
      <c r="I160" s="298" t="s">
        <v>1050</v>
      </c>
      <c r="J160" s="298"/>
      <c r="K160" s="294"/>
    </row>
    <row r="161" spans="2:11" s="1" customFormat="1" ht="15" customHeight="1">
      <c r="B161" s="300"/>
      <c r="C161" s="280"/>
      <c r="D161" s="280"/>
      <c r="E161" s="280"/>
      <c r="F161" s="280"/>
      <c r="G161" s="280"/>
      <c r="H161" s="280"/>
      <c r="I161" s="280"/>
      <c r="J161" s="280"/>
      <c r="K161" s="301"/>
    </row>
    <row r="162" spans="2:11" s="1" customFormat="1" ht="18.75" customHeight="1">
      <c r="B162" s="282"/>
      <c r="C162" s="292"/>
      <c r="D162" s="292"/>
      <c r="E162" s="292"/>
      <c r="F162" s="302"/>
      <c r="G162" s="292"/>
      <c r="H162" s="292"/>
      <c r="I162" s="292"/>
      <c r="J162" s="292"/>
      <c r="K162" s="282"/>
    </row>
    <row r="163" spans="2:11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pans="2:11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pans="2:11" s="1" customFormat="1" ht="45" customHeight="1">
      <c r="B165" s="240"/>
      <c r="C165" s="364" t="s">
        <v>1081</v>
      </c>
      <c r="D165" s="364"/>
      <c r="E165" s="364"/>
      <c r="F165" s="364"/>
      <c r="G165" s="364"/>
      <c r="H165" s="364"/>
      <c r="I165" s="364"/>
      <c r="J165" s="364"/>
      <c r="K165" s="241"/>
    </row>
    <row r="166" spans="2:11" s="1" customFormat="1" ht="17.25" customHeight="1">
      <c r="B166" s="240"/>
      <c r="C166" s="261" t="s">
        <v>1009</v>
      </c>
      <c r="D166" s="261"/>
      <c r="E166" s="261"/>
      <c r="F166" s="261" t="s">
        <v>1010</v>
      </c>
      <c r="G166" s="303"/>
      <c r="H166" s="304" t="s">
        <v>56</v>
      </c>
      <c r="I166" s="304" t="s">
        <v>59</v>
      </c>
      <c r="J166" s="261" t="s">
        <v>1011</v>
      </c>
      <c r="K166" s="241"/>
    </row>
    <row r="167" spans="2:11" s="1" customFormat="1" ht="17.25" customHeight="1">
      <c r="B167" s="242"/>
      <c r="C167" s="263" t="s">
        <v>1012</v>
      </c>
      <c r="D167" s="263"/>
      <c r="E167" s="263"/>
      <c r="F167" s="264" t="s">
        <v>1013</v>
      </c>
      <c r="G167" s="305"/>
      <c r="H167" s="306"/>
      <c r="I167" s="306"/>
      <c r="J167" s="263" t="s">
        <v>1014</v>
      </c>
      <c r="K167" s="243"/>
    </row>
    <row r="168" spans="2:11" s="1" customFormat="1" ht="5.25" customHeight="1">
      <c r="B168" s="271"/>
      <c r="C168" s="266"/>
      <c r="D168" s="266"/>
      <c r="E168" s="266"/>
      <c r="F168" s="266"/>
      <c r="G168" s="267"/>
      <c r="H168" s="266"/>
      <c r="I168" s="266"/>
      <c r="J168" s="266"/>
      <c r="K168" s="294"/>
    </row>
    <row r="169" spans="2:11" s="1" customFormat="1" ht="15" customHeight="1">
      <c r="B169" s="271"/>
      <c r="C169" s="248" t="s">
        <v>1018</v>
      </c>
      <c r="D169" s="248"/>
      <c r="E169" s="248"/>
      <c r="F169" s="269" t="s">
        <v>1015</v>
      </c>
      <c r="G169" s="248"/>
      <c r="H169" s="248" t="s">
        <v>1055</v>
      </c>
      <c r="I169" s="248" t="s">
        <v>1017</v>
      </c>
      <c r="J169" s="248">
        <v>120</v>
      </c>
      <c r="K169" s="294"/>
    </row>
    <row r="170" spans="2:11" s="1" customFormat="1" ht="15" customHeight="1">
      <c r="B170" s="271"/>
      <c r="C170" s="248" t="s">
        <v>1064</v>
      </c>
      <c r="D170" s="248"/>
      <c r="E170" s="248"/>
      <c r="F170" s="269" t="s">
        <v>1015</v>
      </c>
      <c r="G170" s="248"/>
      <c r="H170" s="248" t="s">
        <v>1065</v>
      </c>
      <c r="I170" s="248" t="s">
        <v>1017</v>
      </c>
      <c r="J170" s="248" t="s">
        <v>1066</v>
      </c>
      <c r="K170" s="294"/>
    </row>
    <row r="171" spans="2:11" s="1" customFormat="1" ht="15" customHeight="1">
      <c r="B171" s="271"/>
      <c r="C171" s="248" t="s">
        <v>963</v>
      </c>
      <c r="D171" s="248"/>
      <c r="E171" s="248"/>
      <c r="F171" s="269" t="s">
        <v>1015</v>
      </c>
      <c r="G171" s="248"/>
      <c r="H171" s="248" t="s">
        <v>1082</v>
      </c>
      <c r="I171" s="248" t="s">
        <v>1017</v>
      </c>
      <c r="J171" s="248" t="s">
        <v>1066</v>
      </c>
      <c r="K171" s="294"/>
    </row>
    <row r="172" spans="2:11" s="1" customFormat="1" ht="15" customHeight="1">
      <c r="B172" s="271"/>
      <c r="C172" s="248" t="s">
        <v>1020</v>
      </c>
      <c r="D172" s="248"/>
      <c r="E172" s="248"/>
      <c r="F172" s="269" t="s">
        <v>1021</v>
      </c>
      <c r="G172" s="248"/>
      <c r="H172" s="248" t="s">
        <v>1082</v>
      </c>
      <c r="I172" s="248" t="s">
        <v>1017</v>
      </c>
      <c r="J172" s="248">
        <v>50</v>
      </c>
      <c r="K172" s="294"/>
    </row>
    <row r="173" spans="2:11" s="1" customFormat="1" ht="15" customHeight="1">
      <c r="B173" s="271"/>
      <c r="C173" s="248" t="s">
        <v>1023</v>
      </c>
      <c r="D173" s="248"/>
      <c r="E173" s="248"/>
      <c r="F173" s="269" t="s">
        <v>1015</v>
      </c>
      <c r="G173" s="248"/>
      <c r="H173" s="248" t="s">
        <v>1082</v>
      </c>
      <c r="I173" s="248" t="s">
        <v>1025</v>
      </c>
      <c r="J173" s="248"/>
      <c r="K173" s="294"/>
    </row>
    <row r="174" spans="2:11" s="1" customFormat="1" ht="15" customHeight="1">
      <c r="B174" s="271"/>
      <c r="C174" s="248" t="s">
        <v>1034</v>
      </c>
      <c r="D174" s="248"/>
      <c r="E174" s="248"/>
      <c r="F174" s="269" t="s">
        <v>1021</v>
      </c>
      <c r="G174" s="248"/>
      <c r="H174" s="248" t="s">
        <v>1082</v>
      </c>
      <c r="I174" s="248" t="s">
        <v>1017</v>
      </c>
      <c r="J174" s="248">
        <v>50</v>
      </c>
      <c r="K174" s="294"/>
    </row>
    <row r="175" spans="2:11" s="1" customFormat="1" ht="15" customHeight="1">
      <c r="B175" s="271"/>
      <c r="C175" s="248" t="s">
        <v>1042</v>
      </c>
      <c r="D175" s="248"/>
      <c r="E175" s="248"/>
      <c r="F175" s="269" t="s">
        <v>1021</v>
      </c>
      <c r="G175" s="248"/>
      <c r="H175" s="248" t="s">
        <v>1082</v>
      </c>
      <c r="I175" s="248" t="s">
        <v>1017</v>
      </c>
      <c r="J175" s="248">
        <v>50</v>
      </c>
      <c r="K175" s="294"/>
    </row>
    <row r="176" spans="2:11" s="1" customFormat="1" ht="15" customHeight="1">
      <c r="B176" s="271"/>
      <c r="C176" s="248" t="s">
        <v>1040</v>
      </c>
      <c r="D176" s="248"/>
      <c r="E176" s="248"/>
      <c r="F176" s="269" t="s">
        <v>1021</v>
      </c>
      <c r="G176" s="248"/>
      <c r="H176" s="248" t="s">
        <v>1082</v>
      </c>
      <c r="I176" s="248" t="s">
        <v>1017</v>
      </c>
      <c r="J176" s="248">
        <v>50</v>
      </c>
      <c r="K176" s="294"/>
    </row>
    <row r="177" spans="2:11" s="1" customFormat="1" ht="15" customHeight="1">
      <c r="B177" s="271"/>
      <c r="C177" s="248" t="s">
        <v>109</v>
      </c>
      <c r="D177" s="248"/>
      <c r="E177" s="248"/>
      <c r="F177" s="269" t="s">
        <v>1015</v>
      </c>
      <c r="G177" s="248"/>
      <c r="H177" s="248" t="s">
        <v>1083</v>
      </c>
      <c r="I177" s="248" t="s">
        <v>1084</v>
      </c>
      <c r="J177" s="248"/>
      <c r="K177" s="294"/>
    </row>
    <row r="178" spans="2:11" s="1" customFormat="1" ht="15" customHeight="1">
      <c r="B178" s="271"/>
      <c r="C178" s="248" t="s">
        <v>59</v>
      </c>
      <c r="D178" s="248"/>
      <c r="E178" s="248"/>
      <c r="F178" s="269" t="s">
        <v>1015</v>
      </c>
      <c r="G178" s="248"/>
      <c r="H178" s="248" t="s">
        <v>1085</v>
      </c>
      <c r="I178" s="248" t="s">
        <v>1086</v>
      </c>
      <c r="J178" s="248">
        <v>1</v>
      </c>
      <c r="K178" s="294"/>
    </row>
    <row r="179" spans="2:11" s="1" customFormat="1" ht="15" customHeight="1">
      <c r="B179" s="271"/>
      <c r="C179" s="248" t="s">
        <v>55</v>
      </c>
      <c r="D179" s="248"/>
      <c r="E179" s="248"/>
      <c r="F179" s="269" t="s">
        <v>1015</v>
      </c>
      <c r="G179" s="248"/>
      <c r="H179" s="248" t="s">
        <v>1087</v>
      </c>
      <c r="I179" s="248" t="s">
        <v>1017</v>
      </c>
      <c r="J179" s="248">
        <v>20</v>
      </c>
      <c r="K179" s="294"/>
    </row>
    <row r="180" spans="2:11" s="1" customFormat="1" ht="15" customHeight="1">
      <c r="B180" s="271"/>
      <c r="C180" s="248" t="s">
        <v>56</v>
      </c>
      <c r="D180" s="248"/>
      <c r="E180" s="248"/>
      <c r="F180" s="269" t="s">
        <v>1015</v>
      </c>
      <c r="G180" s="248"/>
      <c r="H180" s="248" t="s">
        <v>1088</v>
      </c>
      <c r="I180" s="248" t="s">
        <v>1017</v>
      </c>
      <c r="J180" s="248">
        <v>255</v>
      </c>
      <c r="K180" s="294"/>
    </row>
    <row r="181" spans="2:11" s="1" customFormat="1" ht="15" customHeight="1">
      <c r="B181" s="271"/>
      <c r="C181" s="248" t="s">
        <v>110</v>
      </c>
      <c r="D181" s="248"/>
      <c r="E181" s="248"/>
      <c r="F181" s="269" t="s">
        <v>1015</v>
      </c>
      <c r="G181" s="248"/>
      <c r="H181" s="248" t="s">
        <v>979</v>
      </c>
      <c r="I181" s="248" t="s">
        <v>1017</v>
      </c>
      <c r="J181" s="248">
        <v>10</v>
      </c>
      <c r="K181" s="294"/>
    </row>
    <row r="182" spans="2:11" s="1" customFormat="1" ht="15" customHeight="1">
      <c r="B182" s="271"/>
      <c r="C182" s="248" t="s">
        <v>111</v>
      </c>
      <c r="D182" s="248"/>
      <c r="E182" s="248"/>
      <c r="F182" s="269" t="s">
        <v>1015</v>
      </c>
      <c r="G182" s="248"/>
      <c r="H182" s="248" t="s">
        <v>1089</v>
      </c>
      <c r="I182" s="248" t="s">
        <v>1050</v>
      </c>
      <c r="J182" s="248"/>
      <c r="K182" s="294"/>
    </row>
    <row r="183" spans="2:11" s="1" customFormat="1" ht="15" customHeight="1">
      <c r="B183" s="271"/>
      <c r="C183" s="248" t="s">
        <v>1090</v>
      </c>
      <c r="D183" s="248"/>
      <c r="E183" s="248"/>
      <c r="F183" s="269" t="s">
        <v>1015</v>
      </c>
      <c r="G183" s="248"/>
      <c r="H183" s="248" t="s">
        <v>1091</v>
      </c>
      <c r="I183" s="248" t="s">
        <v>1050</v>
      </c>
      <c r="J183" s="248"/>
      <c r="K183" s="294"/>
    </row>
    <row r="184" spans="2:11" s="1" customFormat="1" ht="15" customHeight="1">
      <c r="B184" s="271"/>
      <c r="C184" s="248" t="s">
        <v>1079</v>
      </c>
      <c r="D184" s="248"/>
      <c r="E184" s="248"/>
      <c r="F184" s="269" t="s">
        <v>1015</v>
      </c>
      <c r="G184" s="248"/>
      <c r="H184" s="248" t="s">
        <v>1092</v>
      </c>
      <c r="I184" s="248" t="s">
        <v>1050</v>
      </c>
      <c r="J184" s="248"/>
      <c r="K184" s="294"/>
    </row>
    <row r="185" spans="2:11" s="1" customFormat="1" ht="15" customHeight="1">
      <c r="B185" s="271"/>
      <c r="C185" s="248" t="s">
        <v>113</v>
      </c>
      <c r="D185" s="248"/>
      <c r="E185" s="248"/>
      <c r="F185" s="269" t="s">
        <v>1021</v>
      </c>
      <c r="G185" s="248"/>
      <c r="H185" s="248" t="s">
        <v>1093</v>
      </c>
      <c r="I185" s="248" t="s">
        <v>1017</v>
      </c>
      <c r="J185" s="248">
        <v>50</v>
      </c>
      <c r="K185" s="294"/>
    </row>
    <row r="186" spans="2:11" s="1" customFormat="1" ht="15" customHeight="1">
      <c r="B186" s="271"/>
      <c r="C186" s="248" t="s">
        <v>1094</v>
      </c>
      <c r="D186" s="248"/>
      <c r="E186" s="248"/>
      <c r="F186" s="269" t="s">
        <v>1021</v>
      </c>
      <c r="G186" s="248"/>
      <c r="H186" s="248" t="s">
        <v>1095</v>
      </c>
      <c r="I186" s="248" t="s">
        <v>1096</v>
      </c>
      <c r="J186" s="248"/>
      <c r="K186" s="294"/>
    </row>
    <row r="187" spans="2:11" s="1" customFormat="1" ht="15" customHeight="1">
      <c r="B187" s="271"/>
      <c r="C187" s="248" t="s">
        <v>1097</v>
      </c>
      <c r="D187" s="248"/>
      <c r="E187" s="248"/>
      <c r="F187" s="269" t="s">
        <v>1021</v>
      </c>
      <c r="G187" s="248"/>
      <c r="H187" s="248" t="s">
        <v>1098</v>
      </c>
      <c r="I187" s="248" t="s">
        <v>1096</v>
      </c>
      <c r="J187" s="248"/>
      <c r="K187" s="294"/>
    </row>
    <row r="188" spans="2:11" s="1" customFormat="1" ht="15" customHeight="1">
      <c r="B188" s="271"/>
      <c r="C188" s="248" t="s">
        <v>1099</v>
      </c>
      <c r="D188" s="248"/>
      <c r="E188" s="248"/>
      <c r="F188" s="269" t="s">
        <v>1021</v>
      </c>
      <c r="G188" s="248"/>
      <c r="H188" s="248" t="s">
        <v>1100</v>
      </c>
      <c r="I188" s="248" t="s">
        <v>1096</v>
      </c>
      <c r="J188" s="248"/>
      <c r="K188" s="294"/>
    </row>
    <row r="189" spans="2:11" s="1" customFormat="1" ht="15" customHeight="1">
      <c r="B189" s="271"/>
      <c r="C189" s="307" t="s">
        <v>1101</v>
      </c>
      <c r="D189" s="248"/>
      <c r="E189" s="248"/>
      <c r="F189" s="269" t="s">
        <v>1021</v>
      </c>
      <c r="G189" s="248"/>
      <c r="H189" s="248" t="s">
        <v>1102</v>
      </c>
      <c r="I189" s="248" t="s">
        <v>1103</v>
      </c>
      <c r="J189" s="308" t="s">
        <v>1104</v>
      </c>
      <c r="K189" s="294"/>
    </row>
    <row r="190" spans="2:11" s="1" customFormat="1" ht="15" customHeight="1">
      <c r="B190" s="271"/>
      <c r="C190" s="307" t="s">
        <v>44</v>
      </c>
      <c r="D190" s="248"/>
      <c r="E190" s="248"/>
      <c r="F190" s="269" t="s">
        <v>1015</v>
      </c>
      <c r="G190" s="248"/>
      <c r="H190" s="245" t="s">
        <v>1105</v>
      </c>
      <c r="I190" s="248" t="s">
        <v>1106</v>
      </c>
      <c r="J190" s="248"/>
      <c r="K190" s="294"/>
    </row>
    <row r="191" spans="2:11" s="1" customFormat="1" ht="15" customHeight="1">
      <c r="B191" s="271"/>
      <c r="C191" s="307" t="s">
        <v>1107</v>
      </c>
      <c r="D191" s="248"/>
      <c r="E191" s="248"/>
      <c r="F191" s="269" t="s">
        <v>1015</v>
      </c>
      <c r="G191" s="248"/>
      <c r="H191" s="248" t="s">
        <v>1108</v>
      </c>
      <c r="I191" s="248" t="s">
        <v>1050</v>
      </c>
      <c r="J191" s="248"/>
      <c r="K191" s="294"/>
    </row>
    <row r="192" spans="2:11" s="1" customFormat="1" ht="15" customHeight="1">
      <c r="B192" s="271"/>
      <c r="C192" s="307" t="s">
        <v>1109</v>
      </c>
      <c r="D192" s="248"/>
      <c r="E192" s="248"/>
      <c r="F192" s="269" t="s">
        <v>1015</v>
      </c>
      <c r="G192" s="248"/>
      <c r="H192" s="248" t="s">
        <v>1110</v>
      </c>
      <c r="I192" s="248" t="s">
        <v>1050</v>
      </c>
      <c r="J192" s="248"/>
      <c r="K192" s="294"/>
    </row>
    <row r="193" spans="2:11" s="1" customFormat="1" ht="15" customHeight="1">
      <c r="B193" s="271"/>
      <c r="C193" s="307" t="s">
        <v>1111</v>
      </c>
      <c r="D193" s="248"/>
      <c r="E193" s="248"/>
      <c r="F193" s="269" t="s">
        <v>1021</v>
      </c>
      <c r="G193" s="248"/>
      <c r="H193" s="248" t="s">
        <v>1112</v>
      </c>
      <c r="I193" s="248" t="s">
        <v>1050</v>
      </c>
      <c r="J193" s="248"/>
      <c r="K193" s="294"/>
    </row>
    <row r="194" spans="2:11" s="1" customFormat="1" ht="15" customHeight="1">
      <c r="B194" s="300"/>
      <c r="C194" s="309"/>
      <c r="D194" s="280"/>
      <c r="E194" s="280"/>
      <c r="F194" s="280"/>
      <c r="G194" s="280"/>
      <c r="H194" s="280"/>
      <c r="I194" s="280"/>
      <c r="J194" s="280"/>
      <c r="K194" s="301"/>
    </row>
    <row r="195" spans="2:11" s="1" customFormat="1" ht="18.75" customHeight="1">
      <c r="B195" s="282"/>
      <c r="C195" s="292"/>
      <c r="D195" s="292"/>
      <c r="E195" s="292"/>
      <c r="F195" s="302"/>
      <c r="G195" s="292"/>
      <c r="H195" s="292"/>
      <c r="I195" s="292"/>
      <c r="J195" s="292"/>
      <c r="K195" s="282"/>
    </row>
    <row r="196" spans="2:11" s="1" customFormat="1" ht="18.75" customHeight="1">
      <c r="B196" s="282"/>
      <c r="C196" s="292"/>
      <c r="D196" s="292"/>
      <c r="E196" s="292"/>
      <c r="F196" s="302"/>
      <c r="G196" s="292"/>
      <c r="H196" s="292"/>
      <c r="I196" s="292"/>
      <c r="J196" s="292"/>
      <c r="K196" s="282"/>
    </row>
    <row r="197" spans="2:11" s="1" customFormat="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pans="2:11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pans="2:11" s="1" customFormat="1" ht="21">
      <c r="B199" s="240"/>
      <c r="C199" s="364" t="s">
        <v>1113</v>
      </c>
      <c r="D199" s="364"/>
      <c r="E199" s="364"/>
      <c r="F199" s="364"/>
      <c r="G199" s="364"/>
      <c r="H199" s="364"/>
      <c r="I199" s="364"/>
      <c r="J199" s="364"/>
      <c r="K199" s="241"/>
    </row>
    <row r="200" spans="2:11" s="1" customFormat="1" ht="25.5" customHeight="1">
      <c r="B200" s="240"/>
      <c r="C200" s="310" t="s">
        <v>1114</v>
      </c>
      <c r="D200" s="310"/>
      <c r="E200" s="310"/>
      <c r="F200" s="310" t="s">
        <v>1115</v>
      </c>
      <c r="G200" s="311"/>
      <c r="H200" s="365" t="s">
        <v>1116</v>
      </c>
      <c r="I200" s="365"/>
      <c r="J200" s="365"/>
      <c r="K200" s="241"/>
    </row>
    <row r="201" spans="2:11" s="1" customFormat="1" ht="5.25" customHeight="1">
      <c r="B201" s="271"/>
      <c r="C201" s="266"/>
      <c r="D201" s="266"/>
      <c r="E201" s="266"/>
      <c r="F201" s="266"/>
      <c r="G201" s="292"/>
      <c r="H201" s="266"/>
      <c r="I201" s="266"/>
      <c r="J201" s="266"/>
      <c r="K201" s="294"/>
    </row>
    <row r="202" spans="2:11" s="1" customFormat="1" ht="15" customHeight="1">
      <c r="B202" s="271"/>
      <c r="C202" s="248" t="s">
        <v>1106</v>
      </c>
      <c r="D202" s="248"/>
      <c r="E202" s="248"/>
      <c r="F202" s="269" t="s">
        <v>45</v>
      </c>
      <c r="G202" s="248"/>
      <c r="H202" s="366" t="s">
        <v>1117</v>
      </c>
      <c r="I202" s="366"/>
      <c r="J202" s="366"/>
      <c r="K202" s="294"/>
    </row>
    <row r="203" spans="2:11" s="1" customFormat="1" ht="15" customHeight="1">
      <c r="B203" s="271"/>
      <c r="C203" s="248"/>
      <c r="D203" s="248"/>
      <c r="E203" s="248"/>
      <c r="F203" s="269" t="s">
        <v>46</v>
      </c>
      <c r="G203" s="248"/>
      <c r="H203" s="366" t="s">
        <v>1118</v>
      </c>
      <c r="I203" s="366"/>
      <c r="J203" s="366"/>
      <c r="K203" s="294"/>
    </row>
    <row r="204" spans="2:11" s="1" customFormat="1" ht="15" customHeight="1">
      <c r="B204" s="271"/>
      <c r="C204" s="248"/>
      <c r="D204" s="248"/>
      <c r="E204" s="248"/>
      <c r="F204" s="269" t="s">
        <v>49</v>
      </c>
      <c r="G204" s="248"/>
      <c r="H204" s="366" t="s">
        <v>1119</v>
      </c>
      <c r="I204" s="366"/>
      <c r="J204" s="366"/>
      <c r="K204" s="294"/>
    </row>
    <row r="205" spans="2:11" s="1" customFormat="1" ht="15" customHeight="1">
      <c r="B205" s="271"/>
      <c r="C205" s="248"/>
      <c r="D205" s="248"/>
      <c r="E205" s="248"/>
      <c r="F205" s="269" t="s">
        <v>47</v>
      </c>
      <c r="G205" s="248"/>
      <c r="H205" s="366" t="s">
        <v>1120</v>
      </c>
      <c r="I205" s="366"/>
      <c r="J205" s="366"/>
      <c r="K205" s="294"/>
    </row>
    <row r="206" spans="2:11" s="1" customFormat="1" ht="15" customHeight="1">
      <c r="B206" s="271"/>
      <c r="C206" s="248"/>
      <c r="D206" s="248"/>
      <c r="E206" s="248"/>
      <c r="F206" s="269" t="s">
        <v>48</v>
      </c>
      <c r="G206" s="248"/>
      <c r="H206" s="366" t="s">
        <v>1121</v>
      </c>
      <c r="I206" s="366"/>
      <c r="J206" s="366"/>
      <c r="K206" s="294"/>
    </row>
    <row r="207" spans="2:11" s="1" customFormat="1" ht="15" customHeight="1">
      <c r="B207" s="271"/>
      <c r="C207" s="248"/>
      <c r="D207" s="248"/>
      <c r="E207" s="248"/>
      <c r="F207" s="269"/>
      <c r="G207" s="248"/>
      <c r="H207" s="248"/>
      <c r="I207" s="248"/>
      <c r="J207" s="248"/>
      <c r="K207" s="294"/>
    </row>
    <row r="208" spans="2:11" s="1" customFormat="1" ht="15" customHeight="1">
      <c r="B208" s="271"/>
      <c r="C208" s="248" t="s">
        <v>1062</v>
      </c>
      <c r="D208" s="248"/>
      <c r="E208" s="248"/>
      <c r="F208" s="269" t="s">
        <v>78</v>
      </c>
      <c r="G208" s="248"/>
      <c r="H208" s="366" t="s">
        <v>1122</v>
      </c>
      <c r="I208" s="366"/>
      <c r="J208" s="366"/>
      <c r="K208" s="294"/>
    </row>
    <row r="209" spans="2:11" s="1" customFormat="1" ht="15" customHeight="1">
      <c r="B209" s="271"/>
      <c r="C209" s="248"/>
      <c r="D209" s="248"/>
      <c r="E209" s="248"/>
      <c r="F209" s="269" t="s">
        <v>958</v>
      </c>
      <c r="G209" s="248"/>
      <c r="H209" s="366" t="s">
        <v>959</v>
      </c>
      <c r="I209" s="366"/>
      <c r="J209" s="366"/>
      <c r="K209" s="294"/>
    </row>
    <row r="210" spans="2:11" s="1" customFormat="1" ht="15" customHeight="1">
      <c r="B210" s="271"/>
      <c r="C210" s="248"/>
      <c r="D210" s="248"/>
      <c r="E210" s="248"/>
      <c r="F210" s="269" t="s">
        <v>956</v>
      </c>
      <c r="G210" s="248"/>
      <c r="H210" s="366" t="s">
        <v>1123</v>
      </c>
      <c r="I210" s="366"/>
      <c r="J210" s="366"/>
      <c r="K210" s="294"/>
    </row>
    <row r="211" spans="2:11" s="1" customFormat="1" ht="15" customHeight="1">
      <c r="B211" s="312"/>
      <c r="C211" s="248"/>
      <c r="D211" s="248"/>
      <c r="E211" s="248"/>
      <c r="F211" s="269" t="s">
        <v>960</v>
      </c>
      <c r="G211" s="307"/>
      <c r="H211" s="367" t="s">
        <v>961</v>
      </c>
      <c r="I211" s="367"/>
      <c r="J211" s="367"/>
      <c r="K211" s="313"/>
    </row>
    <row r="212" spans="2:11" s="1" customFormat="1" ht="15" customHeight="1">
      <c r="B212" s="312"/>
      <c r="C212" s="248"/>
      <c r="D212" s="248"/>
      <c r="E212" s="248"/>
      <c r="F212" s="269" t="s">
        <v>874</v>
      </c>
      <c r="G212" s="307"/>
      <c r="H212" s="367" t="s">
        <v>875</v>
      </c>
      <c r="I212" s="367"/>
      <c r="J212" s="367"/>
      <c r="K212" s="313"/>
    </row>
    <row r="213" spans="2:11" s="1" customFormat="1" ht="15" customHeight="1">
      <c r="B213" s="312"/>
      <c r="C213" s="248"/>
      <c r="D213" s="248"/>
      <c r="E213" s="248"/>
      <c r="F213" s="269"/>
      <c r="G213" s="307"/>
      <c r="H213" s="298"/>
      <c r="I213" s="298"/>
      <c r="J213" s="298"/>
      <c r="K213" s="313"/>
    </row>
    <row r="214" spans="2:11" s="1" customFormat="1" ht="15" customHeight="1">
      <c r="B214" s="312"/>
      <c r="C214" s="248" t="s">
        <v>1086</v>
      </c>
      <c r="D214" s="248"/>
      <c r="E214" s="248"/>
      <c r="F214" s="269">
        <v>1</v>
      </c>
      <c r="G214" s="307"/>
      <c r="H214" s="367" t="s">
        <v>1124</v>
      </c>
      <c r="I214" s="367"/>
      <c r="J214" s="367"/>
      <c r="K214" s="313"/>
    </row>
    <row r="215" spans="2:11" s="1" customFormat="1" ht="15" customHeight="1">
      <c r="B215" s="312"/>
      <c r="C215" s="248"/>
      <c r="D215" s="248"/>
      <c r="E215" s="248"/>
      <c r="F215" s="269">
        <v>2</v>
      </c>
      <c r="G215" s="307"/>
      <c r="H215" s="367" t="s">
        <v>1125</v>
      </c>
      <c r="I215" s="367"/>
      <c r="J215" s="367"/>
      <c r="K215" s="313"/>
    </row>
    <row r="216" spans="2:11" s="1" customFormat="1" ht="15" customHeight="1">
      <c r="B216" s="312"/>
      <c r="C216" s="248"/>
      <c r="D216" s="248"/>
      <c r="E216" s="248"/>
      <c r="F216" s="269">
        <v>3</v>
      </c>
      <c r="G216" s="307"/>
      <c r="H216" s="367" t="s">
        <v>1126</v>
      </c>
      <c r="I216" s="367"/>
      <c r="J216" s="367"/>
      <c r="K216" s="313"/>
    </row>
    <row r="217" spans="2:11" s="1" customFormat="1" ht="15" customHeight="1">
      <c r="B217" s="312"/>
      <c r="C217" s="248"/>
      <c r="D217" s="248"/>
      <c r="E217" s="248"/>
      <c r="F217" s="269">
        <v>4</v>
      </c>
      <c r="G217" s="307"/>
      <c r="H217" s="367" t="s">
        <v>1127</v>
      </c>
      <c r="I217" s="367"/>
      <c r="J217" s="367"/>
      <c r="K217" s="313"/>
    </row>
    <row r="218" spans="2:11" s="1" customFormat="1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19_27_02 - Kounicova 26, ...</vt:lpstr>
      <vt:lpstr>Pokyny pro vyplnění</vt:lpstr>
      <vt:lpstr>'19_27_02 - Kounicova 26, ...'!Názvy_tisku</vt:lpstr>
      <vt:lpstr>'Rekapitulace stavby'!Názvy_tisku</vt:lpstr>
      <vt:lpstr>'19_27_02 - Kounicova 26,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2022-05-16T09:43:40Z</dcterms:created>
  <dcterms:modified xsi:type="dcterms:W3CDTF">2022-05-16T09:45:19Z</dcterms:modified>
</cp:coreProperties>
</file>