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odovodní přípojka" sheetId="2" r:id="rId2"/>
    <sheet name="02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vodovodní přípojka'!$C$130:$K$556</definedName>
    <definedName name="_xlnm.Print_Area" localSheetId="1">'01 - vodovodní přípojka'!$C$4:$J$76,'01 - vodovodní přípojka'!$C$82:$J$112,'01 - vodovodní přípojka'!$C$118:$K$556</definedName>
    <definedName name="_xlnm.Print_Titles" localSheetId="1">'01 - vodovodní přípojka'!$130:$130</definedName>
    <definedName name="_xlnm._FilterDatabase" localSheetId="2" hidden="1">'02 - VRN'!$C$120:$K$155</definedName>
    <definedName name="_xlnm.Print_Area" localSheetId="2">'02 - VRN'!$C$4:$J$76,'02 - VRN'!$C$82:$J$102,'02 - VRN'!$C$108:$K$155</definedName>
    <definedName name="_xlnm.Print_Titles" localSheetId="2">'02 - VRN'!$120:$120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T141"/>
  <c r="R142"/>
  <c r="R141"/>
  <c r="P142"/>
  <c r="P141"/>
  <c r="BI137"/>
  <c r="BH137"/>
  <c r="BG137"/>
  <c r="BF137"/>
  <c r="T137"/>
  <c r="R137"/>
  <c r="P137"/>
  <c r="BI134"/>
  <c r="BH134"/>
  <c r="BG134"/>
  <c r="BF134"/>
  <c r="T134"/>
  <c r="R134"/>
  <c r="P134"/>
  <c r="BI128"/>
  <c r="BH128"/>
  <c r="BG128"/>
  <c r="BF128"/>
  <c r="T128"/>
  <c r="R128"/>
  <c r="P128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115"/>
  <c r="E7"/>
  <c r="E85"/>
  <c i="2" r="J37"/>
  <c r="J36"/>
  <c i="1" r="AY95"/>
  <c i="2" r="J35"/>
  <c i="1" r="AX95"/>
  <c i="2"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5"/>
  <c r="BH545"/>
  <c r="BG545"/>
  <c r="BF545"/>
  <c r="T545"/>
  <c r="R545"/>
  <c r="P545"/>
  <c r="BI540"/>
  <c r="BH540"/>
  <c r="BG540"/>
  <c r="BF540"/>
  <c r="T540"/>
  <c r="R540"/>
  <c r="P540"/>
  <c r="BI533"/>
  <c r="BH533"/>
  <c r="BG533"/>
  <c r="BF533"/>
  <c r="T533"/>
  <c r="R533"/>
  <c r="P533"/>
  <c r="BI529"/>
  <c r="BH529"/>
  <c r="BG529"/>
  <c r="BF529"/>
  <c r="T529"/>
  <c r="R529"/>
  <c r="P529"/>
  <c r="BI526"/>
  <c r="BH526"/>
  <c r="BG526"/>
  <c r="BF526"/>
  <c r="T526"/>
  <c r="R526"/>
  <c r="P526"/>
  <c r="BI521"/>
  <c r="BH521"/>
  <c r="BG521"/>
  <c r="BF521"/>
  <c r="T521"/>
  <c r="R521"/>
  <c r="P521"/>
  <c r="BI517"/>
  <c r="BH517"/>
  <c r="BG517"/>
  <c r="BF517"/>
  <c r="T517"/>
  <c r="R517"/>
  <c r="P517"/>
  <c r="BI513"/>
  <c r="BH513"/>
  <c r="BG513"/>
  <c r="BF513"/>
  <c r="T513"/>
  <c r="R513"/>
  <c r="P513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3"/>
  <c r="BH493"/>
  <c r="BG493"/>
  <c r="BF493"/>
  <c r="T493"/>
  <c r="R493"/>
  <c r="P493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80"/>
  <c r="BH480"/>
  <c r="BG480"/>
  <c r="BF480"/>
  <c r="T480"/>
  <c r="R480"/>
  <c r="P480"/>
  <c r="BI477"/>
  <c r="BH477"/>
  <c r="BG477"/>
  <c r="BF477"/>
  <c r="T477"/>
  <c r="R477"/>
  <c r="P477"/>
  <c r="BI472"/>
  <c r="BH472"/>
  <c r="BG472"/>
  <c r="BF472"/>
  <c r="T472"/>
  <c r="R472"/>
  <c r="P472"/>
  <c r="BI468"/>
  <c r="BH468"/>
  <c r="BG468"/>
  <c r="BF468"/>
  <c r="T468"/>
  <c r="R468"/>
  <c r="P468"/>
  <c r="BI466"/>
  <c r="BH466"/>
  <c r="BG466"/>
  <c r="BF466"/>
  <c r="T466"/>
  <c r="R466"/>
  <c r="P466"/>
  <c r="BI462"/>
  <c r="BH462"/>
  <c r="BG462"/>
  <c r="BF462"/>
  <c r="T462"/>
  <c r="R462"/>
  <c r="P462"/>
  <c r="BI460"/>
  <c r="BH460"/>
  <c r="BG460"/>
  <c r="BF460"/>
  <c r="T460"/>
  <c r="R460"/>
  <c r="P460"/>
  <c r="BI456"/>
  <c r="BH456"/>
  <c r="BG456"/>
  <c r="BF456"/>
  <c r="T456"/>
  <c r="T455"/>
  <c r="R456"/>
  <c r="R455"/>
  <c r="P456"/>
  <c r="P455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4"/>
  <c r="BH434"/>
  <c r="BG434"/>
  <c r="BF434"/>
  <c r="T434"/>
  <c r="R434"/>
  <c r="P434"/>
  <c r="BI428"/>
  <c r="BH428"/>
  <c r="BG428"/>
  <c r="BF428"/>
  <c r="T428"/>
  <c r="R428"/>
  <c r="P428"/>
  <c r="BI423"/>
  <c r="BH423"/>
  <c r="BG423"/>
  <c r="BF423"/>
  <c r="T423"/>
  <c r="R423"/>
  <c r="P423"/>
  <c r="BI419"/>
  <c r="BH419"/>
  <c r="BG419"/>
  <c r="BF419"/>
  <c r="T419"/>
  <c r="R419"/>
  <c r="P419"/>
  <c r="BI415"/>
  <c r="BH415"/>
  <c r="BG415"/>
  <c r="BF415"/>
  <c r="T415"/>
  <c r="R415"/>
  <c r="P415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5"/>
  <c r="BH395"/>
  <c r="BG395"/>
  <c r="BF395"/>
  <c r="T395"/>
  <c r="R395"/>
  <c r="P395"/>
  <c r="BI390"/>
  <c r="BH390"/>
  <c r="BG390"/>
  <c r="BF390"/>
  <c r="T390"/>
  <c r="R390"/>
  <c r="P390"/>
  <c r="BI385"/>
  <c r="BH385"/>
  <c r="BG385"/>
  <c r="BF385"/>
  <c r="T385"/>
  <c r="R385"/>
  <c r="P385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0"/>
  <c r="BH300"/>
  <c r="BG300"/>
  <c r="BF300"/>
  <c r="T300"/>
  <c r="T292"/>
  <c r="R300"/>
  <c r="R292"/>
  <c r="P300"/>
  <c r="P292"/>
  <c r="BI293"/>
  <c r="BH293"/>
  <c r="BG293"/>
  <c r="BF293"/>
  <c r="T293"/>
  <c r="R293"/>
  <c r="P293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6"/>
  <c r="BH246"/>
  <c r="BG246"/>
  <c r="BF246"/>
  <c r="T246"/>
  <c r="R246"/>
  <c r="P246"/>
  <c r="BI241"/>
  <c r="BH241"/>
  <c r="BG241"/>
  <c r="BF241"/>
  <c r="T241"/>
  <c r="R241"/>
  <c r="P241"/>
  <c r="BI235"/>
  <c r="BH235"/>
  <c r="BG235"/>
  <c r="BF235"/>
  <c r="T235"/>
  <c r="R235"/>
  <c r="P235"/>
  <c r="BI228"/>
  <c r="BH228"/>
  <c r="BG228"/>
  <c r="BF228"/>
  <c r="T228"/>
  <c r="T221"/>
  <c r="R228"/>
  <c r="R221"/>
  <c r="P228"/>
  <c r="P221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91"/>
  <c r="J20"/>
  <c r="J18"/>
  <c r="E18"/>
  <c r="F128"/>
  <c r="J17"/>
  <c r="J15"/>
  <c r="E15"/>
  <c r="F91"/>
  <c r="J14"/>
  <c r="J12"/>
  <c r="J125"/>
  <c r="E7"/>
  <c r="E121"/>
  <c i="1" r="L90"/>
  <c r="AM90"/>
  <c r="AM89"/>
  <c r="L89"/>
  <c r="AM87"/>
  <c r="L87"/>
  <c r="L85"/>
  <c r="L84"/>
  <c i="2" r="J540"/>
  <c r="J513"/>
  <c r="J502"/>
  <c r="BK490"/>
  <c r="BK480"/>
  <c r="BK447"/>
  <c r="J439"/>
  <c r="BK415"/>
  <c r="J380"/>
  <c r="BK353"/>
  <c r="BK348"/>
  <c r="BK340"/>
  <c r="BK327"/>
  <c r="BK319"/>
  <c r="J311"/>
  <c r="BK287"/>
  <c r="BK246"/>
  <c r="BK235"/>
  <c r="BK222"/>
  <c r="BK213"/>
  <c r="BK205"/>
  <c r="J188"/>
  <c r="BK152"/>
  <c r="J143"/>
  <c r="BK134"/>
  <c r="J552"/>
  <c r="BK550"/>
  <c r="J548"/>
  <c r="BK517"/>
  <c r="BK507"/>
  <c r="BK488"/>
  <c r="J485"/>
  <c r="BK468"/>
  <c r="J466"/>
  <c r="BK456"/>
  <c r="J415"/>
  <c r="J400"/>
  <c r="BK390"/>
  <c r="BK380"/>
  <c r="BK365"/>
  <c r="BK350"/>
  <c r="J343"/>
  <c r="BK336"/>
  <c r="J319"/>
  <c r="BK279"/>
  <c r="J264"/>
  <c r="J235"/>
  <c r="BK200"/>
  <c r="BK196"/>
  <c r="BK156"/>
  <c r="J550"/>
  <c r="BK545"/>
  <c r="BK533"/>
  <c r="J529"/>
  <c r="BK521"/>
  <c r="BK502"/>
  <c r="J493"/>
  <c r="BK477"/>
  <c r="J468"/>
  <c r="J460"/>
  <c r="J447"/>
  <c r="J428"/>
  <c r="BK400"/>
  <c r="J385"/>
  <c r="BK375"/>
  <c r="J367"/>
  <c r="J363"/>
  <c r="J359"/>
  <c r="BK333"/>
  <c r="BK323"/>
  <c r="J300"/>
  <c r="J269"/>
  <c r="BK258"/>
  <c r="J246"/>
  <c r="J217"/>
  <c r="J205"/>
  <c r="BK188"/>
  <c r="BK177"/>
  <c r="BK168"/>
  <c r="J162"/>
  <c r="J156"/>
  <c r="BK552"/>
  <c r="J521"/>
  <c r="BK513"/>
  <c r="BK493"/>
  <c r="J480"/>
  <c r="BK466"/>
  <c r="BK460"/>
  <c r="J451"/>
  <c r="J434"/>
  <c r="J419"/>
  <c r="J404"/>
  <c r="J375"/>
  <c r="BK361"/>
  <c r="BK357"/>
  <c r="BK345"/>
  <c r="J336"/>
  <c r="BK311"/>
  <c r="J307"/>
  <c r="BK293"/>
  <c r="J283"/>
  <c r="BK269"/>
  <c r="J253"/>
  <c r="J222"/>
  <c r="J200"/>
  <c r="BK194"/>
  <c r="J177"/>
  <c r="J168"/>
  <c r="BK162"/>
  <c r="BK143"/>
  <c r="J134"/>
  <c i="3" r="J151"/>
  <c r="J142"/>
  <c r="J147"/>
  <c r="J128"/>
  <c r="BK147"/>
  <c r="J137"/>
  <c r="BK124"/>
  <c r="J124"/>
  <c i="2" r="J545"/>
  <c r="J533"/>
  <c r="J507"/>
  <c r="J499"/>
  <c r="BK485"/>
  <c r="J477"/>
  <c r="J443"/>
  <c r="BK423"/>
  <c r="J408"/>
  <c r="BK367"/>
  <c r="J350"/>
  <c r="J345"/>
  <c r="J331"/>
  <c r="J323"/>
  <c r="BK315"/>
  <c r="J293"/>
  <c r="J279"/>
  <c r="BK241"/>
  <c r="J228"/>
  <c r="BK217"/>
  <c r="BK209"/>
  <c r="J198"/>
  <c r="BK184"/>
  <c r="J148"/>
  <c r="BK138"/>
  <c i="1" r="AS94"/>
  <c i="2" r="BK443"/>
  <c r="BK404"/>
  <c r="BK395"/>
  <c r="BK385"/>
  <c r="BK377"/>
  <c r="BK363"/>
  <c r="J348"/>
  <c r="J340"/>
  <c r="J333"/>
  <c r="J315"/>
  <c r="BK274"/>
  <c r="BK253"/>
  <c r="BK228"/>
  <c r="BK198"/>
  <c r="J194"/>
  <c r="BK148"/>
  <c r="BK548"/>
  <c r="BK540"/>
  <c r="BK529"/>
  <c r="BK526"/>
  <c r="J504"/>
  <c r="BK499"/>
  <c r="J490"/>
  <c r="J472"/>
  <c r="J462"/>
  <c r="BK451"/>
  <c r="BK434"/>
  <c r="BK419"/>
  <c r="J390"/>
  <c r="J377"/>
  <c r="J371"/>
  <c r="J365"/>
  <c r="J361"/>
  <c r="J357"/>
  <c r="BK331"/>
  <c r="BK307"/>
  <c r="BK283"/>
  <c r="BK264"/>
  <c r="J248"/>
  <c r="J241"/>
  <c r="J209"/>
  <c r="BK190"/>
  <c r="J184"/>
  <c r="J172"/>
  <c r="BK164"/>
  <c r="J158"/>
  <c r="J152"/>
  <c r="J526"/>
  <c r="J517"/>
  <c r="BK504"/>
  <c r="J488"/>
  <c r="BK472"/>
  <c r="BK462"/>
  <c r="J456"/>
  <c r="BK439"/>
  <c r="BK428"/>
  <c r="J423"/>
  <c r="BK408"/>
  <c r="J395"/>
  <c r="BK371"/>
  <c r="BK359"/>
  <c r="J353"/>
  <c r="BK343"/>
  <c r="J327"/>
  <c r="BK300"/>
  <c r="J287"/>
  <c r="J274"/>
  <c r="J258"/>
  <c r="BK248"/>
  <c r="J213"/>
  <c r="J196"/>
  <c r="J190"/>
  <c r="BK172"/>
  <c r="J164"/>
  <c r="BK158"/>
  <c r="J138"/>
  <c i="3" r="J134"/>
  <c r="BK137"/>
  <c r="BK151"/>
  <c r="BK134"/>
  <c r="BK128"/>
  <c r="BK142"/>
  <c i="2" l="1" r="T133"/>
  <c r="T234"/>
  <c r="T278"/>
  <c r="T306"/>
  <c r="P379"/>
  <c r="P433"/>
  <c r="T459"/>
  <c r="T492"/>
  <c r="T506"/>
  <c r="R528"/>
  <c i="3" r="BK123"/>
  <c r="J123"/>
  <c r="J98"/>
  <c r="T123"/>
  <c r="R133"/>
  <c r="BK146"/>
  <c r="J146"/>
  <c r="J101"/>
  <c i="2" r="R133"/>
  <c r="R234"/>
  <c r="R278"/>
  <c r="P306"/>
  <c r="R379"/>
  <c r="T433"/>
  <c r="R459"/>
  <c r="R458"/>
  <c r="R492"/>
  <c r="R506"/>
  <c r="P528"/>
  <c i="3" r="P123"/>
  <c r="P146"/>
  <c i="2" r="BK133"/>
  <c r="J133"/>
  <c r="J98"/>
  <c r="BK234"/>
  <c r="J234"/>
  <c r="J100"/>
  <c r="BK278"/>
  <c r="J278"/>
  <c r="J101"/>
  <c r="BK306"/>
  <c r="J306"/>
  <c r="J103"/>
  <c r="BK379"/>
  <c r="J379"/>
  <c r="J104"/>
  <c r="BK433"/>
  <c r="J433"/>
  <c r="J105"/>
  <c r="P459"/>
  <c r="BK492"/>
  <c r="J492"/>
  <c r="J109"/>
  <c r="P506"/>
  <c r="BK528"/>
  <c r="J528"/>
  <c r="J111"/>
  <c i="3" r="BK133"/>
  <c r="J133"/>
  <c r="J99"/>
  <c r="T133"/>
  <c r="R146"/>
  <c i="2" r="P133"/>
  <c r="P132"/>
  <c r="P234"/>
  <c r="P278"/>
  <c r="R306"/>
  <c r="T379"/>
  <c r="R433"/>
  <c r="BK459"/>
  <c r="J459"/>
  <c r="J108"/>
  <c r="P492"/>
  <c r="BK506"/>
  <c r="J506"/>
  <c r="J110"/>
  <c r="T528"/>
  <c i="3" r="R123"/>
  <c r="R122"/>
  <c r="R121"/>
  <c r="P133"/>
  <c r="T146"/>
  <c i="2" r="BK455"/>
  <c r="J455"/>
  <c r="J106"/>
  <c i="3" r="BK141"/>
  <c r="J141"/>
  <c r="J100"/>
  <c i="2" r="BK221"/>
  <c r="J221"/>
  <c r="J99"/>
  <c r="BK292"/>
  <c r="J292"/>
  <c r="J102"/>
  <c i="3" r="J89"/>
  <c r="E111"/>
  <c r="BE128"/>
  <c r="BE134"/>
  <c r="BE137"/>
  <c r="F91"/>
  <c r="F92"/>
  <c r="J118"/>
  <c r="BE151"/>
  <c r="BE142"/>
  <c r="BE147"/>
  <c r="J91"/>
  <c r="BE124"/>
  <c i="2" r="E85"/>
  <c r="F92"/>
  <c r="F127"/>
  <c r="BE148"/>
  <c r="BE184"/>
  <c r="BE200"/>
  <c r="BE228"/>
  <c r="BE235"/>
  <c r="BE241"/>
  <c r="BE258"/>
  <c r="BE274"/>
  <c r="BE279"/>
  <c r="BE319"/>
  <c r="BE331"/>
  <c r="BE348"/>
  <c r="BE353"/>
  <c r="BE363"/>
  <c r="BE365"/>
  <c r="BE377"/>
  <c r="BE380"/>
  <c r="BE443"/>
  <c r="BE472"/>
  <c r="BE480"/>
  <c r="BE507"/>
  <c r="BE548"/>
  <c r="BE134"/>
  <c r="BE143"/>
  <c r="BE196"/>
  <c r="BE209"/>
  <c r="BE222"/>
  <c r="BE287"/>
  <c r="BE311"/>
  <c r="BE315"/>
  <c r="BE327"/>
  <c r="BE336"/>
  <c r="BE340"/>
  <c r="BE345"/>
  <c r="BE350"/>
  <c r="BE404"/>
  <c r="BE439"/>
  <c r="BE466"/>
  <c r="BE485"/>
  <c r="BE513"/>
  <c r="BE529"/>
  <c r="BE533"/>
  <c r="BE540"/>
  <c r="BE550"/>
  <c r="BE552"/>
  <c r="J89"/>
  <c r="J92"/>
  <c r="J127"/>
  <c r="BE138"/>
  <c r="BE152"/>
  <c r="BE158"/>
  <c r="BE162"/>
  <c r="BE168"/>
  <c r="BE177"/>
  <c r="BE188"/>
  <c r="BE205"/>
  <c r="BE213"/>
  <c r="BE217"/>
  <c r="BE246"/>
  <c r="BE283"/>
  <c r="BE293"/>
  <c r="BE307"/>
  <c r="BE323"/>
  <c r="BE357"/>
  <c r="BE359"/>
  <c r="BE367"/>
  <c r="BE375"/>
  <c r="BE408"/>
  <c r="BE415"/>
  <c r="BE419"/>
  <c r="BE423"/>
  <c r="BE434"/>
  <c r="BE447"/>
  <c r="BE460"/>
  <c r="BE477"/>
  <c r="BE499"/>
  <c r="BE504"/>
  <c r="BE521"/>
  <c r="BE526"/>
  <c r="BE156"/>
  <c r="BE164"/>
  <c r="BE172"/>
  <c r="BE190"/>
  <c r="BE194"/>
  <c r="BE198"/>
  <c r="BE248"/>
  <c r="BE253"/>
  <c r="BE264"/>
  <c r="BE269"/>
  <c r="BE300"/>
  <c r="BE333"/>
  <c r="BE343"/>
  <c r="BE361"/>
  <c r="BE371"/>
  <c r="BE385"/>
  <c r="BE390"/>
  <c r="BE395"/>
  <c r="BE400"/>
  <c r="BE428"/>
  <c r="BE451"/>
  <c r="BE456"/>
  <c r="BE462"/>
  <c r="BE468"/>
  <c r="BE488"/>
  <c r="BE490"/>
  <c r="BE493"/>
  <c r="BE502"/>
  <c r="BE517"/>
  <c r="BE545"/>
  <c r="F36"/>
  <c i="1" r="BC95"/>
  <c i="3" r="F34"/>
  <c i="1" r="BA96"/>
  <c i="2" r="J34"/>
  <c i="1" r="AW95"/>
  <c i="2" r="F37"/>
  <c i="1" r="BD95"/>
  <c i="2" r="F34"/>
  <c i="1" r="BA95"/>
  <c i="3" r="J34"/>
  <c i="1" r="AW96"/>
  <c i="3" r="F36"/>
  <c i="1" r="BC96"/>
  <c i="2" r="F35"/>
  <c i="1" r="BB95"/>
  <c i="3" r="F35"/>
  <c i="1" r="BB96"/>
  <c i="3" r="F37"/>
  <c i="1" r="BD96"/>
  <c i="2" l="1" r="P458"/>
  <c r="P131"/>
  <c i="1" r="AU95"/>
  <c i="3" r="P122"/>
  <c r="P121"/>
  <c i="1" r="AU96"/>
  <c i="2" r="R132"/>
  <c r="R131"/>
  <c i="3" r="T122"/>
  <c r="T121"/>
  <c i="2" r="T458"/>
  <c r="T132"/>
  <c r="T131"/>
  <c r="BK132"/>
  <c r="J132"/>
  <c r="J97"/>
  <c r="BK458"/>
  <c r="J458"/>
  <c r="J107"/>
  <c i="3" r="BK122"/>
  <c r="J122"/>
  <c r="J97"/>
  <c i="1" r="BA94"/>
  <c r="W30"/>
  <c r="BC94"/>
  <c r="W32"/>
  <c i="3" r="J33"/>
  <c i="1" r="AV96"/>
  <c r="AT96"/>
  <c i="2" r="F33"/>
  <c i="1" r="AZ95"/>
  <c i="2" r="J33"/>
  <c i="1" r="AV95"/>
  <c r="AT95"/>
  <c r="BD94"/>
  <c r="W33"/>
  <c r="BB94"/>
  <c r="W31"/>
  <c i="3" r="F33"/>
  <c i="1" r="AZ96"/>
  <c i="2" l="1" r="BK131"/>
  <c r="J131"/>
  <c r="J96"/>
  <c i="3" r="BK121"/>
  <c r="J121"/>
  <c r="J96"/>
  <c i="1" r="AU94"/>
  <c r="AZ94"/>
  <c r="W29"/>
  <c r="AY94"/>
  <c r="AW94"/>
  <c r="AK30"/>
  <c r="AX94"/>
  <c i="2" l="1" r="J30"/>
  <c i="1" r="AG95"/>
  <c i="3" r="J30"/>
  <c i="1" r="AG96"/>
  <c r="AV94"/>
  <c r="AK29"/>
  <c i="3" l="1" r="J39"/>
  <c i="2" r="J39"/>
  <c i="1" r="AN96"/>
  <c r="AN95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<sst xmlns="http://schemas.openxmlformats.org/spreadsheetml/2006/main">
  <si>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</si>
  <si>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</si>
  <si>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</si>
  <si>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</si>
  <si>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</si>
  <si>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{8331fb1c-a558-49c6-92cf-7cc4ccc4c5b2}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</si>
  <si>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</si>
  <si>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</si>
  <si>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</si>
  <si>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</si>
  <si>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</si>
  <si>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</si>
  <si>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</si>
  <si>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</si>
  <si>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2022/000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</si>
  <si>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</si>
  <si>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</si>
  <si>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Pohled - oprava vodovodní přípojky</t>
  </si>
  <si>
    <t>KSO:</t>
  </si>
  <si>
    <t>CC-CZ:</t>
  </si>
  <si>
    <t>Místo:</t>
  </si>
  <si>
    <t xml:space="preserve"> </t>
  </si>
  <si>
    <t>Datum:</t>
  </si>
  <si>
    <t>20. 1. 2022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</si>
  <si>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</si>
  <si>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</si>
  <si>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</si>
  <si>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</si>
  <si>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</si>
  <si>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</si>
  <si>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</si>
  <si>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</si>
  <si>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</si>
  <si>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</si>
  <si>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</si>
  <si>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</si>
  <si>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</si>
  <si>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</si>
  <si>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</si>
  <si>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</si>
  <si>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</si>
  <si>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</si>
  <si>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</si>
  <si>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</si>
  <si>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</si>
  <si>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</si>
  <si>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</si>
  <si>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</si>
  <si>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</si>
  <si>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</si>
  <si>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</si>
  <si>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</si>
  <si>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</si>
  <si>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</si>
  <si>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</si>
  <si>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</si>
  <si>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</si>
  <si>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</si>
  <si>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</si>
  <si>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</si>
  <si>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</si>
  <si>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</si>
  <si>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</si>
  <si>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</si>
  <si>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</si>
  <si>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</si>
  <si>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</si>
  <si>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</si>
  <si>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</si>
  <si>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</si>
  <si>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</si>
  <si>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</si>
  <si>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</si>
  <si>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</si>
  <si>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</si>
  <si>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</si>
  <si>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</si>
  <si>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</si>
  <si>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</si>
  <si>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vodovodní přípojka</t>
  </si>
  <si>
    <t>STA</t>
  </si>
  <si>
    <t>1</t>
  </si>
  <si>
    <t>{a9e911ae-79b4-4e46-8e30-72d4db9e0f15}</t>
  </si>
  <si>
    <t>2</t>
  </si>
  <si>
    <t>02</t>
  </si>
  <si>
    <t>VRN</t>
  </si>
  <si>
    <t>{e39b2831-b122-440c-85c9-029087cf148e}</t>
  </si>
  <si>
    <t>KRYCÍ LIST SOUPISU PRACÍ</t>
  </si>
  <si>
    <t>Objekt:</t>
  </si>
  <si>
    <t>01 - vodovodní přípojka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</si>
  <si>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</si>
  <si>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</si>
  <si>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</si>
  <si>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</si>
  <si>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</si>
  <si>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</si>
  <si>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</si>
  <si>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</si>
  <si>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</si>
  <si>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</si>
  <si>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</si>
  <si>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</si>
  <si>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</si>
  <si>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</si>
  <si>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</si>
  <si>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</si>
  <si>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</si>
  <si>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</si>
  <si>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</si>
  <si>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</si>
  <si>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</si>
  <si>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</si>
  <si>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</si>
  <si>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</si>
  <si>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</si>
  <si>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</si>
  <si>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</si>
  <si>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</si>
  <si>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</si>
  <si>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</si>
  <si>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</si>
  <si>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</si>
  <si>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</si>
  <si>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</si>
  <si>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</si>
  <si>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</si>
  <si>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</si>
  <si>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</si>
  <si>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</si>
  <si>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z celkové plochy do 100 m2 strojně</t>
  </si>
  <si>
    <t>m2</t>
  </si>
  <si>
    <t>CS ÚRS 2022 01</t>
  </si>
  <si>
    <t>4</t>
  </si>
  <si>
    <t>421659752</t>
  </si>
  <si>
    <t>PP</t>
  </si>
  <si>
    <t>Odstranění travin a rákosu strojně travin, při celkové ploše do 100 m2</t>
  </si>
  <si>
    <t>VV</t>
  </si>
  <si>
    <t>vodoměrná šachta</t>
  </si>
  <si>
    <t>3,1*4,2</t>
  </si>
  <si>
    <t>113106171</t>
  </si>
  <si>
    <t>Rozebrání dlažeb vozovek ze zámkové dlažby s ložem z kameniva ručně</t>
  </si>
  <si>
    <t>-2075542819</t>
  </si>
  <si>
    <t>Rozebrání dlažeb a dílců vozovek a ploch s přemístěním hmot na skládku na vzdálenost do 3 m nebo s naložením na dopravní prostředek, s jakoukoliv výplní spár ručně ze zámkové dlažby s ložem z kameniva</t>
  </si>
  <si>
    <t>PD, D.01 - chodník</t>
  </si>
  <si>
    <t>16,85*1,2</t>
  </si>
  <si>
    <t>materiál bude použit pro zpětnou montáž</t>
  </si>
  <si>
    <t>3</t>
  </si>
  <si>
    <t>113202111</t>
  </si>
  <si>
    <t>Vytrhání obrub krajníků obrubníků stojatých</t>
  </si>
  <si>
    <t>m</t>
  </si>
  <si>
    <t>-970370740</t>
  </si>
  <si>
    <t xml:space="preserve">Vytrhání obrub  s vybouráním lože, s přemístěním hmot na skládku na vzdálenost do 3 m nebo s naložením na dopravní prostředek z krajníků nebo obrubníků stojatých</t>
  </si>
  <si>
    <t>16,85</t>
  </si>
  <si>
    <t>119001405</t>
  </si>
  <si>
    <t>Dočasné zajištění potrubí z PE DN do 200 mm</t>
  </si>
  <si>
    <t>2106407829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</si>
  <si>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</si>
  <si>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PD, D.08</t>
  </si>
  <si>
    <t>5*1,5</t>
  </si>
  <si>
    <t>5</t>
  </si>
  <si>
    <t>119003215</t>
  </si>
  <si>
    <t>Trubková mobilní plotová zábrana výšky do 1,5 m pro zabezpečení výkopu zřízení</t>
  </si>
  <si>
    <t>-432298673</t>
  </si>
  <si>
    <t>Pomocné konstrukce při zabezpečení výkopu svislé ocelové mobilní oplocení, výšky do 1,5 m panely ze svařovaných trubek zřízení</t>
  </si>
  <si>
    <t>zabezpečení výkopu z obou stran</t>
  </si>
  <si>
    <t>257*2</t>
  </si>
  <si>
    <t>6</t>
  </si>
  <si>
    <t>119003216</t>
  </si>
  <si>
    <t>Trubková mobilní plotová zábrana výšky do 1,5 m pro zabezpečení výkopu odstranění</t>
  </si>
  <si>
    <t>1868976353</t>
  </si>
  <si>
    <t>Pomocné konstrukce při zabezpečení výkopu svislé ocelové mobilní oplocení, výšky do 1,5 m panely ze svařovaných trubek odstranění</t>
  </si>
  <si>
    <t>7</t>
  </si>
  <si>
    <t>119004111</t>
  </si>
  <si>
    <t>Bezpečný vstup nebo výstup z výkopu pomocí žebříku zřízení</t>
  </si>
  <si>
    <t>-264029627</t>
  </si>
  <si>
    <t>Pomocné konstrukce při zabezpečení výkopu bezpečný vstup nebo výstup žebříkem zřízení</t>
  </si>
  <si>
    <t>každých 50 m</t>
  </si>
  <si>
    <t>8</t>
  </si>
  <si>
    <t>119004112</t>
  </si>
  <si>
    <t>Bezpečný vstup nebo výstup z výkopu pomocí žebříku odstranění</t>
  </si>
  <si>
    <t>1475640477</t>
  </si>
  <si>
    <t>Pomocné konstrukce při zabezpečení výkopu bezpečný vstup nebo výstup žebříkem odstranění</t>
  </si>
  <si>
    <t>9</t>
  </si>
  <si>
    <t>121151103</t>
  </si>
  <si>
    <t>Sejmutí ornice plochy do 100 m2 tl vrstvy do 200 mm strojně</t>
  </si>
  <si>
    <t>1367983974</t>
  </si>
  <si>
    <t>Sejmutí ornice strojně při souvislé ploše do 100 m2, tl. vrstvy do 200 mm</t>
  </si>
  <si>
    <t>4,2*3,1</t>
  </si>
  <si>
    <t>10</t>
  </si>
  <si>
    <t>131251202</t>
  </si>
  <si>
    <t>Hloubení jam zapažených v hornině třídy těžitelnosti I, skupiny 3 objem do 50 m3 strojně</t>
  </si>
  <si>
    <t>m3</t>
  </si>
  <si>
    <t>21889738</t>
  </si>
  <si>
    <t>Hloubení zapažených jam a zářezů strojně s urovnáním dna do předepsaného profilu a spádu v hornině třídy těžitelnosti I skupiny 3 přes 20 do 50 m3</t>
  </si>
  <si>
    <t>4,2*3,1*2,6</t>
  </si>
  <si>
    <t>11</t>
  </si>
  <si>
    <t>132212221</t>
  </si>
  <si>
    <t>Hloubení zapažených rýh šířky do 2000 mm v soudržných horninách třídy těžitelnosti I skupiny 3 ručně</t>
  </si>
  <si>
    <t>101926524</t>
  </si>
  <si>
    <t>Hloubení zapažených rýh šířky přes 800 do 2 000 mm ručně s urovnáním dna do předepsaného profilu a spádu v hornině třídy těžitelnosti I skupiny 3 soudržných</t>
  </si>
  <si>
    <t>výkop pro vodovod</t>
  </si>
  <si>
    <t>ruční výkop dle PD, D.01</t>
  </si>
  <si>
    <t>16,85*1,6</t>
  </si>
  <si>
    <t>12</t>
  </si>
  <si>
    <t>132254204</t>
  </si>
  <si>
    <t>Hloubení zapažených rýh š do 2000 mm v hornině třídy těžitelnosti I, skupiny 3 objem do 500 m3</t>
  </si>
  <si>
    <t>1867670390</t>
  </si>
  <si>
    <t>Hloubení zapažených rýh šířky přes 800 do 2 000 mm strojně s urovnáním dna do předepsaného profilu a spádu v hornině třídy těžitelnosti I skupiny 3 přes 100 do 500 m3</t>
  </si>
  <si>
    <t>strojní výkop dle PD, D.01</t>
  </si>
  <si>
    <t>87,28*1*1,7</t>
  </si>
  <si>
    <t>152,87*1*1,6</t>
  </si>
  <si>
    <t>Součet</t>
  </si>
  <si>
    <t>13</t>
  </si>
  <si>
    <t>151101101</t>
  </si>
  <si>
    <t>Zřízení příložného pažení a rozepření stěn rýh hl do 2 m</t>
  </si>
  <si>
    <t>-1441576726</t>
  </si>
  <si>
    <t>Zřízení pažení a rozepření stěn rýh pro podzemní vedení příložné pro jakoukoliv mezerovitost, hloubky do 2 m</t>
  </si>
  <si>
    <t>(257*2)*1,7</t>
  </si>
  <si>
    <t>14</t>
  </si>
  <si>
    <t>151101111</t>
  </si>
  <si>
    <t>Odstranění příložného pažení a rozepření stěn rýh hl do 2 m</t>
  </si>
  <si>
    <t>1206878555</t>
  </si>
  <si>
    <t>Odstranění pažení a rozepření stěn rýh pro podzemní vedení s uložením materiálu na vzdálenost do 3 m od kraje výkopu příložné, hloubky do 2 m</t>
  </si>
  <si>
    <t>151101201</t>
  </si>
  <si>
    <t>Zřízení příložného pažení stěn výkopu hl do 4 m</t>
  </si>
  <si>
    <t>-1465544228</t>
  </si>
  <si>
    <t>Zřízení pažení stěn výkopu bez rozepření nebo vzepření příložné, hloubky do 4 m</t>
  </si>
  <si>
    <t>(4,2+4,2+3,1+3,1)*2,6</t>
  </si>
  <si>
    <t>16</t>
  </si>
  <si>
    <t>151101211</t>
  </si>
  <si>
    <t>Odstranění příložného pažení stěn hl do 4 m</t>
  </si>
  <si>
    <t>-459692329</t>
  </si>
  <si>
    <t>Odstranění pažení stěn výkopu bez rozepření nebo vzepření s uložením pažin na vzdálenost do 3 m od okraje výkopu příložné, hloubky do 4 m</t>
  </si>
  <si>
    <t>17</t>
  </si>
  <si>
    <t>174112109</t>
  </si>
  <si>
    <t>Příplatek k zásypu při překopech inženýrských sítí za ruční prohození sypaniny sítem</t>
  </si>
  <si>
    <t>1020181518</t>
  </si>
  <si>
    <t>Zásyp sypaninou z jakékoliv horniny při překopech inženýrských sítí ručně Příplatek k ceně za prohození sypaniny sítem</t>
  </si>
  <si>
    <t>18</t>
  </si>
  <si>
    <t>145842050</t>
  </si>
  <si>
    <t>19</t>
  </si>
  <si>
    <t>174151101</t>
  </si>
  <si>
    <t>Zásyp jam, šachet rýh nebo kolem objektů sypaninou se zhutněním</t>
  </si>
  <si>
    <t>-392343078</t>
  </si>
  <si>
    <t>Zásyp sypaninou z jakékoliv horniny strojně s uložením výkopku ve vrstvách se zhutněním jam, šachet, rýh nebo kolem objektů v těchto vykopávkách</t>
  </si>
  <si>
    <t>obsyp šachty dle PD, D.04</t>
  </si>
  <si>
    <t>(3,1*4,2*2,5)-(1,6*2,7*1,14)</t>
  </si>
  <si>
    <t>20</t>
  </si>
  <si>
    <t>1004756803</t>
  </si>
  <si>
    <t>PD, D.03 - ve volném výkopu</t>
  </si>
  <si>
    <t>257*1*1</t>
  </si>
  <si>
    <t>175151101</t>
  </si>
  <si>
    <t>Obsypání potrubí strojně sypaninou bez prohození, uloženou do 3 m</t>
  </si>
  <si>
    <t>-28654573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</si>
  <si>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</si>
  <si>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PD, D.03 - ve volném terénu</t>
  </si>
  <si>
    <t>257*1*0,4</t>
  </si>
  <si>
    <t>22</t>
  </si>
  <si>
    <t>M</t>
  </si>
  <si>
    <t>58337310</t>
  </si>
  <si>
    <t>štěrkopísek frakce 0/4</t>
  </si>
  <si>
    <t>t</t>
  </si>
  <si>
    <t>-2004277582</t>
  </si>
  <si>
    <t>přepočteno koeficientem množství</t>
  </si>
  <si>
    <t>102,800*1,4</t>
  </si>
  <si>
    <t>23</t>
  </si>
  <si>
    <t>181351003</t>
  </si>
  <si>
    <t>Rozprostření ornice tl vrstvy do 200 mm pl do 100 m2 v rovině nebo ve svahu do 1:5 strojně</t>
  </si>
  <si>
    <t>553186149</t>
  </si>
  <si>
    <t>Rozprostření a urovnání ornice v rovině nebo ve svahu sklonu do 1:5 strojně při souvislé ploše do 100 m2, tl. vrstvy do 200 mm</t>
  </si>
  <si>
    <t>ohumusování - viz PD, D.04 - trubní vedení + šachta</t>
  </si>
  <si>
    <t>(257*1)+(3*5)*0,2</t>
  </si>
  <si>
    <t>Svislé a kompletní konstrukce</t>
  </si>
  <si>
    <t>24</t>
  </si>
  <si>
    <t>389361001</t>
  </si>
  <si>
    <t>Doplňující výztuž prefabrikovaných konstrukcí z betonářské oceli</t>
  </si>
  <si>
    <t>1519965929</t>
  </si>
  <si>
    <t xml:space="preserve">Doplňující výztuž prefabrikovaných konstrukcí  pro každý druh a stavební díl z betonářské oceli</t>
  </si>
  <si>
    <t>PD, D.04</t>
  </si>
  <si>
    <t>výztuž pro dobetonování věnce kolem poklopu</t>
  </si>
  <si>
    <t>0,010</t>
  </si>
  <si>
    <t>25</t>
  </si>
  <si>
    <t>389381001</t>
  </si>
  <si>
    <t>Dobetonování prefabrikovaných konstrukcí</t>
  </si>
  <si>
    <t>-546315340</t>
  </si>
  <si>
    <t>dobetonování věnce kolem poklopu</t>
  </si>
  <si>
    <t>1*1*0,3</t>
  </si>
  <si>
    <t>Vodorovné konstrukce</t>
  </si>
  <si>
    <t>26</t>
  </si>
  <si>
    <t>411311511</t>
  </si>
  <si>
    <t>Klenby z betonu prostého tř. C 12/15</t>
  </si>
  <si>
    <t>-1426549317</t>
  </si>
  <si>
    <t xml:space="preserve">Klenby z betonu prostého  jakéhokoliv tvaru a tloušťky tř. C 12/15</t>
  </si>
  <si>
    <t>beton C 12/15 ve spádu, tl. 40-80mm</t>
  </si>
  <si>
    <t>2,8*1,7*0,06</t>
  </si>
  <si>
    <t>27</t>
  </si>
  <si>
    <t>411351021</t>
  </si>
  <si>
    <t>Zřízení bednění stropů deskových tl přes 25 do 50 cm bez podpěrné kce</t>
  </si>
  <si>
    <t>-581309866</t>
  </si>
  <si>
    <t>Bednění stropních konstrukcí - bez podpěrné konstrukce desek tloušťky stropní desky přes 25 do 50 cm zřízení</t>
  </si>
  <si>
    <t>((2,8+1,7+2,8+1,7)*1,1)*0,5</t>
  </si>
  <si>
    <t>28</t>
  </si>
  <si>
    <t>411351022</t>
  </si>
  <si>
    <t>Odstranění bednění stropů deskových tl přes 25 do 50 cm bez podpěrné kce</t>
  </si>
  <si>
    <t>-1806944422</t>
  </si>
  <si>
    <t>Bednění stropních konstrukcí - bez podpěrné konstrukce desek tloušťky stropní desky přes 25 do 50 cm odstranění</t>
  </si>
  <si>
    <t>29</t>
  </si>
  <si>
    <t>451535111</t>
  </si>
  <si>
    <t>Podkladní vrstva tl do 250 mm ze štěrku</t>
  </si>
  <si>
    <t>-922594466</t>
  </si>
  <si>
    <t xml:space="preserve">Podkladní vrstva tl. do 250 mm  s dodáním hmot, s jejich rozprostřením a zhutněním a s urovnáním horní plochy ze štěrku</t>
  </si>
  <si>
    <t>štěrkový násyp viz PD, D.04</t>
  </si>
  <si>
    <t>2,6*3,7*0,12</t>
  </si>
  <si>
    <t>30</t>
  </si>
  <si>
    <t>451572111</t>
  </si>
  <si>
    <t>Lože pod potrubí otevřený výkop z kameniva drobného těženého</t>
  </si>
  <si>
    <t>1485611070</t>
  </si>
  <si>
    <t>Lože pod potrubí, stoky a drobné objekty v otevřeném výkopu z kameniva drobného těženého 0 až 4 mm</t>
  </si>
  <si>
    <t>lože z písku frakce 0-4mm, viz PD, D.03</t>
  </si>
  <si>
    <t>257*1*0,11</t>
  </si>
  <si>
    <t>31</t>
  </si>
  <si>
    <t>451573111</t>
  </si>
  <si>
    <t>Lože pod potrubí otevřený výkop ze štěrkopísku</t>
  </si>
  <si>
    <t>-957737336</t>
  </si>
  <si>
    <t>Lože pod potrubí, stoky a drobné objekty v otevřeném výkopu z písku a štěrkopísku do 63 mm</t>
  </si>
  <si>
    <t xml:space="preserve">vodoměrná šachta </t>
  </si>
  <si>
    <t>viz PD, D.04</t>
  </si>
  <si>
    <t>pískové lože pod šachtu, tl. 30 mm</t>
  </si>
  <si>
    <t>4,2*3,1*0,03</t>
  </si>
  <si>
    <t>32</t>
  </si>
  <si>
    <t>452321151</t>
  </si>
  <si>
    <t>Podkladní desky ze ŽB tř. C 20/25 otevřený výkop</t>
  </si>
  <si>
    <t>-2016767257</t>
  </si>
  <si>
    <t>Podkladní a zajišťovací konstrukce z betonu železového v otevřeném výkopu desky pod potrubí, stoky a drobné objekty z betonu tř. C 20/25</t>
  </si>
  <si>
    <t>2,6*3,7*0,15</t>
  </si>
  <si>
    <t>33</t>
  </si>
  <si>
    <t>452351101</t>
  </si>
  <si>
    <t>Bednění podkladních desek nebo bloků nebo sedlového lože otevřený výkop</t>
  </si>
  <si>
    <t>-818278585</t>
  </si>
  <si>
    <t>Bednění podkladních a zajišťovacích konstrukcí v otevřeném výkopu desek nebo sedlových loží pod potrubí, stoky a drobné objekty</t>
  </si>
  <si>
    <t>podkladní ŽB deska - viz PD, D.04</t>
  </si>
  <si>
    <t>(2,7+2,7+3,9+3,9)*0,15</t>
  </si>
  <si>
    <t>34</t>
  </si>
  <si>
    <t>452368211</t>
  </si>
  <si>
    <t>Výztuž podkladních desek nebo bloků nebo pražců otevřený výkop ze svařovaných sítí Kari</t>
  </si>
  <si>
    <t>1452200471</t>
  </si>
  <si>
    <t>Výztuž podkladních desek, bloků nebo pražců v otevřeném výkopu ze svařovaných sítí typu Kari</t>
  </si>
  <si>
    <t>kari 100x100x8 - 7,9 kg/m2</t>
  </si>
  <si>
    <t>(2,6*3,7*1,1)*7,9*0,001</t>
  </si>
  <si>
    <t>Komunikace pozemní</t>
  </si>
  <si>
    <t>35</t>
  </si>
  <si>
    <t>564710011</t>
  </si>
  <si>
    <t>Podklad z kameniva hrubého drceného vel. 8-16 mm tl 50 mm</t>
  </si>
  <si>
    <t>-222379126</t>
  </si>
  <si>
    <t xml:space="preserve">Podklad nebo kryt z kameniva hrubého drceného  vel. 8-16 mm s rozprostřením a zhutněním, po zhutnění tl. 50 mm</t>
  </si>
  <si>
    <t>36</t>
  </si>
  <si>
    <t>564760111</t>
  </si>
  <si>
    <t>Podklad z kameniva hrubého drceného vel. 16-32 mm tl 200 mm</t>
  </si>
  <si>
    <t>-1591517787</t>
  </si>
  <si>
    <t xml:space="preserve">Podklad nebo kryt z kameniva hrubého drceného  vel. 16-32 mm s rozprostřením a zhutněním, po zhutnění tl. 200 mm</t>
  </si>
  <si>
    <t>37</t>
  </si>
  <si>
    <t>596211110</t>
  </si>
  <si>
    <t>Kladení zámkové dlažby komunikací pro pěší tl 60 mm skupiny A pl do 50 m2</t>
  </si>
  <si>
    <t>1751818295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</si>
  <si>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</si>
  <si>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zpětné kladení demontované dlažby</t>
  </si>
  <si>
    <t>Úpravy povrchů, podlahy a osazování výplní</t>
  </si>
  <si>
    <t>38</t>
  </si>
  <si>
    <t>632452113</t>
  </si>
  <si>
    <t>Potěr cementový dna šachet hlazený ocelovým hladítkem</t>
  </si>
  <si>
    <t>911209186</t>
  </si>
  <si>
    <t>Potěr šachet vnitřního dna vodotěsnou cementovou maltou tloušťky 20 mm, hlazený hladítkem ocelovým</t>
  </si>
  <si>
    <t>úprava dna vodoměrné šachty dle PD</t>
  </si>
  <si>
    <t>přepočteno koeficientem množství (za spádování)</t>
  </si>
  <si>
    <t>2,5*1,4*2,5</t>
  </si>
  <si>
    <t>39</t>
  </si>
  <si>
    <t>632457101</t>
  </si>
  <si>
    <t>Potěr cementový hlazený dřevěným hladítkem tl do 20 mm ploch rovinných pl 5 m2</t>
  </si>
  <si>
    <t>-1930177232</t>
  </si>
  <si>
    <t xml:space="preserve">Potěr cementový připojený  s požlábkem v 100 mm, s očištěním, zdrsněním a pačokováním betonového podkladu dřevěným hladítkem hlazený rovinné konstrukce, tl. do 20 mm, jednotlivé plochy do 5 m2</t>
  </si>
  <si>
    <t>cementový potěr pod izolaci tl.20mm</t>
  </si>
  <si>
    <t>2,8*1,7</t>
  </si>
  <si>
    <t>Trubní vedení</t>
  </si>
  <si>
    <t>40</t>
  </si>
  <si>
    <t>722239106</t>
  </si>
  <si>
    <t>Montáž armatur vodovodních se dvěma závity G 2</t>
  </si>
  <si>
    <t>kus</t>
  </si>
  <si>
    <t>176524183</t>
  </si>
  <si>
    <t>Armatury se dvěma závity montáž vodovodních armatur se dvěma závity ostatních typů G 2</t>
  </si>
  <si>
    <t>vodoměrná šachta - vystrojení</t>
  </si>
  <si>
    <t>41</t>
  </si>
  <si>
    <t>AVK.21110632</t>
  </si>
  <si>
    <t>Isiflo přechodka s vnějším závitem, typ 110, rozměr 63x2”</t>
  </si>
  <si>
    <t>1208786704</t>
  </si>
  <si>
    <t>42</t>
  </si>
  <si>
    <t>AVK.18112</t>
  </si>
  <si>
    <t>Isiflo dvojvsuvka s vnějším závitem, 18.1, rozměr 2”</t>
  </si>
  <si>
    <t>-286167100</t>
  </si>
  <si>
    <t>43</t>
  </si>
  <si>
    <t>55117237</t>
  </si>
  <si>
    <t>filtr závitový mosaz závit vnitřní-vnitřní PN 20 T 80°C 2"</t>
  </si>
  <si>
    <t>-1749109462</t>
  </si>
  <si>
    <t>44</t>
  </si>
  <si>
    <t>31942711</t>
  </si>
  <si>
    <t>redukce mosaz 2"x5/4"</t>
  </si>
  <si>
    <t>1720770610</t>
  </si>
  <si>
    <t>45</t>
  </si>
  <si>
    <t>31940005</t>
  </si>
  <si>
    <t>šroubení mosazné k vodoměrům 6/4"</t>
  </si>
  <si>
    <t>sada</t>
  </si>
  <si>
    <t>1927338366</t>
  </si>
  <si>
    <t>46</t>
  </si>
  <si>
    <t>871211211</t>
  </si>
  <si>
    <t>Montáž potrubí z PE100 SDR 11 otevřený výkop svařovaných elektrotvarovkou D 63 x 5,8 mm</t>
  </si>
  <si>
    <t>-282595815</t>
  </si>
  <si>
    <t>Montáž vodovodního potrubí z plastů v otevřeném výkopu z polyetylenu PE 100 svařovaných elektrotvarovkou SDR 11/PN16 D 63 x 5,8 mm</t>
  </si>
  <si>
    <t>47</t>
  </si>
  <si>
    <t>28613173</t>
  </si>
  <si>
    <t>potrubí vodovodní PE100 SDR11 se signalizační vrstvou 100m 63x5,8mm</t>
  </si>
  <si>
    <t>-2130984952</t>
  </si>
  <si>
    <t>270*1,015 'Přepočtené koeficientem množství</t>
  </si>
  <si>
    <t>48</t>
  </si>
  <si>
    <t>871251151</t>
  </si>
  <si>
    <t>Montáž potrubí z PE100 SDR 17 otevřený výkop svařovaných na tupo D 110 x 6,6 mm</t>
  </si>
  <si>
    <t>1035545114</t>
  </si>
  <si>
    <t>Montáž vodovodního potrubí z plastů v otevřeném výkopu z polyetylenu PE 100 svařovaných na tupo SDR 17/PN10 D 110 x 6,6 mm</t>
  </si>
  <si>
    <t>chránička viz PD, D.02</t>
  </si>
  <si>
    <t>49</t>
  </si>
  <si>
    <t>28613570</t>
  </si>
  <si>
    <t>potrubí dvouvrstvé PE100 RC SDR17 110x6,6 dl 100m</t>
  </si>
  <si>
    <t>-1467165763</t>
  </si>
  <si>
    <t>4*1,015 'Přepočtené koeficientem množství</t>
  </si>
  <si>
    <t>50</t>
  </si>
  <si>
    <t>877211101</t>
  </si>
  <si>
    <t>Montáž elektrospojek na vodovodním potrubí z PE trub d 63</t>
  </si>
  <si>
    <t>-799210424</t>
  </si>
  <si>
    <t>Montáž tvarovek na vodovodním plastovém potrubí z polyetylenu PE 100 elektrotvarovek SDR 11/PN16 spojek, oblouků nebo redukcí d 63</t>
  </si>
  <si>
    <t>51</t>
  </si>
  <si>
    <t>WVN.FF488391W</t>
  </si>
  <si>
    <t>Navrtávací T-kus s ventilem 225-63</t>
  </si>
  <si>
    <t>-81787911</t>
  </si>
  <si>
    <t>P</t>
  </si>
  <si>
    <t>Poznámka k položce:_x000d_
PE100 eletrotvarovka, barva černá - Navrtávací T-kus s ventilem 225-63</t>
  </si>
  <si>
    <t>52</t>
  </si>
  <si>
    <t>28615972</t>
  </si>
  <si>
    <t>elektrospojka SDR11 PE 100 PN16 D 63mm</t>
  </si>
  <si>
    <t>138286795</t>
  </si>
  <si>
    <t>53</t>
  </si>
  <si>
    <t>WVN.FF001011W</t>
  </si>
  <si>
    <t>Oblouk 90° PE100 SDR11 63</t>
  </si>
  <si>
    <t>1827798576</t>
  </si>
  <si>
    <t>Poznámka k položce:_x000d_
PE100 tvarovka, svařování na tupo, barva černá - Oblouk 90° PE100 SDR11 63</t>
  </si>
  <si>
    <t>54</t>
  </si>
  <si>
    <t>891182211</t>
  </si>
  <si>
    <t>Montáž závitového vodoměru G 6/4 v šachtě</t>
  </si>
  <si>
    <t>-1934796549</t>
  </si>
  <si>
    <t>Montáž vodovodních armatur na potrubí vodoměrů v šachtě závitových G 6/4</t>
  </si>
  <si>
    <t>55</t>
  </si>
  <si>
    <t>AVK.196119064</t>
  </si>
  <si>
    <t>Vodoměrná sestava BRUSE se sedlovými ventily vč. zpětné klapky a vypouštění, rozměr 6/4" x 6/4"</t>
  </si>
  <si>
    <t>43688749</t>
  </si>
  <si>
    <t>56</t>
  </si>
  <si>
    <t>38821464</t>
  </si>
  <si>
    <t>vodoměr domovní na studenou vodu vícevtokový mokroběžný G5/4"x150mm Qn 6</t>
  </si>
  <si>
    <t>300650467</t>
  </si>
  <si>
    <t>57</t>
  </si>
  <si>
    <t>892233122</t>
  </si>
  <si>
    <t>Proplach a dezinfekce vodovodního potrubí DN od 40 do 70</t>
  </si>
  <si>
    <t>-343396781</t>
  </si>
  <si>
    <t>58</t>
  </si>
  <si>
    <t>892241111</t>
  </si>
  <si>
    <t>Tlaková zkouška vodou potrubí DN do 80</t>
  </si>
  <si>
    <t>-677924690</t>
  </si>
  <si>
    <t>Tlakové zkoušky vodou na potrubí DN do 80</t>
  </si>
  <si>
    <t>59</t>
  </si>
  <si>
    <t>892372111</t>
  </si>
  <si>
    <t>Zabezpečení konců potrubí DN do 300 při tlakových zkouškách vodou</t>
  </si>
  <si>
    <t>1099934746</t>
  </si>
  <si>
    <t>Tlakové zkoušky vodou zabezpečení konců potrubí při tlakových zkouškách DN do 300</t>
  </si>
  <si>
    <t>60</t>
  </si>
  <si>
    <t>899721111</t>
  </si>
  <si>
    <t>Signalizační vodič DN do 150 mm na potrubí</t>
  </si>
  <si>
    <t>-12052212</t>
  </si>
  <si>
    <t>Signalizační vodič na potrubí DN do 150 mm</t>
  </si>
  <si>
    <t>270</t>
  </si>
  <si>
    <t>61</t>
  </si>
  <si>
    <t>899722114</t>
  </si>
  <si>
    <t>Krytí potrubí z plastů výstražnou fólií z PVC 40 cm</t>
  </si>
  <si>
    <t>-1555678930</t>
  </si>
  <si>
    <t>Krytí potrubí z plastů výstražnou fólií z PVC šířky 40 cm</t>
  </si>
  <si>
    <t>62</t>
  </si>
  <si>
    <t>899911101</t>
  </si>
  <si>
    <t>Kluzná objímka výšky 25 mm vnějšího průměru potrubí do 183 mm</t>
  </si>
  <si>
    <t>79904911</t>
  </si>
  <si>
    <t xml:space="preserve">Kluzné objímky (pojízdná sedla)  pro zasunutí potrubí do chráničky výšky 25 mm vnějšího průměru potrubí do 183 mm</t>
  </si>
  <si>
    <t>63</t>
  </si>
  <si>
    <t>899913122</t>
  </si>
  <si>
    <t>Uzavírací manžeta chráničky potrubí DN 50 x 100</t>
  </si>
  <si>
    <t>1696884010</t>
  </si>
  <si>
    <t xml:space="preserve">Koncové uzavírací manžety chrániček  DN potrubí x DN chráničky DN 50 x 100</t>
  </si>
  <si>
    <t>Ostatní konstrukce a práce, bourání</t>
  </si>
  <si>
    <t>64</t>
  </si>
  <si>
    <t>899104112</t>
  </si>
  <si>
    <t>Osazení poklopů litinových nebo ocelových včetně rámů pro třídu zatížení D400, E600</t>
  </si>
  <si>
    <t>1696003682</t>
  </si>
  <si>
    <t>Osazení poklopů litinových a ocelových včetně rámů pro třídu zatížení D400, E600</t>
  </si>
  <si>
    <t>kompletně dle PD, D.04 a TZ</t>
  </si>
  <si>
    <t>65</t>
  </si>
  <si>
    <t>CSB.0056176.URS</t>
  </si>
  <si>
    <t>Nástavec na vodoměrnou šachtu DN 1200 x 900, výška 250 mm, B125, t 80 mm</t>
  </si>
  <si>
    <t>1669403149</t>
  </si>
  <si>
    <t xml:space="preserve">Poznámka k položce:_x000d_
Prefabrikované vodoměrné šachty se používají jako ochranné komory pro umístění vodoměrů. Představují zajímavou alternativu zejména oproti klasickým šachtovým dnům. Vodoměrná šachta je navržena pro třídu zatížení  A15 a B125.</t>
  </si>
  <si>
    <t>včetně kapsového stupadla</t>
  </si>
  <si>
    <t>66</t>
  </si>
  <si>
    <t>55241406</t>
  </si>
  <si>
    <t>poklop šachtový s rámem DN 600 třída D400 s odvětráním</t>
  </si>
  <si>
    <t>-331728399</t>
  </si>
  <si>
    <t>PD, D.04 (dle specifikací PD a TZ)</t>
  </si>
  <si>
    <t>67</t>
  </si>
  <si>
    <t>916231212</t>
  </si>
  <si>
    <t>Osazení chodníkového obrubníku betonového stojatého bez boční opěry do lože z betonu prostého</t>
  </si>
  <si>
    <t>-500318837</t>
  </si>
  <si>
    <t>Osazení chodníkového obrubníku betonového se zřízením lože, s vyplněním a zatřením spár cementovou maltou stojatého bez boční opěry, do lože z betonu prostého</t>
  </si>
  <si>
    <t>zpětná montáž</t>
  </si>
  <si>
    <t>68</t>
  </si>
  <si>
    <t>916991121</t>
  </si>
  <si>
    <t>Lože pod obrubníky, krajníky nebo obruby z dlažebních kostek z betonu prostého</t>
  </si>
  <si>
    <t>-1084305806</t>
  </si>
  <si>
    <t xml:space="preserve">Lože pod obrubníky, krajníky nebo obruby z dlažebních kostek  z betonu prostého tř. C 16/20</t>
  </si>
  <si>
    <t>16,85*0,3*0,5</t>
  </si>
  <si>
    <t>69</t>
  </si>
  <si>
    <t>919735114</t>
  </si>
  <si>
    <t>Řezání stávajícího živičného krytu hl do 200 mm</t>
  </si>
  <si>
    <t>-1046434850</t>
  </si>
  <si>
    <t xml:space="preserve">Řezání stávajícího živičného krytu nebo podkladu  hloubky přes 150 do 200 mm</t>
  </si>
  <si>
    <t>70</t>
  </si>
  <si>
    <t>977151118</t>
  </si>
  <si>
    <t>Jádrové vrty diamantovými korunkami do D 100 mm do stavebních materiálů</t>
  </si>
  <si>
    <t>-165406991</t>
  </si>
  <si>
    <t>Jádrové vrty diamantovými korunkami do stavebních materiálů (železobetonu, betonu, cihel, obkladů, dlažeb, kamene) průměru přes 90 do 100 mm</t>
  </si>
  <si>
    <t>prostupy potrubí vodovodu stěnou šachty</t>
  </si>
  <si>
    <t>2*0,15</t>
  </si>
  <si>
    <t>prostup potrubí vodovodu stěnou budovy</t>
  </si>
  <si>
    <t>71</t>
  </si>
  <si>
    <t>979024443</t>
  </si>
  <si>
    <t>Očištění vybouraných obrubníků a krajníků silničních</t>
  </si>
  <si>
    <t>1138119845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</si>
  <si>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</si>
  <si>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72</t>
  </si>
  <si>
    <t>979054451</t>
  </si>
  <si>
    <t>Očištění vybouraných zámkových dlaždic s původním spárováním z kameniva těženého</t>
  </si>
  <si>
    <t>-377344367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</si>
  <si>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</si>
  <si>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73</t>
  </si>
  <si>
    <t>nabídka 1</t>
  </si>
  <si>
    <t>Vodoměrná šachta vnitřní rozměr 2500x1400x1800mm</t>
  </si>
  <si>
    <t>soubor</t>
  </si>
  <si>
    <t>2081045708</t>
  </si>
  <si>
    <t>Poznámka k položce:_x000d_
(tl.stěn 150, dno160, strop 120mm)_x000d_
Vstupní komín-vnitřní rozměr 800x600x150mm+zákrytová deska výšky 100mm s otvorem 600x600mm._x000d_
V CENĚ VÝROBKU JE ZAHRNUTO:_x000d_
- doprava výrobku na stavbu_x000d_
- spojovací a těsnící materiál_x000d_
- poplastovaná stupadla_x000d_
_x000d_
V CENĚ VÝROBKU NENÍ ZAHRNUTO:_x000d_
- výkopové práce, námi doporučená skladba podloží nádrží, tj. podkladová železobetonová deska, pískové lůžko. Podloží je možno_x000d_
provést dle návrhu geotechnika, který posoudí jeho únosnost a stanoví způsob provedení a skladby._x000d_
- zajištění výkopu proti sesuvu_x000d_
- dodávka vody a elektrické energie potřebné pro kompletaci výrobků_x000d_
- čerpání vody z výkopů_x000d_
- vytýčení poloh, zkouška vodotěsnosti na stavbě - zabezpečení vody a uzavíracích balónů, nátěry proti spodní vodě_x000d_
- statický výpočet_x000d_
- zajištění sjízdnosti terénu pro nájezd kamionů a jeřábu ke stavební jámě, prostor pro rozpatkování jeřábu cca 10 * 10 m +_x000d_
manipulační prostor_x000d_
- jeřáb pro složení a uložení výrobku na stavbě. Nosnost jeřábu je nutno řešit v závislosti na podmínkách stavby ( vzdálenost od_x000d_
výkopu, ...)._x000d_
- zajištění kompletace pod VN nebo VVN_x000d_
- není zahrnuta dodávka vody a napuštění nádrží_x000d_
- vstupní komíny a poklopy_x000d_
- spádování dna_x000d_
- jiné stavební práce_x000d_
- vnitřní obklady a nátěry_x000d_
- vystrojení_x000d_
- kompletace výrobku na stavbě</t>
  </si>
  <si>
    <t>PD, D.04 a TZ</t>
  </si>
  <si>
    <t>74</t>
  </si>
  <si>
    <t>nabídka 2</t>
  </si>
  <si>
    <t>Pronájem jeřábu</t>
  </si>
  <si>
    <t>hod</t>
  </si>
  <si>
    <t>-1162393281</t>
  </si>
  <si>
    <t>pronájem jeřábu pro usazení vodoměrné šachty</t>
  </si>
  <si>
    <t>např.: https://www.ajholub.cz/</t>
  </si>
  <si>
    <t>997</t>
  </si>
  <si>
    <t>Přesun sutě</t>
  </si>
  <si>
    <t>75</t>
  </si>
  <si>
    <t>997013501</t>
  </si>
  <si>
    <t>Odvoz suti a vybouraných hmot na skládku nebo meziskládku do 1 km se složením</t>
  </si>
  <si>
    <t>-849390946</t>
  </si>
  <si>
    <t xml:space="preserve">Odvoz suti a vybouraných hmot na skládku nebo meziskládku  se složením, na vzdálenost do 1 km</t>
  </si>
  <si>
    <t>dovoz zásypového materiálu</t>
  </si>
  <si>
    <t>p.č. 16 - štěrkopísek frakce 0-4</t>
  </si>
  <si>
    <t>76</t>
  </si>
  <si>
    <t>997013509</t>
  </si>
  <si>
    <t>Příplatek k odvozu suti a vybouraných hmot na skládku ZKD 1 km přes 1 km</t>
  </si>
  <si>
    <t>284178470</t>
  </si>
  <si>
    <t xml:space="preserve">Odvoz suti a vybouraných hmot na skládku nebo meziskládku  se složením, na vzdálenost Příplatek k ceně za každý další i započatý 1 km přes 1 km</t>
  </si>
  <si>
    <t>143,920*15</t>
  </si>
  <si>
    <t>77</t>
  </si>
  <si>
    <t>997221131</t>
  </si>
  <si>
    <t>Vodorovná doprava vybouraných hmot nošením do 50 m</t>
  </si>
  <si>
    <t>1079135463</t>
  </si>
  <si>
    <t>Vodorovná doprava vybouraných hmot nošením s naložením a se složením na vzdálenost do 50 m</t>
  </si>
  <si>
    <t>chodník</t>
  </si>
  <si>
    <t>9,450</t>
  </si>
  <si>
    <t>78</t>
  </si>
  <si>
    <t>997221141</t>
  </si>
  <si>
    <t>Vodorovná doprava suti ze sypkých materiálů stavebním kolečkem do 50 m</t>
  </si>
  <si>
    <t>-856695515</t>
  </si>
  <si>
    <t>Vodorovná doprava suti stavebním kolečkem s naložením a se složením ze sypkých materiálů, na vzdálenost do 50 m</t>
  </si>
  <si>
    <t xml:space="preserve">chodník </t>
  </si>
  <si>
    <t>79</t>
  </si>
  <si>
    <t>997221151</t>
  </si>
  <si>
    <t>Vodorovná doprava suti z kusových materiálů stavebním kolečkem do 50 m</t>
  </si>
  <si>
    <t>-1237908641</t>
  </si>
  <si>
    <t>Vodorovná doprava suti stavebním kolečkem s naložením a se složením z kusových materiálů, na vzdálenost do 50 m</t>
  </si>
  <si>
    <t>998</t>
  </si>
  <si>
    <t>Přesun hmot</t>
  </si>
  <si>
    <t>80</t>
  </si>
  <si>
    <t>998223011</t>
  </si>
  <si>
    <t>Přesun hmot pro pozemní komunikace s krytem dlážděným</t>
  </si>
  <si>
    <t>712827368</t>
  </si>
  <si>
    <t xml:space="preserve">Přesun hmot pro pozemní komunikace s krytem dlážděným  dopravní vzdálenost do 200 m jakékoliv délky objektu</t>
  </si>
  <si>
    <t>PSV</t>
  </si>
  <si>
    <t>Práce a dodávky PSV</t>
  </si>
  <si>
    <t>711</t>
  </si>
  <si>
    <t>Izolace proti vodě, vlhkosti a plynům</t>
  </si>
  <si>
    <t>81</t>
  </si>
  <si>
    <t>711111001</t>
  </si>
  <si>
    <t>Provedení izolace proti zemní vlhkosti vodorovné za studena nátěrem penetračním</t>
  </si>
  <si>
    <t>-1792502598</t>
  </si>
  <si>
    <t xml:space="preserve">Provedení izolace proti zemní vlhkosti natěradly a tmely za studena  na ploše vodorovné V nátěrem penetračním</t>
  </si>
  <si>
    <t>82</t>
  </si>
  <si>
    <t>11163150</t>
  </si>
  <si>
    <t>lak penetrační asfaltový</t>
  </si>
  <si>
    <t>279443977</t>
  </si>
  <si>
    <t>Poznámka k položce:_x000d_
Spotřeba 0,3-0,4kg/m2</t>
  </si>
  <si>
    <t>5,236*0,00033 'Přepočtené koeficientem množství</t>
  </si>
  <si>
    <t>83</t>
  </si>
  <si>
    <t>711112001</t>
  </si>
  <si>
    <t>Provedení izolace proti zemní vlhkosti svislé za studena nátěrem penetračním</t>
  </si>
  <si>
    <t>1203178274</t>
  </si>
  <si>
    <t xml:space="preserve">Provedení izolace proti zemní vlhkosti natěradly a tmely za studena  na ploše svislé S nátěrem penetračním</t>
  </si>
  <si>
    <t>84</t>
  </si>
  <si>
    <t>15053709</t>
  </si>
  <si>
    <t>4,95*0,00034 'Přepočtené koeficientem množství</t>
  </si>
  <si>
    <t>85</t>
  </si>
  <si>
    <t>711141559</t>
  </si>
  <si>
    <t>Provedení izolace proti zemní vlhkosti pásy přitavením vodorovné NAIP</t>
  </si>
  <si>
    <t>1581972549</t>
  </si>
  <si>
    <t xml:space="preserve">Provedení izolace proti zemní vlhkosti pásy přitavením  NAIP na ploše vodorovné V</t>
  </si>
  <si>
    <t>vodoměrná šachta - strop</t>
  </si>
  <si>
    <t>2,8*1,7*1,1</t>
  </si>
  <si>
    <t>86</t>
  </si>
  <si>
    <t>62832134</t>
  </si>
  <si>
    <t>pás asfaltový natavitelný oxidovaný tl 4,0mm typu V60 S40 s vložkou ze skleněné rohože, s jemnozrnným minerálním posypem</t>
  </si>
  <si>
    <t>1684824534</t>
  </si>
  <si>
    <t>5,236*1,1655 'Přepočtené koeficientem množství</t>
  </si>
  <si>
    <t>87</t>
  </si>
  <si>
    <t>711142559</t>
  </si>
  <si>
    <t>Provedení izolace proti zemní vlhkosti pásy přitavením svislé NAIP</t>
  </si>
  <si>
    <t>1916049744</t>
  </si>
  <si>
    <t xml:space="preserve">Provedení izolace proti zemní vlhkosti pásy přitavením  NAIP na ploše svislé S</t>
  </si>
  <si>
    <t>vodoměrná šachta - 0,5m po obvodě stropu</t>
  </si>
  <si>
    <t>(2,8+1,7+2,8+1,7)*0,5*1,1</t>
  </si>
  <si>
    <t>88</t>
  </si>
  <si>
    <t>40229879</t>
  </si>
  <si>
    <t>4,95*1,221 'Přepočtené koeficientem množství</t>
  </si>
  <si>
    <t>89</t>
  </si>
  <si>
    <t>998711101</t>
  </si>
  <si>
    <t>Přesun hmot tonážní pro izolace proti vodě, vlhkosti a plynům v objektech v do 6 m</t>
  </si>
  <si>
    <t>-358154729</t>
  </si>
  <si>
    <t xml:space="preserve">Přesun hmot pro izolace proti vodě, vlhkosti a plynům  stanovený z hmotnosti přesunovaného materiálu vodorovná dopravní vzdálenost do 50 m v objektech výšky do 6 m</t>
  </si>
  <si>
    <t>90</t>
  </si>
  <si>
    <t>998711181</t>
  </si>
  <si>
    <t>Příplatek k přesunu hmot tonážní 711 prováděný bez použití mechanizace</t>
  </si>
  <si>
    <t>1701134960</t>
  </si>
  <si>
    <t xml:space="preserve">Přesun hmot pro izolace proti vodě, vlhkosti a plynům  stanovený z hmotnosti přesunovaného materiálu Příplatek k cenám za přesun prováděný bez použití mechanizace pro jakoukoliv výšku objektu</t>
  </si>
  <si>
    <t>713</t>
  </si>
  <si>
    <t>Izolace tepelné</t>
  </si>
  <si>
    <t>91</t>
  </si>
  <si>
    <t>713111127</t>
  </si>
  <si>
    <t>Montáž izolace tepelné spodem stropů lepením celoplošně rohoží, pásů, dílců, desek</t>
  </si>
  <si>
    <t>113999165</t>
  </si>
  <si>
    <t>Montáž tepelné izolace stropů rohožemi, pásy, dílci, deskami, bloky (izolační materiál ve specifikaci) rovných spodem lepením celoplošně</t>
  </si>
  <si>
    <t>tepelná izolace stropu vodoměrné šachty tl.50mm</t>
  </si>
  <si>
    <t>92</t>
  </si>
  <si>
    <t>28372201</t>
  </si>
  <si>
    <t>deska EPS 100 kašírovaná asfaltovým pásem V60 S35 tl 50mm</t>
  </si>
  <si>
    <t>-2022384360</t>
  </si>
  <si>
    <t>4,76*1,02 'Přepočtené koeficientem množství</t>
  </si>
  <si>
    <t>93</t>
  </si>
  <si>
    <t>998713101</t>
  </si>
  <si>
    <t>Přesun hmot tonážní pro izolace tepelné v objektech v do 6 m</t>
  </si>
  <si>
    <t>223880046</t>
  </si>
  <si>
    <t>Přesun hmot pro izolace tepelné stanovený z hmotnosti přesunovaného materiálu vodorovná dopravní vzdálenost do 50 m v objektech výšky do 6 m</t>
  </si>
  <si>
    <t>94</t>
  </si>
  <si>
    <t>998713181</t>
  </si>
  <si>
    <t>Příplatek k přesunu hmot tonážní 713 prováděný bez použití mechanizace</t>
  </si>
  <si>
    <t>532793993</t>
  </si>
  <si>
    <t>Přesun hmot pro izolace tepelné stanovený z hmotnosti přesunovaného materiálu Příplatek k cenám za přesun prováděný bez použití mechanizace pro jakoukoliv výšku objektu</t>
  </si>
  <si>
    <t>767</t>
  </si>
  <si>
    <t>Konstrukce zámečnické</t>
  </si>
  <si>
    <t>95</t>
  </si>
  <si>
    <t>767995111</t>
  </si>
  <si>
    <t>Montáž atypických zámečnických konstrukcí hmotnosti do 5 kg</t>
  </si>
  <si>
    <t>kg</t>
  </si>
  <si>
    <t>-538243975</t>
  </si>
  <si>
    <t xml:space="preserve">Montáž ostatních atypických zámečnických konstrukcí  hmotnosti do 5 kg</t>
  </si>
  <si>
    <t>konzola + podpěry vodoměrné sestavy</t>
  </si>
  <si>
    <t>dle PD - D.05</t>
  </si>
  <si>
    <t>3*5</t>
  </si>
  <si>
    <t>96</t>
  </si>
  <si>
    <t>1000292022</t>
  </si>
  <si>
    <t xml:space="preserve">KOPOS INOXDZSU/B BX  ŠROUB UPEVŇOVACÍ</t>
  </si>
  <si>
    <t>2098886042</t>
  </si>
  <si>
    <t>97</t>
  </si>
  <si>
    <t>R-3</t>
  </si>
  <si>
    <t>U-PROFIL MONTÁŽNÍ NEREZOVÝ 50x25x3,0/3,0</t>
  </si>
  <si>
    <t>-678468177</t>
  </si>
  <si>
    <t xml:space="preserve">KOPOS INOXMP 41X21 IX  PROFIL MONTÁŽNÍ NEREZOVÝ</t>
  </si>
  <si>
    <t>98</t>
  </si>
  <si>
    <t>10.153.571</t>
  </si>
  <si>
    <t>Profil INOXMP 41x21 nerez</t>
  </si>
  <si>
    <t>-717057016</t>
  </si>
  <si>
    <t>Poznámka k položce:_x000d_
Nosný profil v nerezovém provedení rozměru 41x21 mm s děrováním pro montáž pomocí závitové tyče, vhodné pro prostředí s vyššími náro ky na ochranu proti korozi</t>
  </si>
  <si>
    <t>99</t>
  </si>
  <si>
    <t>998767201</t>
  </si>
  <si>
    <t>Přesun hmot procentní pro zámečnické konstrukce v objektech v do 6 m</t>
  </si>
  <si>
    <t>%</t>
  </si>
  <si>
    <t>-376778092</t>
  </si>
  <si>
    <t xml:space="preserve">Přesun hmot pro zámečnické konstrukce  stanovený procentní sazbou (%) z ceny vodorovná dopravní vzdálenost do 50 m v objektech výšky do 6 m</t>
  </si>
  <si>
    <t>HZS</t>
  </si>
  <si>
    <t>Hodinové zúčtovací sazby</t>
  </si>
  <si>
    <t>100</t>
  </si>
  <si>
    <t>HZS1302</t>
  </si>
  <si>
    <t>Hodinová zúčtovací sazba zedník specialista</t>
  </si>
  <si>
    <t>512</t>
  </si>
  <si>
    <t>-643501060</t>
  </si>
  <si>
    <t xml:space="preserve">Hodinové zúčtovací sazby profesí HSV  provádění konstrukcí zedník specialista</t>
  </si>
  <si>
    <t>ostatní práce související s vodoměrnou šachtou</t>
  </si>
  <si>
    <t>2*10</t>
  </si>
  <si>
    <t>101</t>
  </si>
  <si>
    <t>HZS2132</t>
  </si>
  <si>
    <t>Hodinová zúčtovací sazba zámečník odborný</t>
  </si>
  <si>
    <t>-1331951091</t>
  </si>
  <si>
    <t xml:space="preserve">Hodinové zúčtovací sazby profesí PSV  provádění stavebních konstrukcí zámečník odborný</t>
  </si>
  <si>
    <t>výroba podpěry vodoměrné soustavy, včetně konzole,</t>
  </si>
  <si>
    <t>řezání, ohýbání, svařování, broušení, vrtání,spojování...</t>
  </si>
  <si>
    <t>veškeré úpravy a kompletní výroba dle specifikací PD - D.05</t>
  </si>
  <si>
    <t>102</t>
  </si>
  <si>
    <t>HZS2162</t>
  </si>
  <si>
    <t>Hodinová zúčtovací sazba izolatér odborný</t>
  </si>
  <si>
    <t>19179695</t>
  </si>
  <si>
    <t xml:space="preserve">Hodinové zúčtovací sazby profesí PSV  provádění stavebních konstrukcí izolatér odborný</t>
  </si>
  <si>
    <t>provedení izolací prostupů vodovodu stěnou šachty</t>
  </si>
  <si>
    <t>dle PD</t>
  </si>
  <si>
    <t>103</t>
  </si>
  <si>
    <t>WBR.NP67417</t>
  </si>
  <si>
    <t>weberpodklad PUR - penetrační PUR nátěr</t>
  </si>
  <si>
    <t>1677024717</t>
  </si>
  <si>
    <t>Poznámka k položce:_x000d_
Balení 17kg</t>
  </si>
  <si>
    <t>104</t>
  </si>
  <si>
    <t>24633007</t>
  </si>
  <si>
    <t>pěna montážní PUR potrubí a studnařských skruží</t>
  </si>
  <si>
    <t>litr</t>
  </si>
  <si>
    <t>-835394361</t>
  </si>
  <si>
    <t>105</t>
  </si>
  <si>
    <t>24551522</t>
  </si>
  <si>
    <t>tmel PUR lepící a těsnící</t>
  </si>
  <si>
    <t>1230485255</t>
  </si>
  <si>
    <t>106</t>
  </si>
  <si>
    <t>HZS2212</t>
  </si>
  <si>
    <t>Hodinová zúčtovací sazba instalatér odborný</t>
  </si>
  <si>
    <t>827497651</t>
  </si>
  <si>
    <t xml:space="preserve">Hodinové zúčtovací sazby profesí PSV  provádění stavebních instalací instalatér odborný</t>
  </si>
  <si>
    <t xml:space="preserve">dopojení na vodovodní řád </t>
  </si>
  <si>
    <t>dopojení na domovní rozvod</t>
  </si>
  <si>
    <t>2*8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</si>
  <si>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</si>
  <si>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</si>
  <si>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</si>
  <si>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</si>
  <si>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</si>
  <si>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</si>
  <si>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</si>
  <si>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</si>
  <si>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</si>
  <si>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</si>
  <si>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</si>
  <si>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1024</t>
  </si>
  <si>
    <t>1674291651</t>
  </si>
  <si>
    <t>geodetické zaměření vodovodní přípojky</t>
  </si>
  <si>
    <t>013254000</t>
  </si>
  <si>
    <t>Dokumentace skutečného provedení stavby</t>
  </si>
  <si>
    <t>oubor…</t>
  </si>
  <si>
    <t>1445850530</t>
  </si>
  <si>
    <t>Poznámka k položce:_x000d_
Dokumentace skutečného provedení stavby dle vyhl. 499/2006 o dokumentaci staveb, 4 paré v papírové podobě, 1x CD v otevřené a uzavřené podobě</t>
  </si>
  <si>
    <t>4 x v tištěné + 1 x v digitální v otevřeném a uzavřeném formátu</t>
  </si>
  <si>
    <t>VRN3</t>
  </si>
  <si>
    <t>Zařízení staveniště</t>
  </si>
  <si>
    <t>030001000</t>
  </si>
  <si>
    <t>-1943368917</t>
  </si>
  <si>
    <t>Poznámka k položce:_x000d_
obsahuje náklady na buňky, skládky, připojení a spotřebu energií, provoz a údržbu staveniště, úklid staveniště apod.</t>
  </si>
  <si>
    <t>035002000</t>
  </si>
  <si>
    <t>Pronájmy ploch, objektů</t>
  </si>
  <si>
    <t>-1065716208</t>
  </si>
  <si>
    <t>zábory pozemků obce a ČD</t>
  </si>
  <si>
    <t>VRN4</t>
  </si>
  <si>
    <t>Inženýrská činnost</t>
  </si>
  <si>
    <t>043194000</t>
  </si>
  <si>
    <t>Ostatní zkoušky</t>
  </si>
  <si>
    <t>662540714</t>
  </si>
  <si>
    <t>výluhové testy viz dokladová část</t>
  </si>
  <si>
    <t>VRN7</t>
  </si>
  <si>
    <t>Provozní vlivy</t>
  </si>
  <si>
    <t>072103001</t>
  </si>
  <si>
    <t>Projednání DIO a zajištění DIR komunikace II.a III. třídy</t>
  </si>
  <si>
    <t>1099176216</t>
  </si>
  <si>
    <t>projednání a realizace dopravního značení</t>
  </si>
  <si>
    <t>075203000</t>
  </si>
  <si>
    <t>Ochranná pásma vodárenská</t>
  </si>
  <si>
    <t>-1617143961</t>
  </si>
  <si>
    <t>viz stanovisko Povodí Vlatvy</t>
  </si>
  <si>
    <t>"...na stavbě budou prostředky pro likvidaci případné havárie."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</si>
</sst>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2022/000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Pohled - oprava vodovodní přípojky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vodovodní přípojka'!J30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vodovodní přípojka'!P131</f>
        <v>0</v>
      </c>
      <c r="AV95" s="128">
        <f>'01 - vodovodní přípojka'!J33</f>
        <v>0</v>
      </c>
      <c r="AW95" s="128">
        <f>'01 - vodovodní přípojka'!J34</f>
        <v>0</v>
      </c>
      <c r="AX95" s="128">
        <f>'01 - vodovodní přípojka'!J35</f>
        <v>0</v>
      </c>
      <c r="AY95" s="128">
        <f>'01 - vodovodní přípojka'!J36</f>
        <v>0</v>
      </c>
      <c r="AZ95" s="128">
        <f>'01 - vodovodní přípojka'!F33</f>
        <v>0</v>
      </c>
      <c r="BA95" s="128">
        <f>'01 - vodovodní přípojka'!F34</f>
        <v>0</v>
      </c>
      <c r="BB95" s="128">
        <f>'01 - vodovodní přípojka'!F35</f>
        <v>0</v>
      </c>
      <c r="BC95" s="128">
        <f>'01 - vodovodní přípojka'!F36</f>
        <v>0</v>
      </c>
      <c r="BD95" s="130">
        <f>'01 - vodovodní přípojka'!F37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'02 - VRN'!P121</f>
        <v>0</v>
      </c>
      <c r="AV96" s="133">
        <f>'02 - VRN'!J33</f>
        <v>0</v>
      </c>
      <c r="AW96" s="133">
        <f>'02 - VRN'!J34</f>
        <v>0</v>
      </c>
      <c r="AX96" s="133">
        <f>'02 - VRN'!J35</f>
        <v>0</v>
      </c>
      <c r="AY96" s="133">
        <f>'02 - VRN'!J36</f>
        <v>0</v>
      </c>
      <c r="AZ96" s="133">
        <f>'02 - VRN'!F33</f>
        <v>0</v>
      </c>
      <c r="BA96" s="133">
        <f>'02 - VRN'!F34</f>
        <v>0</v>
      </c>
      <c r="BB96" s="133">
        <f>'02 - VRN'!F35</f>
        <v>0</v>
      </c>
      <c r="BC96" s="133">
        <f>'02 - VRN'!F36</f>
        <v>0</v>
      </c>
      <c r="BD96" s="135">
        <f>'02 - VRN'!F37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oBgRUyKwFFR7zzZuv8lAJV07r+GwieYR7AKaZ4RwmSIGXknbM0LgeFBShhKo/WU26y7XWSStVB4Q81f3bGT5xg==" hashValue="EuNoIcsJTqVedcnHgpBxb8fpLMsvhs60clsJyNuhtRAejTxLwI+NYOaGteew31bnksHKJL+sWL/eulHTrvSwb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vodovodní přípojka'!C2" display="/"/>
    <hyperlink ref="A96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Pohled - oprava vodovodní přípojky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ROUND((SUM(BE131:BE556)),  2)</f>
        <v>0</v>
      </c>
      <c r="G33" s="38"/>
      <c r="H33" s="38"/>
      <c r="I33" s="155">
        <v>0.20999999999999999</v>
      </c>
      <c r="J33" s="154">
        <f>ROUND(((SUM(BE131:BE556))*I33),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ROUND((SUM(BF131:BF556)),  2)</f>
        <v>0</v>
      </c>
      <c r="G34" s="38"/>
      <c r="H34" s="38"/>
      <c r="I34" s="155">
        <v>0.14999999999999999</v>
      </c>
      <c r="J34" s="154">
        <f>ROUND(((SUM(BF131:BF556))*I34),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ROUND((SUM(BG131:BG556)),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ROUND((SUM(BH131:BH556)),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ROUND((SUM(BI131:BI556)),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Pohled - oprava vodovodní přípojky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vodovodní přípojka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20. 1. 2022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95</v>
      </c>
      <c r="E97" s="182"/>
      <c r="F97" s="182"/>
      <c r="G97" s="182"/>
      <c r="H97" s="182"/>
      <c r="I97" s="182"/>
      <c r="J97" s="183">
        <f>J132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96</v>
      </c>
      <c r="E98" s="188"/>
      <c r="F98" s="188"/>
      <c r="G98" s="188"/>
      <c r="H98" s="188"/>
      <c r="I98" s="188"/>
      <c r="J98" s="189">
        <f>J133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97</v>
      </c>
      <c r="E99" s="188"/>
      <c r="F99" s="188"/>
      <c r="G99" s="188"/>
      <c r="H99" s="188"/>
      <c r="I99" s="188"/>
      <c r="J99" s="189">
        <f>J221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98</v>
      </c>
      <c r="E100" s="188"/>
      <c r="F100" s="188"/>
      <c r="G100" s="188"/>
      <c r="H100" s="188"/>
      <c r="I100" s="188"/>
      <c r="J100" s="189">
        <f>J234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99</v>
      </c>
      <c r="E101" s="188"/>
      <c r="F101" s="188"/>
      <c r="G101" s="188"/>
      <c r="H101" s="188"/>
      <c r="I101" s="188"/>
      <c r="J101" s="189">
        <f>J278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100</v>
      </c>
      <c r="E102" s="188"/>
      <c r="F102" s="188"/>
      <c r="G102" s="188"/>
      <c r="H102" s="188"/>
      <c r="I102" s="188"/>
      <c r="J102" s="189">
        <f>J292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101</v>
      </c>
      <c r="E103" s="188"/>
      <c r="F103" s="188"/>
      <c r="G103" s="188"/>
      <c r="H103" s="188"/>
      <c r="I103" s="188"/>
      <c r="J103" s="189">
        <f>J306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102</v>
      </c>
      <c r="E104" s="188"/>
      <c r="F104" s="188"/>
      <c r="G104" s="188"/>
      <c r="H104" s="188"/>
      <c r="I104" s="188"/>
      <c r="J104" s="189">
        <f>J379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103</v>
      </c>
      <c r="E105" s="188"/>
      <c r="F105" s="188"/>
      <c r="G105" s="188"/>
      <c r="H105" s="188"/>
      <c r="I105" s="188"/>
      <c r="J105" s="189">
        <f>J433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104</v>
      </c>
      <c r="E106" s="188"/>
      <c r="F106" s="188"/>
      <c r="G106" s="188"/>
      <c r="H106" s="188"/>
      <c r="I106" s="188"/>
      <c r="J106" s="189">
        <f>J455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105</v>
      </c>
      <c r="E107" s="182"/>
      <c r="F107" s="182"/>
      <c r="G107" s="182"/>
      <c r="H107" s="182"/>
      <c r="I107" s="182"/>
      <c r="J107" s="183">
        <f>J458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106</v>
      </c>
      <c r="E108" s="188"/>
      <c r="F108" s="188"/>
      <c r="G108" s="188"/>
      <c r="H108" s="188"/>
      <c r="I108" s="188"/>
      <c r="J108" s="189">
        <f>J459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107</v>
      </c>
      <c r="E109" s="188"/>
      <c r="F109" s="188"/>
      <c r="G109" s="188"/>
      <c r="H109" s="188"/>
      <c r="I109" s="188"/>
      <c r="J109" s="189">
        <f>J492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108</v>
      </c>
      <c r="E110" s="188"/>
      <c r="F110" s="188"/>
      <c r="G110" s="188"/>
      <c r="H110" s="188"/>
      <c r="I110" s="188"/>
      <c r="J110" s="189">
        <f>J506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9"/>
      <c r="C111" s="180"/>
      <c r="D111" s="181" t="s">
        <v>109</v>
      </c>
      <c r="E111" s="182"/>
      <c r="F111" s="182"/>
      <c r="G111" s="182"/>
      <c r="H111" s="182"/>
      <c r="I111" s="182"/>
      <c r="J111" s="183">
        <f>J528</f>
        <v>0</v>
      </c>
      <c r="K111" s="180"/>
      <c r="L111" s="18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110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74" t="str">
        <f>E7</f>
        <v>Pohled - oprava vodovodní přípojky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88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01 - vodovodní přípojka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20. 1. 2022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 xml:space="preserve"> </v>
      </c>
      <c r="G127" s="40"/>
      <c r="H127" s="40"/>
      <c r="I127" s="32" t="s">
        <v>29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IF(E18="","",E18)</f>
        <v>Vyplň údaj</v>
      </c>
      <c r="G128" s="40"/>
      <c r="H128" s="40"/>
      <c r="I128" s="32" t="s">
        <v>31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1"/>
      <c r="B130" s="192"/>
      <c r="C130" s="193" t="s">
        <v>111</v>
      </c>
      <c r="D130" s="194" t="s">
        <v>58</v>
      </c>
      <c r="E130" s="194" t="s">
        <v>54</v>
      </c>
      <c r="F130" s="194" t="s">
        <v>55</v>
      </c>
      <c r="G130" s="194" t="s">
        <v>112</v>
      </c>
      <c r="H130" s="194" t="s">
        <v>113</v>
      </c>
      <c r="I130" s="194" t="s">
        <v>114</v>
      </c>
      <c r="J130" s="194" t="s">
        <v>92</v>
      </c>
      <c r="K130" s="195" t="s">
        <v>115</v>
      </c>
      <c r="L130" s="196"/>
      <c r="M130" s="100" t="s">
        <v>1</v>
      </c>
      <c r="N130" s="101" t="s">
        <v>37</v>
      </c>
      <c r="O130" s="101" t="s">
        <v>116</v>
      </c>
      <c r="P130" s="101" t="s">
        <v>117</v>
      </c>
      <c r="Q130" s="101" t="s">
        <v>118</v>
      </c>
      <c r="R130" s="101" t="s">
        <v>119</v>
      </c>
      <c r="S130" s="101" t="s">
        <v>120</v>
      </c>
      <c r="T130" s="102" t="s">
        <v>121</v>
      </c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</row>
    <row r="131" s="2" customFormat="1" ht="22.8" customHeight="1">
      <c r="A131" s="38"/>
      <c r="B131" s="39"/>
      <c r="C131" s="107" t="s">
        <v>122</v>
      </c>
      <c r="D131" s="40"/>
      <c r="E131" s="40"/>
      <c r="F131" s="40"/>
      <c r="G131" s="40"/>
      <c r="H131" s="40"/>
      <c r="I131" s="40"/>
      <c r="J131" s="197">
        <f>BK131</f>
        <v>0</v>
      </c>
      <c r="K131" s="40"/>
      <c r="L131" s="44"/>
      <c r="M131" s="103"/>
      <c r="N131" s="198"/>
      <c r="O131" s="104"/>
      <c r="P131" s="199">
        <f>P132+P458+P528</f>
        <v>0</v>
      </c>
      <c r="Q131" s="104"/>
      <c r="R131" s="199">
        <f>R132+R458+R528</f>
        <v>171.81816085254479</v>
      </c>
      <c r="S131" s="104"/>
      <c r="T131" s="200">
        <f>T132+T458+T528</f>
        <v>9.4412499999999984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72</v>
      </c>
      <c r="AU131" s="17" t="s">
        <v>94</v>
      </c>
      <c r="BK131" s="201">
        <f>BK132+BK458+BK528</f>
        <v>0</v>
      </c>
    </row>
    <row r="132" s="12" customFormat="1" ht="25.92" customHeight="1">
      <c r="A132" s="12"/>
      <c r="B132" s="202"/>
      <c r="C132" s="203"/>
      <c r="D132" s="204" t="s">
        <v>72</v>
      </c>
      <c r="E132" s="205" t="s">
        <v>123</v>
      </c>
      <c r="F132" s="205" t="s">
        <v>124</v>
      </c>
      <c r="G132" s="203"/>
      <c r="H132" s="203"/>
      <c r="I132" s="206"/>
      <c r="J132" s="207">
        <f>BK132</f>
        <v>0</v>
      </c>
      <c r="K132" s="203"/>
      <c r="L132" s="208"/>
      <c r="M132" s="209"/>
      <c r="N132" s="210"/>
      <c r="O132" s="210"/>
      <c r="P132" s="211">
        <f>P133+P221+P234+P278+P292+P306+P379+P433+P455</f>
        <v>0</v>
      </c>
      <c r="Q132" s="210"/>
      <c r="R132" s="211">
        <f>R133+R221+R234+R278+R292+R306+R379+R433+R455</f>
        <v>171.69022316554478</v>
      </c>
      <c r="S132" s="210"/>
      <c r="T132" s="212">
        <f>T133+T221+T234+T278+T292+T306+T379+T433+T455</f>
        <v>9.4412499999999984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81</v>
      </c>
      <c r="AT132" s="214" t="s">
        <v>72</v>
      </c>
      <c r="AU132" s="214" t="s">
        <v>73</v>
      </c>
      <c r="AY132" s="213" t="s">
        <v>125</v>
      </c>
      <c r="BK132" s="215">
        <f>BK133+BK221+BK234+BK278+BK292+BK306+BK379+BK433+BK455</f>
        <v>0</v>
      </c>
    </row>
    <row r="133" s="12" customFormat="1" ht="22.8" customHeight="1">
      <c r="A133" s="12"/>
      <c r="B133" s="202"/>
      <c r="C133" s="203"/>
      <c r="D133" s="204" t="s">
        <v>72</v>
      </c>
      <c r="E133" s="216" t="s">
        <v>81</v>
      </c>
      <c r="F133" s="216" t="s">
        <v>126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SUM(P134:P220)</f>
        <v>0</v>
      </c>
      <c r="Q133" s="210"/>
      <c r="R133" s="211">
        <f>SUM(R134:R220)</f>
        <v>145.02781724799999</v>
      </c>
      <c r="S133" s="210"/>
      <c r="T133" s="212">
        <f>SUM(T134:T220)</f>
        <v>9.4191499999999984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81</v>
      </c>
      <c r="AT133" s="214" t="s">
        <v>72</v>
      </c>
      <c r="AU133" s="214" t="s">
        <v>81</v>
      </c>
      <c r="AY133" s="213" t="s">
        <v>125</v>
      </c>
      <c r="BK133" s="215">
        <f>SUM(BK134:BK220)</f>
        <v>0</v>
      </c>
    </row>
    <row r="134" s="2" customFormat="1" ht="21.75" customHeight="1">
      <c r="A134" s="38"/>
      <c r="B134" s="39"/>
      <c r="C134" s="218" t="s">
        <v>81</v>
      </c>
      <c r="D134" s="218" t="s">
        <v>127</v>
      </c>
      <c r="E134" s="219" t="s">
        <v>128</v>
      </c>
      <c r="F134" s="220" t="s">
        <v>129</v>
      </c>
      <c r="G134" s="221" t="s">
        <v>130</v>
      </c>
      <c r="H134" s="222">
        <v>13.02</v>
      </c>
      <c r="I134" s="223"/>
      <c r="J134" s="224">
        <f>ROUND(I134*H134,2)</f>
        <v>0</v>
      </c>
      <c r="K134" s="220" t="s">
        <v>131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132</v>
      </c>
      <c r="AT134" s="229" t="s">
        <v>127</v>
      </c>
      <c r="AU134" s="229" t="s">
        <v>83</v>
      </c>
      <c r="AY134" s="17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132</v>
      </c>
      <c r="BM134" s="229" t="s">
        <v>133</v>
      </c>
    </row>
    <row r="135" s="2" customFormat="1">
      <c r="A135" s="38"/>
      <c r="B135" s="39"/>
      <c r="C135" s="40"/>
      <c r="D135" s="231" t="s">
        <v>134</v>
      </c>
      <c r="E135" s="40"/>
      <c r="F135" s="232" t="s">
        <v>135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134</v>
      </c>
      <c r="AU135" s="17" t="s">
        <v>83</v>
      </c>
    </row>
    <row r="136" s="13" customFormat="1">
      <c r="A136" s="13"/>
      <c r="B136" s="236"/>
      <c r="C136" s="237"/>
      <c r="D136" s="231" t="s">
        <v>136</v>
      </c>
      <c r="E136" s="238" t="s">
        <v>1</v>
      </c>
      <c r="F136" s="239" t="s">
        <v>137</v>
      </c>
      <c r="G136" s="237"/>
      <c r="H136" s="238" t="s">
        <v>1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136</v>
      </c>
      <c r="AU136" s="245" t="s">
        <v>83</v>
      </c>
      <c r="AV136" s="13" t="s">
        <v>81</v>
      </c>
      <c r="AW136" s="13" t="s">
        <v>30</v>
      </c>
      <c r="AX136" s="13" t="s">
        <v>73</v>
      </c>
      <c r="AY136" s="245" t="s">
        <v>125</v>
      </c>
    </row>
    <row r="137" s="14" customFormat="1">
      <c r="A137" s="14"/>
      <c r="B137" s="246"/>
      <c r="C137" s="247"/>
      <c r="D137" s="231" t="s">
        <v>136</v>
      </c>
      <c r="E137" s="248" t="s">
        <v>1</v>
      </c>
      <c r="F137" s="249" t="s">
        <v>138</v>
      </c>
      <c r="G137" s="247"/>
      <c r="H137" s="250">
        <v>13.02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136</v>
      </c>
      <c r="AU137" s="256" t="s">
        <v>83</v>
      </c>
      <c r="AV137" s="14" t="s">
        <v>83</v>
      </c>
      <c r="AW137" s="14" t="s">
        <v>30</v>
      </c>
      <c r="AX137" s="14" t="s">
        <v>81</v>
      </c>
      <c r="AY137" s="256" t="s">
        <v>125</v>
      </c>
    </row>
    <row r="138" s="2" customFormat="1" ht="24.15" customHeight="1">
      <c r="A138" s="38"/>
      <c r="B138" s="39"/>
      <c r="C138" s="218" t="s">
        <v>83</v>
      </c>
      <c r="D138" s="218" t="s">
        <v>127</v>
      </c>
      <c r="E138" s="219" t="s">
        <v>139</v>
      </c>
      <c r="F138" s="220" t="s">
        <v>140</v>
      </c>
      <c r="G138" s="221" t="s">
        <v>130</v>
      </c>
      <c r="H138" s="222">
        <v>20.219999999999999</v>
      </c>
      <c r="I138" s="223"/>
      <c r="J138" s="224">
        <f>ROUND(I138*H138,2)</f>
        <v>0</v>
      </c>
      <c r="K138" s="220" t="s">
        <v>131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0.29499999999999998</v>
      </c>
      <c r="T138" s="228">
        <f>S138*H138</f>
        <v>5.9648999999999992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132</v>
      </c>
      <c r="AT138" s="229" t="s">
        <v>127</v>
      </c>
      <c r="AU138" s="229" t="s">
        <v>83</v>
      </c>
      <c r="AY138" s="17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132</v>
      </c>
      <c r="BM138" s="229" t="s">
        <v>141</v>
      </c>
    </row>
    <row r="139" s="2" customFormat="1">
      <c r="A139" s="38"/>
      <c r="B139" s="39"/>
      <c r="C139" s="40"/>
      <c r="D139" s="231" t="s">
        <v>134</v>
      </c>
      <c r="E139" s="40"/>
      <c r="F139" s="232" t="s">
        <v>142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134</v>
      </c>
      <c r="AU139" s="17" t="s">
        <v>83</v>
      </c>
    </row>
    <row r="140" s="13" customFormat="1">
      <c r="A140" s="13"/>
      <c r="B140" s="236"/>
      <c r="C140" s="237"/>
      <c r="D140" s="231" t="s">
        <v>136</v>
      </c>
      <c r="E140" s="238" t="s">
        <v>1</v>
      </c>
      <c r="F140" s="239" t="s">
        <v>143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136</v>
      </c>
      <c r="AU140" s="245" t="s">
        <v>83</v>
      </c>
      <c r="AV140" s="13" t="s">
        <v>81</v>
      </c>
      <c r="AW140" s="13" t="s">
        <v>30</v>
      </c>
      <c r="AX140" s="13" t="s">
        <v>73</v>
      </c>
      <c r="AY140" s="245" t="s">
        <v>125</v>
      </c>
    </row>
    <row r="141" s="14" customFormat="1">
      <c r="A141" s="14"/>
      <c r="B141" s="246"/>
      <c r="C141" s="247"/>
      <c r="D141" s="231" t="s">
        <v>136</v>
      </c>
      <c r="E141" s="248" t="s">
        <v>1</v>
      </c>
      <c r="F141" s="249" t="s">
        <v>144</v>
      </c>
      <c r="G141" s="247"/>
      <c r="H141" s="250">
        <v>20.219999999999999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136</v>
      </c>
      <c r="AU141" s="256" t="s">
        <v>83</v>
      </c>
      <c r="AV141" s="14" t="s">
        <v>83</v>
      </c>
      <c r="AW141" s="14" t="s">
        <v>30</v>
      </c>
      <c r="AX141" s="14" t="s">
        <v>81</v>
      </c>
      <c r="AY141" s="256" t="s">
        <v>125</v>
      </c>
    </row>
    <row r="142" s="13" customFormat="1">
      <c r="A142" s="13"/>
      <c r="B142" s="236"/>
      <c r="C142" s="237"/>
      <c r="D142" s="231" t="s">
        <v>136</v>
      </c>
      <c r="E142" s="238" t="s">
        <v>1</v>
      </c>
      <c r="F142" s="239" t="s">
        <v>145</v>
      </c>
      <c r="G142" s="237"/>
      <c r="H142" s="238" t="s">
        <v>1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136</v>
      </c>
      <c r="AU142" s="245" t="s">
        <v>83</v>
      </c>
      <c r="AV142" s="13" t="s">
        <v>81</v>
      </c>
      <c r="AW142" s="13" t="s">
        <v>30</v>
      </c>
      <c r="AX142" s="13" t="s">
        <v>73</v>
      </c>
      <c r="AY142" s="245" t="s">
        <v>125</v>
      </c>
    </row>
    <row r="143" s="2" customFormat="1" ht="16.5" customHeight="1">
      <c r="A143" s="38"/>
      <c r="B143" s="39"/>
      <c r="C143" s="218" t="s">
        <v>146</v>
      </c>
      <c r="D143" s="218" t="s">
        <v>127</v>
      </c>
      <c r="E143" s="219" t="s">
        <v>147</v>
      </c>
      <c r="F143" s="220" t="s">
        <v>148</v>
      </c>
      <c r="G143" s="221" t="s">
        <v>149</v>
      </c>
      <c r="H143" s="222">
        <v>16.850000000000001</v>
      </c>
      <c r="I143" s="223"/>
      <c r="J143" s="224">
        <f>ROUND(I143*H143,2)</f>
        <v>0</v>
      </c>
      <c r="K143" s="220" t="s">
        <v>131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0.20499999999999999</v>
      </c>
      <c r="T143" s="228">
        <f>S143*H143</f>
        <v>3.45425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132</v>
      </c>
      <c r="AT143" s="229" t="s">
        <v>127</v>
      </c>
      <c r="AU143" s="229" t="s">
        <v>83</v>
      </c>
      <c r="AY143" s="17" t="s">
        <v>125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132</v>
      </c>
      <c r="BM143" s="229" t="s">
        <v>150</v>
      </c>
    </row>
    <row r="144" s="2" customFormat="1">
      <c r="A144" s="38"/>
      <c r="B144" s="39"/>
      <c r="C144" s="40"/>
      <c r="D144" s="231" t="s">
        <v>134</v>
      </c>
      <c r="E144" s="40"/>
      <c r="F144" s="232" t="s">
        <v>151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134</v>
      </c>
      <c r="AU144" s="17" t="s">
        <v>83</v>
      </c>
    </row>
    <row r="145" s="13" customFormat="1">
      <c r="A145" s="13"/>
      <c r="B145" s="236"/>
      <c r="C145" s="237"/>
      <c r="D145" s="231" t="s">
        <v>136</v>
      </c>
      <c r="E145" s="238" t="s">
        <v>1</v>
      </c>
      <c r="F145" s="239" t="s">
        <v>143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136</v>
      </c>
      <c r="AU145" s="245" t="s">
        <v>83</v>
      </c>
      <c r="AV145" s="13" t="s">
        <v>81</v>
      </c>
      <c r="AW145" s="13" t="s">
        <v>30</v>
      </c>
      <c r="AX145" s="13" t="s">
        <v>73</v>
      </c>
      <c r="AY145" s="245" t="s">
        <v>125</v>
      </c>
    </row>
    <row r="146" s="14" customFormat="1">
      <c r="A146" s="14"/>
      <c r="B146" s="246"/>
      <c r="C146" s="247"/>
      <c r="D146" s="231" t="s">
        <v>136</v>
      </c>
      <c r="E146" s="248" t="s">
        <v>1</v>
      </c>
      <c r="F146" s="249" t="s">
        <v>152</v>
      </c>
      <c r="G146" s="247"/>
      <c r="H146" s="250">
        <v>16.850000000000001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136</v>
      </c>
      <c r="AU146" s="256" t="s">
        <v>83</v>
      </c>
      <c r="AV146" s="14" t="s">
        <v>83</v>
      </c>
      <c r="AW146" s="14" t="s">
        <v>30</v>
      </c>
      <c r="AX146" s="14" t="s">
        <v>81</v>
      </c>
      <c r="AY146" s="256" t="s">
        <v>125</v>
      </c>
    </row>
    <row r="147" s="13" customFormat="1">
      <c r="A147" s="13"/>
      <c r="B147" s="236"/>
      <c r="C147" s="237"/>
      <c r="D147" s="231" t="s">
        <v>136</v>
      </c>
      <c r="E147" s="238" t="s">
        <v>1</v>
      </c>
      <c r="F147" s="239" t="s">
        <v>145</v>
      </c>
      <c r="G147" s="237"/>
      <c r="H147" s="238" t="s">
        <v>1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136</v>
      </c>
      <c r="AU147" s="245" t="s">
        <v>83</v>
      </c>
      <c r="AV147" s="13" t="s">
        <v>81</v>
      </c>
      <c r="AW147" s="13" t="s">
        <v>30</v>
      </c>
      <c r="AX147" s="13" t="s">
        <v>73</v>
      </c>
      <c r="AY147" s="245" t="s">
        <v>125</v>
      </c>
    </row>
    <row r="148" s="2" customFormat="1" ht="16.5" customHeight="1">
      <c r="A148" s="38"/>
      <c r="B148" s="39"/>
      <c r="C148" s="218" t="s">
        <v>132</v>
      </c>
      <c r="D148" s="218" t="s">
        <v>127</v>
      </c>
      <c r="E148" s="219" t="s">
        <v>153</v>
      </c>
      <c r="F148" s="220" t="s">
        <v>154</v>
      </c>
      <c r="G148" s="221" t="s">
        <v>149</v>
      </c>
      <c r="H148" s="222">
        <v>7.5</v>
      </c>
      <c r="I148" s="223"/>
      <c r="J148" s="224">
        <f>ROUND(I148*H148,2)</f>
        <v>0</v>
      </c>
      <c r="K148" s="220" t="s">
        <v>131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0.036904300000000001</v>
      </c>
      <c r="R148" s="227">
        <f>Q148*H148</f>
        <v>0.27678225000000001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132</v>
      </c>
      <c r="AT148" s="229" t="s">
        <v>127</v>
      </c>
      <c r="AU148" s="229" t="s">
        <v>83</v>
      </c>
      <c r="AY148" s="17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132</v>
      </c>
      <c r="BM148" s="229" t="s">
        <v>155</v>
      </c>
    </row>
    <row r="149" s="2" customFormat="1">
      <c r="A149" s="38"/>
      <c r="B149" s="39"/>
      <c r="C149" s="40"/>
      <c r="D149" s="231" t="s">
        <v>134</v>
      </c>
      <c r="E149" s="40"/>
      <c r="F149" s="232" t="s">
        <v>156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134</v>
      </c>
      <c r="AU149" s="17" t="s">
        <v>83</v>
      </c>
    </row>
    <row r="150" s="13" customFormat="1">
      <c r="A150" s="13"/>
      <c r="B150" s="236"/>
      <c r="C150" s="237"/>
      <c r="D150" s="231" t="s">
        <v>136</v>
      </c>
      <c r="E150" s="238" t="s">
        <v>1</v>
      </c>
      <c r="F150" s="239" t="s">
        <v>157</v>
      </c>
      <c r="G150" s="237"/>
      <c r="H150" s="238" t="s">
        <v>1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136</v>
      </c>
      <c r="AU150" s="245" t="s">
        <v>83</v>
      </c>
      <c r="AV150" s="13" t="s">
        <v>81</v>
      </c>
      <c r="AW150" s="13" t="s">
        <v>30</v>
      </c>
      <c r="AX150" s="13" t="s">
        <v>73</v>
      </c>
      <c r="AY150" s="245" t="s">
        <v>125</v>
      </c>
    </row>
    <row r="151" s="14" customFormat="1">
      <c r="A151" s="14"/>
      <c r="B151" s="246"/>
      <c r="C151" s="247"/>
      <c r="D151" s="231" t="s">
        <v>136</v>
      </c>
      <c r="E151" s="248" t="s">
        <v>1</v>
      </c>
      <c r="F151" s="249" t="s">
        <v>158</v>
      </c>
      <c r="G151" s="247"/>
      <c r="H151" s="250">
        <v>7.5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136</v>
      </c>
      <c r="AU151" s="256" t="s">
        <v>83</v>
      </c>
      <c r="AV151" s="14" t="s">
        <v>83</v>
      </c>
      <c r="AW151" s="14" t="s">
        <v>30</v>
      </c>
      <c r="AX151" s="14" t="s">
        <v>81</v>
      </c>
      <c r="AY151" s="256" t="s">
        <v>125</v>
      </c>
    </row>
    <row r="152" s="2" customFormat="1" ht="24.15" customHeight="1">
      <c r="A152" s="38"/>
      <c r="B152" s="39"/>
      <c r="C152" s="218" t="s">
        <v>159</v>
      </c>
      <c r="D152" s="218" t="s">
        <v>127</v>
      </c>
      <c r="E152" s="219" t="s">
        <v>160</v>
      </c>
      <c r="F152" s="220" t="s">
        <v>161</v>
      </c>
      <c r="G152" s="221" t="s">
        <v>149</v>
      </c>
      <c r="H152" s="222">
        <v>514</v>
      </c>
      <c r="I152" s="223"/>
      <c r="J152" s="224">
        <f>ROUND(I152*H152,2)</f>
        <v>0</v>
      </c>
      <c r="K152" s="220" t="s">
        <v>131</v>
      </c>
      <c r="L152" s="44"/>
      <c r="M152" s="225" t="s">
        <v>1</v>
      </c>
      <c r="N152" s="226" t="s">
        <v>38</v>
      </c>
      <c r="O152" s="91"/>
      <c r="P152" s="227">
        <f>O152*H152</f>
        <v>0</v>
      </c>
      <c r="Q152" s="227">
        <v>0.000135</v>
      </c>
      <c r="R152" s="227">
        <f>Q152*H152</f>
        <v>0.069390000000000007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132</v>
      </c>
      <c r="AT152" s="229" t="s">
        <v>127</v>
      </c>
      <c r="AU152" s="229" t="s">
        <v>83</v>
      </c>
      <c r="AY152" s="17" t="s">
        <v>125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132</v>
      </c>
      <c r="BM152" s="229" t="s">
        <v>162</v>
      </c>
    </row>
    <row r="153" s="2" customFormat="1">
      <c r="A153" s="38"/>
      <c r="B153" s="39"/>
      <c r="C153" s="40"/>
      <c r="D153" s="231" t="s">
        <v>134</v>
      </c>
      <c r="E153" s="40"/>
      <c r="F153" s="232" t="s">
        <v>163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134</v>
      </c>
      <c r="AU153" s="17" t="s">
        <v>83</v>
      </c>
    </row>
    <row r="154" s="13" customFormat="1">
      <c r="A154" s="13"/>
      <c r="B154" s="236"/>
      <c r="C154" s="237"/>
      <c r="D154" s="231" t="s">
        <v>136</v>
      </c>
      <c r="E154" s="238" t="s">
        <v>1</v>
      </c>
      <c r="F154" s="239" t="s">
        <v>164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136</v>
      </c>
      <c r="AU154" s="245" t="s">
        <v>83</v>
      </c>
      <c r="AV154" s="13" t="s">
        <v>81</v>
      </c>
      <c r="AW154" s="13" t="s">
        <v>30</v>
      </c>
      <c r="AX154" s="13" t="s">
        <v>73</v>
      </c>
      <c r="AY154" s="245" t="s">
        <v>125</v>
      </c>
    </row>
    <row r="155" s="14" customFormat="1">
      <c r="A155" s="14"/>
      <c r="B155" s="246"/>
      <c r="C155" s="247"/>
      <c r="D155" s="231" t="s">
        <v>136</v>
      </c>
      <c r="E155" s="248" t="s">
        <v>1</v>
      </c>
      <c r="F155" s="249" t="s">
        <v>165</v>
      </c>
      <c r="G155" s="247"/>
      <c r="H155" s="250">
        <v>514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136</v>
      </c>
      <c r="AU155" s="256" t="s">
        <v>83</v>
      </c>
      <c r="AV155" s="14" t="s">
        <v>83</v>
      </c>
      <c r="AW155" s="14" t="s">
        <v>30</v>
      </c>
      <c r="AX155" s="14" t="s">
        <v>81</v>
      </c>
      <c r="AY155" s="256" t="s">
        <v>125</v>
      </c>
    </row>
    <row r="156" s="2" customFormat="1" ht="24.15" customHeight="1">
      <c r="A156" s="38"/>
      <c r="B156" s="39"/>
      <c r="C156" s="218" t="s">
        <v>166</v>
      </c>
      <c r="D156" s="218" t="s">
        <v>127</v>
      </c>
      <c r="E156" s="219" t="s">
        <v>167</v>
      </c>
      <c r="F156" s="220" t="s">
        <v>168</v>
      </c>
      <c r="G156" s="221" t="s">
        <v>149</v>
      </c>
      <c r="H156" s="222">
        <v>514</v>
      </c>
      <c r="I156" s="223"/>
      <c r="J156" s="224">
        <f>ROUND(I156*H156,2)</f>
        <v>0</v>
      </c>
      <c r="K156" s="220" t="s">
        <v>131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132</v>
      </c>
      <c r="AT156" s="229" t="s">
        <v>127</v>
      </c>
      <c r="AU156" s="229" t="s">
        <v>83</v>
      </c>
      <c r="AY156" s="17" t="s">
        <v>125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132</v>
      </c>
      <c r="BM156" s="229" t="s">
        <v>169</v>
      </c>
    </row>
    <row r="157" s="2" customFormat="1">
      <c r="A157" s="38"/>
      <c r="B157" s="39"/>
      <c r="C157" s="40"/>
      <c r="D157" s="231" t="s">
        <v>134</v>
      </c>
      <c r="E157" s="40"/>
      <c r="F157" s="232" t="s">
        <v>170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134</v>
      </c>
      <c r="AU157" s="17" t="s">
        <v>83</v>
      </c>
    </row>
    <row r="158" s="2" customFormat="1" ht="24.15" customHeight="1">
      <c r="A158" s="38"/>
      <c r="B158" s="39"/>
      <c r="C158" s="218" t="s">
        <v>171</v>
      </c>
      <c r="D158" s="218" t="s">
        <v>127</v>
      </c>
      <c r="E158" s="219" t="s">
        <v>172</v>
      </c>
      <c r="F158" s="220" t="s">
        <v>173</v>
      </c>
      <c r="G158" s="221" t="s">
        <v>149</v>
      </c>
      <c r="H158" s="222">
        <v>5</v>
      </c>
      <c r="I158" s="223"/>
      <c r="J158" s="224">
        <f>ROUND(I158*H158,2)</f>
        <v>0</v>
      </c>
      <c r="K158" s="220" t="s">
        <v>131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0.00046900000000000002</v>
      </c>
      <c r="R158" s="227">
        <f>Q158*H158</f>
        <v>0.0023449999999999999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132</v>
      </c>
      <c r="AT158" s="229" t="s">
        <v>127</v>
      </c>
      <c r="AU158" s="229" t="s">
        <v>83</v>
      </c>
      <c r="AY158" s="17" t="s">
        <v>125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132</v>
      </c>
      <c r="BM158" s="229" t="s">
        <v>174</v>
      </c>
    </row>
    <row r="159" s="2" customFormat="1">
      <c r="A159" s="38"/>
      <c r="B159" s="39"/>
      <c r="C159" s="40"/>
      <c r="D159" s="231" t="s">
        <v>134</v>
      </c>
      <c r="E159" s="40"/>
      <c r="F159" s="232" t="s">
        <v>175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134</v>
      </c>
      <c r="AU159" s="17" t="s">
        <v>83</v>
      </c>
    </row>
    <row r="160" s="13" customFormat="1">
      <c r="A160" s="13"/>
      <c r="B160" s="236"/>
      <c r="C160" s="237"/>
      <c r="D160" s="231" t="s">
        <v>136</v>
      </c>
      <c r="E160" s="238" t="s">
        <v>1</v>
      </c>
      <c r="F160" s="239" t="s">
        <v>176</v>
      </c>
      <c r="G160" s="237"/>
      <c r="H160" s="238" t="s">
        <v>1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136</v>
      </c>
      <c r="AU160" s="245" t="s">
        <v>83</v>
      </c>
      <c r="AV160" s="13" t="s">
        <v>81</v>
      </c>
      <c r="AW160" s="13" t="s">
        <v>30</v>
      </c>
      <c r="AX160" s="13" t="s">
        <v>73</v>
      </c>
      <c r="AY160" s="245" t="s">
        <v>125</v>
      </c>
    </row>
    <row r="161" s="14" customFormat="1">
      <c r="A161" s="14"/>
      <c r="B161" s="246"/>
      <c r="C161" s="247"/>
      <c r="D161" s="231" t="s">
        <v>136</v>
      </c>
      <c r="E161" s="248" t="s">
        <v>1</v>
      </c>
      <c r="F161" s="249" t="s">
        <v>159</v>
      </c>
      <c r="G161" s="247"/>
      <c r="H161" s="250">
        <v>5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136</v>
      </c>
      <c r="AU161" s="256" t="s">
        <v>83</v>
      </c>
      <c r="AV161" s="14" t="s">
        <v>83</v>
      </c>
      <c r="AW161" s="14" t="s">
        <v>30</v>
      </c>
      <c r="AX161" s="14" t="s">
        <v>81</v>
      </c>
      <c r="AY161" s="256" t="s">
        <v>125</v>
      </c>
    </row>
    <row r="162" s="2" customFormat="1" ht="24.15" customHeight="1">
      <c r="A162" s="38"/>
      <c r="B162" s="39"/>
      <c r="C162" s="218" t="s">
        <v>177</v>
      </c>
      <c r="D162" s="218" t="s">
        <v>127</v>
      </c>
      <c r="E162" s="219" t="s">
        <v>178</v>
      </c>
      <c r="F162" s="220" t="s">
        <v>179</v>
      </c>
      <c r="G162" s="221" t="s">
        <v>149</v>
      </c>
      <c r="H162" s="222">
        <v>5</v>
      </c>
      <c r="I162" s="223"/>
      <c r="J162" s="224">
        <f>ROUND(I162*H162,2)</f>
        <v>0</v>
      </c>
      <c r="K162" s="220" t="s">
        <v>131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132</v>
      </c>
      <c r="AT162" s="229" t="s">
        <v>127</v>
      </c>
      <c r="AU162" s="229" t="s">
        <v>83</v>
      </c>
      <c r="AY162" s="17" t="s">
        <v>125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132</v>
      </c>
      <c r="BM162" s="229" t="s">
        <v>180</v>
      </c>
    </row>
    <row r="163" s="2" customFormat="1">
      <c r="A163" s="38"/>
      <c r="B163" s="39"/>
      <c r="C163" s="40"/>
      <c r="D163" s="231" t="s">
        <v>134</v>
      </c>
      <c r="E163" s="40"/>
      <c r="F163" s="232" t="s">
        <v>181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134</v>
      </c>
      <c r="AU163" s="17" t="s">
        <v>83</v>
      </c>
    </row>
    <row r="164" s="2" customFormat="1" ht="24.15" customHeight="1">
      <c r="A164" s="38"/>
      <c r="B164" s="39"/>
      <c r="C164" s="218" t="s">
        <v>182</v>
      </c>
      <c r="D164" s="218" t="s">
        <v>127</v>
      </c>
      <c r="E164" s="219" t="s">
        <v>183</v>
      </c>
      <c r="F164" s="220" t="s">
        <v>184</v>
      </c>
      <c r="G164" s="221" t="s">
        <v>130</v>
      </c>
      <c r="H164" s="222">
        <v>13.02</v>
      </c>
      <c r="I164" s="223"/>
      <c r="J164" s="224">
        <f>ROUND(I164*H164,2)</f>
        <v>0</v>
      </c>
      <c r="K164" s="220" t="s">
        <v>131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132</v>
      </c>
      <c r="AT164" s="229" t="s">
        <v>127</v>
      </c>
      <c r="AU164" s="229" t="s">
        <v>83</v>
      </c>
      <c r="AY164" s="17" t="s">
        <v>125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132</v>
      </c>
      <c r="BM164" s="229" t="s">
        <v>185</v>
      </c>
    </row>
    <row r="165" s="2" customFormat="1">
      <c r="A165" s="38"/>
      <c r="B165" s="39"/>
      <c r="C165" s="40"/>
      <c r="D165" s="231" t="s">
        <v>134</v>
      </c>
      <c r="E165" s="40"/>
      <c r="F165" s="232" t="s">
        <v>186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134</v>
      </c>
      <c r="AU165" s="17" t="s">
        <v>83</v>
      </c>
    </row>
    <row r="166" s="13" customFormat="1">
      <c r="A166" s="13"/>
      <c r="B166" s="236"/>
      <c r="C166" s="237"/>
      <c r="D166" s="231" t="s">
        <v>136</v>
      </c>
      <c r="E166" s="238" t="s">
        <v>1</v>
      </c>
      <c r="F166" s="239" t="s">
        <v>137</v>
      </c>
      <c r="G166" s="237"/>
      <c r="H166" s="238" t="s">
        <v>1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136</v>
      </c>
      <c r="AU166" s="245" t="s">
        <v>83</v>
      </c>
      <c r="AV166" s="13" t="s">
        <v>81</v>
      </c>
      <c r="AW166" s="13" t="s">
        <v>30</v>
      </c>
      <c r="AX166" s="13" t="s">
        <v>73</v>
      </c>
      <c r="AY166" s="245" t="s">
        <v>125</v>
      </c>
    </row>
    <row r="167" s="14" customFormat="1">
      <c r="A167" s="14"/>
      <c r="B167" s="246"/>
      <c r="C167" s="247"/>
      <c r="D167" s="231" t="s">
        <v>136</v>
      </c>
      <c r="E167" s="248" t="s">
        <v>1</v>
      </c>
      <c r="F167" s="249" t="s">
        <v>187</v>
      </c>
      <c r="G167" s="247"/>
      <c r="H167" s="250">
        <v>13.02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136</v>
      </c>
      <c r="AU167" s="256" t="s">
        <v>83</v>
      </c>
      <c r="AV167" s="14" t="s">
        <v>83</v>
      </c>
      <c r="AW167" s="14" t="s">
        <v>30</v>
      </c>
      <c r="AX167" s="14" t="s">
        <v>81</v>
      </c>
      <c r="AY167" s="256" t="s">
        <v>125</v>
      </c>
    </row>
    <row r="168" s="2" customFormat="1" ht="33" customHeight="1">
      <c r="A168" s="38"/>
      <c r="B168" s="39"/>
      <c r="C168" s="218" t="s">
        <v>188</v>
      </c>
      <c r="D168" s="218" t="s">
        <v>127</v>
      </c>
      <c r="E168" s="219" t="s">
        <v>189</v>
      </c>
      <c r="F168" s="220" t="s">
        <v>190</v>
      </c>
      <c r="G168" s="221" t="s">
        <v>191</v>
      </c>
      <c r="H168" s="222">
        <v>33.851999999999997</v>
      </c>
      <c r="I168" s="223"/>
      <c r="J168" s="224">
        <f>ROUND(I168*H168,2)</f>
        <v>0</v>
      </c>
      <c r="K168" s="220" t="s">
        <v>131</v>
      </c>
      <c r="L168" s="44"/>
      <c r="M168" s="225" t="s">
        <v>1</v>
      </c>
      <c r="N168" s="226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132</v>
      </c>
      <c r="AT168" s="229" t="s">
        <v>127</v>
      </c>
      <c r="AU168" s="229" t="s">
        <v>83</v>
      </c>
      <c r="AY168" s="17" t="s">
        <v>125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132</v>
      </c>
      <c r="BM168" s="229" t="s">
        <v>192</v>
      </c>
    </row>
    <row r="169" s="2" customFormat="1">
      <c r="A169" s="38"/>
      <c r="B169" s="39"/>
      <c r="C169" s="40"/>
      <c r="D169" s="231" t="s">
        <v>134</v>
      </c>
      <c r="E169" s="40"/>
      <c r="F169" s="232" t="s">
        <v>193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134</v>
      </c>
      <c r="AU169" s="17" t="s">
        <v>83</v>
      </c>
    </row>
    <row r="170" s="13" customFormat="1">
      <c r="A170" s="13"/>
      <c r="B170" s="236"/>
      <c r="C170" s="237"/>
      <c r="D170" s="231" t="s">
        <v>136</v>
      </c>
      <c r="E170" s="238" t="s">
        <v>1</v>
      </c>
      <c r="F170" s="239" t="s">
        <v>137</v>
      </c>
      <c r="G170" s="237"/>
      <c r="H170" s="238" t="s">
        <v>1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136</v>
      </c>
      <c r="AU170" s="245" t="s">
        <v>83</v>
      </c>
      <c r="AV170" s="13" t="s">
        <v>81</v>
      </c>
      <c r="AW170" s="13" t="s">
        <v>30</v>
      </c>
      <c r="AX170" s="13" t="s">
        <v>73</v>
      </c>
      <c r="AY170" s="245" t="s">
        <v>125</v>
      </c>
    </row>
    <row r="171" s="14" customFormat="1">
      <c r="A171" s="14"/>
      <c r="B171" s="246"/>
      <c r="C171" s="247"/>
      <c r="D171" s="231" t="s">
        <v>136</v>
      </c>
      <c r="E171" s="248" t="s">
        <v>1</v>
      </c>
      <c r="F171" s="249" t="s">
        <v>194</v>
      </c>
      <c r="G171" s="247"/>
      <c r="H171" s="250">
        <v>33.851999999999997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136</v>
      </c>
      <c r="AU171" s="256" t="s">
        <v>83</v>
      </c>
      <c r="AV171" s="14" t="s">
        <v>83</v>
      </c>
      <c r="AW171" s="14" t="s">
        <v>30</v>
      </c>
      <c r="AX171" s="14" t="s">
        <v>81</v>
      </c>
      <c r="AY171" s="256" t="s">
        <v>125</v>
      </c>
    </row>
    <row r="172" s="2" customFormat="1" ht="33" customHeight="1">
      <c r="A172" s="38"/>
      <c r="B172" s="39"/>
      <c r="C172" s="218" t="s">
        <v>195</v>
      </c>
      <c r="D172" s="218" t="s">
        <v>127</v>
      </c>
      <c r="E172" s="219" t="s">
        <v>196</v>
      </c>
      <c r="F172" s="220" t="s">
        <v>197</v>
      </c>
      <c r="G172" s="221" t="s">
        <v>191</v>
      </c>
      <c r="H172" s="222">
        <v>26.960000000000001</v>
      </c>
      <c r="I172" s="223"/>
      <c r="J172" s="224">
        <f>ROUND(I172*H172,2)</f>
        <v>0</v>
      </c>
      <c r="K172" s="220" t="s">
        <v>131</v>
      </c>
      <c r="L172" s="44"/>
      <c r="M172" s="225" t="s">
        <v>1</v>
      </c>
      <c r="N172" s="226" t="s">
        <v>38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132</v>
      </c>
      <c r="AT172" s="229" t="s">
        <v>127</v>
      </c>
      <c r="AU172" s="229" t="s">
        <v>83</v>
      </c>
      <c r="AY172" s="17" t="s">
        <v>125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132</v>
      </c>
      <c r="BM172" s="229" t="s">
        <v>198</v>
      </c>
    </row>
    <row r="173" s="2" customFormat="1">
      <c r="A173" s="38"/>
      <c r="B173" s="39"/>
      <c r="C173" s="40"/>
      <c r="D173" s="231" t="s">
        <v>134</v>
      </c>
      <c r="E173" s="40"/>
      <c r="F173" s="232" t="s">
        <v>199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134</v>
      </c>
      <c r="AU173" s="17" t="s">
        <v>83</v>
      </c>
    </row>
    <row r="174" s="13" customFormat="1">
      <c r="A174" s="13"/>
      <c r="B174" s="236"/>
      <c r="C174" s="237"/>
      <c r="D174" s="231" t="s">
        <v>136</v>
      </c>
      <c r="E174" s="238" t="s">
        <v>1</v>
      </c>
      <c r="F174" s="239" t="s">
        <v>200</v>
      </c>
      <c r="G174" s="237"/>
      <c r="H174" s="238" t="s">
        <v>1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136</v>
      </c>
      <c r="AU174" s="245" t="s">
        <v>83</v>
      </c>
      <c r="AV174" s="13" t="s">
        <v>81</v>
      </c>
      <c r="AW174" s="13" t="s">
        <v>30</v>
      </c>
      <c r="AX174" s="13" t="s">
        <v>73</v>
      </c>
      <c r="AY174" s="245" t="s">
        <v>125</v>
      </c>
    </row>
    <row r="175" s="13" customFormat="1">
      <c r="A175" s="13"/>
      <c r="B175" s="236"/>
      <c r="C175" s="237"/>
      <c r="D175" s="231" t="s">
        <v>136</v>
      </c>
      <c r="E175" s="238" t="s">
        <v>1</v>
      </c>
      <c r="F175" s="239" t="s">
        <v>201</v>
      </c>
      <c r="G175" s="237"/>
      <c r="H175" s="238" t="s">
        <v>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136</v>
      </c>
      <c r="AU175" s="245" t="s">
        <v>83</v>
      </c>
      <c r="AV175" s="13" t="s">
        <v>81</v>
      </c>
      <c r="AW175" s="13" t="s">
        <v>30</v>
      </c>
      <c r="AX175" s="13" t="s">
        <v>73</v>
      </c>
      <c r="AY175" s="245" t="s">
        <v>125</v>
      </c>
    </row>
    <row r="176" s="14" customFormat="1">
      <c r="A176" s="14"/>
      <c r="B176" s="246"/>
      <c r="C176" s="247"/>
      <c r="D176" s="231" t="s">
        <v>136</v>
      </c>
      <c r="E176" s="248" t="s">
        <v>1</v>
      </c>
      <c r="F176" s="249" t="s">
        <v>202</v>
      </c>
      <c r="G176" s="247"/>
      <c r="H176" s="250">
        <v>26.960000000000001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136</v>
      </c>
      <c r="AU176" s="256" t="s">
        <v>83</v>
      </c>
      <c r="AV176" s="14" t="s">
        <v>83</v>
      </c>
      <c r="AW176" s="14" t="s">
        <v>30</v>
      </c>
      <c r="AX176" s="14" t="s">
        <v>81</v>
      </c>
      <c r="AY176" s="256" t="s">
        <v>125</v>
      </c>
    </row>
    <row r="177" s="2" customFormat="1" ht="33" customHeight="1">
      <c r="A177" s="38"/>
      <c r="B177" s="39"/>
      <c r="C177" s="218" t="s">
        <v>203</v>
      </c>
      <c r="D177" s="218" t="s">
        <v>127</v>
      </c>
      <c r="E177" s="219" t="s">
        <v>204</v>
      </c>
      <c r="F177" s="220" t="s">
        <v>205</v>
      </c>
      <c r="G177" s="221" t="s">
        <v>191</v>
      </c>
      <c r="H177" s="222">
        <v>392.96800000000002</v>
      </c>
      <c r="I177" s="223"/>
      <c r="J177" s="224">
        <f>ROUND(I177*H177,2)</f>
        <v>0</v>
      </c>
      <c r="K177" s="220" t="s">
        <v>131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132</v>
      </c>
      <c r="AT177" s="229" t="s">
        <v>127</v>
      </c>
      <c r="AU177" s="229" t="s">
        <v>83</v>
      </c>
      <c r="AY177" s="17" t="s">
        <v>125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132</v>
      </c>
      <c r="BM177" s="229" t="s">
        <v>206</v>
      </c>
    </row>
    <row r="178" s="2" customFormat="1">
      <c r="A178" s="38"/>
      <c r="B178" s="39"/>
      <c r="C178" s="40"/>
      <c r="D178" s="231" t="s">
        <v>134</v>
      </c>
      <c r="E178" s="40"/>
      <c r="F178" s="232" t="s">
        <v>207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134</v>
      </c>
      <c r="AU178" s="17" t="s">
        <v>83</v>
      </c>
    </row>
    <row r="179" s="13" customFormat="1">
      <c r="A179" s="13"/>
      <c r="B179" s="236"/>
      <c r="C179" s="237"/>
      <c r="D179" s="231" t="s">
        <v>136</v>
      </c>
      <c r="E179" s="238" t="s">
        <v>1</v>
      </c>
      <c r="F179" s="239" t="s">
        <v>200</v>
      </c>
      <c r="G179" s="237"/>
      <c r="H179" s="238" t="s">
        <v>1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136</v>
      </c>
      <c r="AU179" s="245" t="s">
        <v>83</v>
      </c>
      <c r="AV179" s="13" t="s">
        <v>81</v>
      </c>
      <c r="AW179" s="13" t="s">
        <v>30</v>
      </c>
      <c r="AX179" s="13" t="s">
        <v>73</v>
      </c>
      <c r="AY179" s="245" t="s">
        <v>125</v>
      </c>
    </row>
    <row r="180" s="13" customFormat="1">
      <c r="A180" s="13"/>
      <c r="B180" s="236"/>
      <c r="C180" s="237"/>
      <c r="D180" s="231" t="s">
        <v>136</v>
      </c>
      <c r="E180" s="238" t="s">
        <v>1</v>
      </c>
      <c r="F180" s="239" t="s">
        <v>208</v>
      </c>
      <c r="G180" s="237"/>
      <c r="H180" s="238" t="s">
        <v>1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136</v>
      </c>
      <c r="AU180" s="245" t="s">
        <v>83</v>
      </c>
      <c r="AV180" s="13" t="s">
        <v>81</v>
      </c>
      <c r="AW180" s="13" t="s">
        <v>30</v>
      </c>
      <c r="AX180" s="13" t="s">
        <v>73</v>
      </c>
      <c r="AY180" s="245" t="s">
        <v>125</v>
      </c>
    </row>
    <row r="181" s="14" customFormat="1">
      <c r="A181" s="14"/>
      <c r="B181" s="246"/>
      <c r="C181" s="247"/>
      <c r="D181" s="231" t="s">
        <v>136</v>
      </c>
      <c r="E181" s="248" t="s">
        <v>1</v>
      </c>
      <c r="F181" s="249" t="s">
        <v>209</v>
      </c>
      <c r="G181" s="247"/>
      <c r="H181" s="250">
        <v>148.37600000000001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136</v>
      </c>
      <c r="AU181" s="256" t="s">
        <v>83</v>
      </c>
      <c r="AV181" s="14" t="s">
        <v>83</v>
      </c>
      <c r="AW181" s="14" t="s">
        <v>30</v>
      </c>
      <c r="AX181" s="14" t="s">
        <v>73</v>
      </c>
      <c r="AY181" s="256" t="s">
        <v>125</v>
      </c>
    </row>
    <row r="182" s="14" customFormat="1">
      <c r="A182" s="14"/>
      <c r="B182" s="246"/>
      <c r="C182" s="247"/>
      <c r="D182" s="231" t="s">
        <v>136</v>
      </c>
      <c r="E182" s="248" t="s">
        <v>1</v>
      </c>
      <c r="F182" s="249" t="s">
        <v>210</v>
      </c>
      <c r="G182" s="247"/>
      <c r="H182" s="250">
        <v>244.59200000000001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136</v>
      </c>
      <c r="AU182" s="256" t="s">
        <v>83</v>
      </c>
      <c r="AV182" s="14" t="s">
        <v>83</v>
      </c>
      <c r="AW182" s="14" t="s">
        <v>30</v>
      </c>
      <c r="AX182" s="14" t="s">
        <v>73</v>
      </c>
      <c r="AY182" s="256" t="s">
        <v>125</v>
      </c>
    </row>
    <row r="183" s="15" customFormat="1">
      <c r="A183" s="15"/>
      <c r="B183" s="257"/>
      <c r="C183" s="258"/>
      <c r="D183" s="231" t="s">
        <v>136</v>
      </c>
      <c r="E183" s="259" t="s">
        <v>1</v>
      </c>
      <c r="F183" s="260" t="s">
        <v>211</v>
      </c>
      <c r="G183" s="258"/>
      <c r="H183" s="261">
        <v>392.96800000000002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7" t="s">
        <v>136</v>
      </c>
      <c r="AU183" s="267" t="s">
        <v>83</v>
      </c>
      <c r="AV183" s="15" t="s">
        <v>132</v>
      </c>
      <c r="AW183" s="15" t="s">
        <v>30</v>
      </c>
      <c r="AX183" s="15" t="s">
        <v>81</v>
      </c>
      <c r="AY183" s="267" t="s">
        <v>125</v>
      </c>
    </row>
    <row r="184" s="2" customFormat="1" ht="21.75" customHeight="1">
      <c r="A184" s="38"/>
      <c r="B184" s="39"/>
      <c r="C184" s="218" t="s">
        <v>212</v>
      </c>
      <c r="D184" s="218" t="s">
        <v>127</v>
      </c>
      <c r="E184" s="219" t="s">
        <v>213</v>
      </c>
      <c r="F184" s="220" t="s">
        <v>214</v>
      </c>
      <c r="G184" s="221" t="s">
        <v>130</v>
      </c>
      <c r="H184" s="222">
        <v>873.79999999999995</v>
      </c>
      <c r="I184" s="223"/>
      <c r="J184" s="224">
        <f>ROUND(I184*H184,2)</f>
        <v>0</v>
      </c>
      <c r="K184" s="220" t="s">
        <v>131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0.00083850999999999999</v>
      </c>
      <c r="R184" s="227">
        <f>Q184*H184</f>
        <v>0.73269003799999999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132</v>
      </c>
      <c r="AT184" s="229" t="s">
        <v>127</v>
      </c>
      <c r="AU184" s="229" t="s">
        <v>83</v>
      </c>
      <c r="AY184" s="17" t="s">
        <v>125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132</v>
      </c>
      <c r="BM184" s="229" t="s">
        <v>215</v>
      </c>
    </row>
    <row r="185" s="2" customFormat="1">
      <c r="A185" s="38"/>
      <c r="B185" s="39"/>
      <c r="C185" s="40"/>
      <c r="D185" s="231" t="s">
        <v>134</v>
      </c>
      <c r="E185" s="40"/>
      <c r="F185" s="232" t="s">
        <v>216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134</v>
      </c>
      <c r="AU185" s="17" t="s">
        <v>83</v>
      </c>
    </row>
    <row r="186" s="13" customFormat="1">
      <c r="A186" s="13"/>
      <c r="B186" s="236"/>
      <c r="C186" s="237"/>
      <c r="D186" s="231" t="s">
        <v>136</v>
      </c>
      <c r="E186" s="238" t="s">
        <v>1</v>
      </c>
      <c r="F186" s="239" t="s">
        <v>200</v>
      </c>
      <c r="G186" s="237"/>
      <c r="H186" s="238" t="s">
        <v>1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136</v>
      </c>
      <c r="AU186" s="245" t="s">
        <v>83</v>
      </c>
      <c r="AV186" s="13" t="s">
        <v>81</v>
      </c>
      <c r="AW186" s="13" t="s">
        <v>30</v>
      </c>
      <c r="AX186" s="13" t="s">
        <v>73</v>
      </c>
      <c r="AY186" s="245" t="s">
        <v>125</v>
      </c>
    </row>
    <row r="187" s="14" customFormat="1">
      <c r="A187" s="14"/>
      <c r="B187" s="246"/>
      <c r="C187" s="247"/>
      <c r="D187" s="231" t="s">
        <v>136</v>
      </c>
      <c r="E187" s="248" t="s">
        <v>1</v>
      </c>
      <c r="F187" s="249" t="s">
        <v>217</v>
      </c>
      <c r="G187" s="247"/>
      <c r="H187" s="250">
        <v>873.79999999999995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136</v>
      </c>
      <c r="AU187" s="256" t="s">
        <v>83</v>
      </c>
      <c r="AV187" s="14" t="s">
        <v>83</v>
      </c>
      <c r="AW187" s="14" t="s">
        <v>30</v>
      </c>
      <c r="AX187" s="14" t="s">
        <v>81</v>
      </c>
      <c r="AY187" s="256" t="s">
        <v>125</v>
      </c>
    </row>
    <row r="188" s="2" customFormat="1" ht="24.15" customHeight="1">
      <c r="A188" s="38"/>
      <c r="B188" s="39"/>
      <c r="C188" s="218" t="s">
        <v>218</v>
      </c>
      <c r="D188" s="218" t="s">
        <v>127</v>
      </c>
      <c r="E188" s="219" t="s">
        <v>219</v>
      </c>
      <c r="F188" s="220" t="s">
        <v>220</v>
      </c>
      <c r="G188" s="221" t="s">
        <v>130</v>
      </c>
      <c r="H188" s="222">
        <v>873.79999999999995</v>
      </c>
      <c r="I188" s="223"/>
      <c r="J188" s="224">
        <f>ROUND(I188*H188,2)</f>
        <v>0</v>
      </c>
      <c r="K188" s="220" t="s">
        <v>131</v>
      </c>
      <c r="L188" s="44"/>
      <c r="M188" s="225" t="s">
        <v>1</v>
      </c>
      <c r="N188" s="226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132</v>
      </c>
      <c r="AT188" s="229" t="s">
        <v>127</v>
      </c>
      <c r="AU188" s="229" t="s">
        <v>83</v>
      </c>
      <c r="AY188" s="17" t="s">
        <v>125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132</v>
      </c>
      <c r="BM188" s="229" t="s">
        <v>221</v>
      </c>
    </row>
    <row r="189" s="2" customFormat="1">
      <c r="A189" s="38"/>
      <c r="B189" s="39"/>
      <c r="C189" s="40"/>
      <c r="D189" s="231" t="s">
        <v>134</v>
      </c>
      <c r="E189" s="40"/>
      <c r="F189" s="232" t="s">
        <v>222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134</v>
      </c>
      <c r="AU189" s="17" t="s">
        <v>83</v>
      </c>
    </row>
    <row r="190" s="2" customFormat="1" ht="21.75" customHeight="1">
      <c r="A190" s="38"/>
      <c r="B190" s="39"/>
      <c r="C190" s="218" t="s">
        <v>8</v>
      </c>
      <c r="D190" s="218" t="s">
        <v>127</v>
      </c>
      <c r="E190" s="219" t="s">
        <v>223</v>
      </c>
      <c r="F190" s="220" t="s">
        <v>224</v>
      </c>
      <c r="G190" s="221" t="s">
        <v>130</v>
      </c>
      <c r="H190" s="222">
        <v>37.960000000000001</v>
      </c>
      <c r="I190" s="223"/>
      <c r="J190" s="224">
        <f>ROUND(I190*H190,2)</f>
        <v>0</v>
      </c>
      <c r="K190" s="220" t="s">
        <v>131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0.00070100000000000002</v>
      </c>
      <c r="R190" s="227">
        <f>Q190*H190</f>
        <v>0.026609960000000002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132</v>
      </c>
      <c r="AT190" s="229" t="s">
        <v>127</v>
      </c>
      <c r="AU190" s="229" t="s">
        <v>83</v>
      </c>
      <c r="AY190" s="17" t="s">
        <v>125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132</v>
      </c>
      <c r="BM190" s="229" t="s">
        <v>225</v>
      </c>
    </row>
    <row r="191" s="2" customFormat="1">
      <c r="A191" s="38"/>
      <c r="B191" s="39"/>
      <c r="C191" s="40"/>
      <c r="D191" s="231" t="s">
        <v>134</v>
      </c>
      <c r="E191" s="40"/>
      <c r="F191" s="232" t="s">
        <v>226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134</v>
      </c>
      <c r="AU191" s="17" t="s">
        <v>83</v>
      </c>
    </row>
    <row r="192" s="13" customFormat="1">
      <c r="A192" s="13"/>
      <c r="B192" s="236"/>
      <c r="C192" s="237"/>
      <c r="D192" s="231" t="s">
        <v>136</v>
      </c>
      <c r="E192" s="238" t="s">
        <v>1</v>
      </c>
      <c r="F192" s="239" t="s">
        <v>137</v>
      </c>
      <c r="G192" s="237"/>
      <c r="H192" s="238" t="s">
        <v>1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136</v>
      </c>
      <c r="AU192" s="245" t="s">
        <v>83</v>
      </c>
      <c r="AV192" s="13" t="s">
        <v>81</v>
      </c>
      <c r="AW192" s="13" t="s">
        <v>30</v>
      </c>
      <c r="AX192" s="13" t="s">
        <v>73</v>
      </c>
      <c r="AY192" s="245" t="s">
        <v>125</v>
      </c>
    </row>
    <row r="193" s="14" customFormat="1">
      <c r="A193" s="14"/>
      <c r="B193" s="246"/>
      <c r="C193" s="247"/>
      <c r="D193" s="231" t="s">
        <v>136</v>
      </c>
      <c r="E193" s="248" t="s">
        <v>1</v>
      </c>
      <c r="F193" s="249" t="s">
        <v>227</v>
      </c>
      <c r="G193" s="247"/>
      <c r="H193" s="250">
        <v>37.960000000000001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136</v>
      </c>
      <c r="AU193" s="256" t="s">
        <v>83</v>
      </c>
      <c r="AV193" s="14" t="s">
        <v>83</v>
      </c>
      <c r="AW193" s="14" t="s">
        <v>30</v>
      </c>
      <c r="AX193" s="14" t="s">
        <v>81</v>
      </c>
      <c r="AY193" s="256" t="s">
        <v>125</v>
      </c>
    </row>
    <row r="194" s="2" customFormat="1" ht="16.5" customHeight="1">
      <c r="A194" s="38"/>
      <c r="B194" s="39"/>
      <c r="C194" s="218" t="s">
        <v>228</v>
      </c>
      <c r="D194" s="218" t="s">
        <v>127</v>
      </c>
      <c r="E194" s="219" t="s">
        <v>229</v>
      </c>
      <c r="F194" s="220" t="s">
        <v>230</v>
      </c>
      <c r="G194" s="221" t="s">
        <v>130</v>
      </c>
      <c r="H194" s="222">
        <v>37.960000000000001</v>
      </c>
      <c r="I194" s="223"/>
      <c r="J194" s="224">
        <f>ROUND(I194*H194,2)</f>
        <v>0</v>
      </c>
      <c r="K194" s="220" t="s">
        <v>131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132</v>
      </c>
      <c r="AT194" s="229" t="s">
        <v>127</v>
      </c>
      <c r="AU194" s="229" t="s">
        <v>83</v>
      </c>
      <c r="AY194" s="17" t="s">
        <v>125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132</v>
      </c>
      <c r="BM194" s="229" t="s">
        <v>231</v>
      </c>
    </row>
    <row r="195" s="2" customFormat="1">
      <c r="A195" s="38"/>
      <c r="B195" s="39"/>
      <c r="C195" s="40"/>
      <c r="D195" s="231" t="s">
        <v>134</v>
      </c>
      <c r="E195" s="40"/>
      <c r="F195" s="232" t="s">
        <v>232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134</v>
      </c>
      <c r="AU195" s="17" t="s">
        <v>83</v>
      </c>
    </row>
    <row r="196" s="2" customFormat="1" ht="24.15" customHeight="1">
      <c r="A196" s="38"/>
      <c r="B196" s="39"/>
      <c r="C196" s="218" t="s">
        <v>233</v>
      </c>
      <c r="D196" s="218" t="s">
        <v>127</v>
      </c>
      <c r="E196" s="219" t="s">
        <v>234</v>
      </c>
      <c r="F196" s="220" t="s">
        <v>235</v>
      </c>
      <c r="G196" s="221" t="s">
        <v>191</v>
      </c>
      <c r="H196" s="222">
        <v>27.625</v>
      </c>
      <c r="I196" s="223"/>
      <c r="J196" s="224">
        <f>ROUND(I196*H196,2)</f>
        <v>0</v>
      </c>
      <c r="K196" s="220" t="s">
        <v>131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132</v>
      </c>
      <c r="AT196" s="229" t="s">
        <v>127</v>
      </c>
      <c r="AU196" s="229" t="s">
        <v>83</v>
      </c>
      <c r="AY196" s="17" t="s">
        <v>125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132</v>
      </c>
      <c r="BM196" s="229" t="s">
        <v>236</v>
      </c>
    </row>
    <row r="197" s="2" customFormat="1">
      <c r="A197" s="38"/>
      <c r="B197" s="39"/>
      <c r="C197" s="40"/>
      <c r="D197" s="231" t="s">
        <v>134</v>
      </c>
      <c r="E197" s="40"/>
      <c r="F197" s="232" t="s">
        <v>237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134</v>
      </c>
      <c r="AU197" s="17" t="s">
        <v>83</v>
      </c>
    </row>
    <row r="198" s="2" customFormat="1" ht="24.15" customHeight="1">
      <c r="A198" s="38"/>
      <c r="B198" s="39"/>
      <c r="C198" s="218" t="s">
        <v>238</v>
      </c>
      <c r="D198" s="218" t="s">
        <v>127</v>
      </c>
      <c r="E198" s="219" t="s">
        <v>234</v>
      </c>
      <c r="F198" s="220" t="s">
        <v>235</v>
      </c>
      <c r="G198" s="221" t="s">
        <v>191</v>
      </c>
      <c r="H198" s="222">
        <v>257</v>
      </c>
      <c r="I198" s="223"/>
      <c r="J198" s="224">
        <f>ROUND(I198*H198,2)</f>
        <v>0</v>
      </c>
      <c r="K198" s="220" t="s">
        <v>131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132</v>
      </c>
      <c r="AT198" s="229" t="s">
        <v>127</v>
      </c>
      <c r="AU198" s="229" t="s">
        <v>83</v>
      </c>
      <c r="AY198" s="17" t="s">
        <v>125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132</v>
      </c>
      <c r="BM198" s="229" t="s">
        <v>239</v>
      </c>
    </row>
    <row r="199" s="2" customFormat="1">
      <c r="A199" s="38"/>
      <c r="B199" s="39"/>
      <c r="C199" s="40"/>
      <c r="D199" s="231" t="s">
        <v>134</v>
      </c>
      <c r="E199" s="40"/>
      <c r="F199" s="232" t="s">
        <v>237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134</v>
      </c>
      <c r="AU199" s="17" t="s">
        <v>83</v>
      </c>
    </row>
    <row r="200" s="2" customFormat="1" ht="24.15" customHeight="1">
      <c r="A200" s="38"/>
      <c r="B200" s="39"/>
      <c r="C200" s="218" t="s">
        <v>240</v>
      </c>
      <c r="D200" s="218" t="s">
        <v>127</v>
      </c>
      <c r="E200" s="219" t="s">
        <v>241</v>
      </c>
      <c r="F200" s="220" t="s">
        <v>242</v>
      </c>
      <c r="G200" s="221" t="s">
        <v>191</v>
      </c>
      <c r="H200" s="222">
        <v>27.625</v>
      </c>
      <c r="I200" s="223"/>
      <c r="J200" s="224">
        <f>ROUND(I200*H200,2)</f>
        <v>0</v>
      </c>
      <c r="K200" s="220" t="s">
        <v>131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132</v>
      </c>
      <c r="AT200" s="229" t="s">
        <v>127</v>
      </c>
      <c r="AU200" s="229" t="s">
        <v>83</v>
      </c>
      <c r="AY200" s="17" t="s">
        <v>125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132</v>
      </c>
      <c r="BM200" s="229" t="s">
        <v>243</v>
      </c>
    </row>
    <row r="201" s="2" customFormat="1">
      <c r="A201" s="38"/>
      <c r="B201" s="39"/>
      <c r="C201" s="40"/>
      <c r="D201" s="231" t="s">
        <v>134</v>
      </c>
      <c r="E201" s="40"/>
      <c r="F201" s="232" t="s">
        <v>244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134</v>
      </c>
      <c r="AU201" s="17" t="s">
        <v>83</v>
      </c>
    </row>
    <row r="202" s="13" customFormat="1">
      <c r="A202" s="13"/>
      <c r="B202" s="236"/>
      <c r="C202" s="237"/>
      <c r="D202" s="231" t="s">
        <v>136</v>
      </c>
      <c r="E202" s="238" t="s">
        <v>1</v>
      </c>
      <c r="F202" s="239" t="s">
        <v>137</v>
      </c>
      <c r="G202" s="237"/>
      <c r="H202" s="238" t="s">
        <v>1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136</v>
      </c>
      <c r="AU202" s="245" t="s">
        <v>83</v>
      </c>
      <c r="AV202" s="13" t="s">
        <v>81</v>
      </c>
      <c r="AW202" s="13" t="s">
        <v>30</v>
      </c>
      <c r="AX202" s="13" t="s">
        <v>73</v>
      </c>
      <c r="AY202" s="245" t="s">
        <v>125</v>
      </c>
    </row>
    <row r="203" s="13" customFormat="1">
      <c r="A203" s="13"/>
      <c r="B203" s="236"/>
      <c r="C203" s="237"/>
      <c r="D203" s="231" t="s">
        <v>136</v>
      </c>
      <c r="E203" s="238" t="s">
        <v>1</v>
      </c>
      <c r="F203" s="239" t="s">
        <v>245</v>
      </c>
      <c r="G203" s="237"/>
      <c r="H203" s="238" t="s">
        <v>1</v>
      </c>
      <c r="I203" s="240"/>
      <c r="J203" s="237"/>
      <c r="K203" s="237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136</v>
      </c>
      <c r="AU203" s="245" t="s">
        <v>83</v>
      </c>
      <c r="AV203" s="13" t="s">
        <v>81</v>
      </c>
      <c r="AW203" s="13" t="s">
        <v>30</v>
      </c>
      <c r="AX203" s="13" t="s">
        <v>73</v>
      </c>
      <c r="AY203" s="245" t="s">
        <v>125</v>
      </c>
    </row>
    <row r="204" s="14" customFormat="1">
      <c r="A204" s="14"/>
      <c r="B204" s="246"/>
      <c r="C204" s="247"/>
      <c r="D204" s="231" t="s">
        <v>136</v>
      </c>
      <c r="E204" s="248" t="s">
        <v>1</v>
      </c>
      <c r="F204" s="249" t="s">
        <v>246</v>
      </c>
      <c r="G204" s="247"/>
      <c r="H204" s="250">
        <v>27.625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136</v>
      </c>
      <c r="AU204" s="256" t="s">
        <v>83</v>
      </c>
      <c r="AV204" s="14" t="s">
        <v>83</v>
      </c>
      <c r="AW204" s="14" t="s">
        <v>30</v>
      </c>
      <c r="AX204" s="14" t="s">
        <v>81</v>
      </c>
      <c r="AY204" s="256" t="s">
        <v>125</v>
      </c>
    </row>
    <row r="205" s="2" customFormat="1" ht="24.15" customHeight="1">
      <c r="A205" s="38"/>
      <c r="B205" s="39"/>
      <c r="C205" s="218" t="s">
        <v>247</v>
      </c>
      <c r="D205" s="218" t="s">
        <v>127</v>
      </c>
      <c r="E205" s="219" t="s">
        <v>241</v>
      </c>
      <c r="F205" s="220" t="s">
        <v>242</v>
      </c>
      <c r="G205" s="221" t="s">
        <v>191</v>
      </c>
      <c r="H205" s="222">
        <v>257</v>
      </c>
      <c r="I205" s="223"/>
      <c r="J205" s="224">
        <f>ROUND(I205*H205,2)</f>
        <v>0</v>
      </c>
      <c r="K205" s="220" t="s">
        <v>131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132</v>
      </c>
      <c r="AT205" s="229" t="s">
        <v>127</v>
      </c>
      <c r="AU205" s="229" t="s">
        <v>83</v>
      </c>
      <c r="AY205" s="17" t="s">
        <v>125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132</v>
      </c>
      <c r="BM205" s="229" t="s">
        <v>248</v>
      </c>
    </row>
    <row r="206" s="2" customFormat="1">
      <c r="A206" s="38"/>
      <c r="B206" s="39"/>
      <c r="C206" s="40"/>
      <c r="D206" s="231" t="s">
        <v>134</v>
      </c>
      <c r="E206" s="40"/>
      <c r="F206" s="232" t="s">
        <v>244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134</v>
      </c>
      <c r="AU206" s="17" t="s">
        <v>83</v>
      </c>
    </row>
    <row r="207" s="13" customFormat="1">
      <c r="A207" s="13"/>
      <c r="B207" s="236"/>
      <c r="C207" s="237"/>
      <c r="D207" s="231" t="s">
        <v>136</v>
      </c>
      <c r="E207" s="238" t="s">
        <v>1</v>
      </c>
      <c r="F207" s="239" t="s">
        <v>249</v>
      </c>
      <c r="G207" s="237"/>
      <c r="H207" s="238" t="s">
        <v>1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136</v>
      </c>
      <c r="AU207" s="245" t="s">
        <v>83</v>
      </c>
      <c r="AV207" s="13" t="s">
        <v>81</v>
      </c>
      <c r="AW207" s="13" t="s">
        <v>30</v>
      </c>
      <c r="AX207" s="13" t="s">
        <v>73</v>
      </c>
      <c r="AY207" s="245" t="s">
        <v>125</v>
      </c>
    </row>
    <row r="208" s="14" customFormat="1">
      <c r="A208" s="14"/>
      <c r="B208" s="246"/>
      <c r="C208" s="247"/>
      <c r="D208" s="231" t="s">
        <v>136</v>
      </c>
      <c r="E208" s="248" t="s">
        <v>1</v>
      </c>
      <c r="F208" s="249" t="s">
        <v>250</v>
      </c>
      <c r="G208" s="247"/>
      <c r="H208" s="250">
        <v>257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136</v>
      </c>
      <c r="AU208" s="256" t="s">
        <v>83</v>
      </c>
      <c r="AV208" s="14" t="s">
        <v>83</v>
      </c>
      <c r="AW208" s="14" t="s">
        <v>30</v>
      </c>
      <c r="AX208" s="14" t="s">
        <v>81</v>
      </c>
      <c r="AY208" s="256" t="s">
        <v>125</v>
      </c>
    </row>
    <row r="209" s="2" customFormat="1" ht="24.15" customHeight="1">
      <c r="A209" s="38"/>
      <c r="B209" s="39"/>
      <c r="C209" s="218" t="s">
        <v>7</v>
      </c>
      <c r="D209" s="218" t="s">
        <v>127</v>
      </c>
      <c r="E209" s="219" t="s">
        <v>251</v>
      </c>
      <c r="F209" s="220" t="s">
        <v>252</v>
      </c>
      <c r="G209" s="221" t="s">
        <v>191</v>
      </c>
      <c r="H209" s="222">
        <v>102.8</v>
      </c>
      <c r="I209" s="223"/>
      <c r="J209" s="224">
        <f>ROUND(I209*H209,2)</f>
        <v>0</v>
      </c>
      <c r="K209" s="220" t="s">
        <v>131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132</v>
      </c>
      <c r="AT209" s="229" t="s">
        <v>127</v>
      </c>
      <c r="AU209" s="229" t="s">
        <v>83</v>
      </c>
      <c r="AY209" s="17" t="s">
        <v>125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132</v>
      </c>
      <c r="BM209" s="229" t="s">
        <v>253</v>
      </c>
    </row>
    <row r="210" s="2" customFormat="1">
      <c r="A210" s="38"/>
      <c r="B210" s="39"/>
      <c r="C210" s="40"/>
      <c r="D210" s="231" t="s">
        <v>134</v>
      </c>
      <c r="E210" s="40"/>
      <c r="F210" s="232" t="s">
        <v>254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134</v>
      </c>
      <c r="AU210" s="17" t="s">
        <v>83</v>
      </c>
    </row>
    <row r="211" s="13" customFormat="1">
      <c r="A211" s="13"/>
      <c r="B211" s="236"/>
      <c r="C211" s="237"/>
      <c r="D211" s="231" t="s">
        <v>136</v>
      </c>
      <c r="E211" s="238" t="s">
        <v>1</v>
      </c>
      <c r="F211" s="239" t="s">
        <v>255</v>
      </c>
      <c r="G211" s="237"/>
      <c r="H211" s="238" t="s">
        <v>1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136</v>
      </c>
      <c r="AU211" s="245" t="s">
        <v>83</v>
      </c>
      <c r="AV211" s="13" t="s">
        <v>81</v>
      </c>
      <c r="AW211" s="13" t="s">
        <v>30</v>
      </c>
      <c r="AX211" s="13" t="s">
        <v>73</v>
      </c>
      <c r="AY211" s="245" t="s">
        <v>125</v>
      </c>
    </row>
    <row r="212" s="14" customFormat="1">
      <c r="A212" s="14"/>
      <c r="B212" s="246"/>
      <c r="C212" s="247"/>
      <c r="D212" s="231" t="s">
        <v>136</v>
      </c>
      <c r="E212" s="248" t="s">
        <v>1</v>
      </c>
      <c r="F212" s="249" t="s">
        <v>256</v>
      </c>
      <c r="G212" s="247"/>
      <c r="H212" s="250">
        <v>102.8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136</v>
      </c>
      <c r="AU212" s="256" t="s">
        <v>83</v>
      </c>
      <c r="AV212" s="14" t="s">
        <v>83</v>
      </c>
      <c r="AW212" s="14" t="s">
        <v>30</v>
      </c>
      <c r="AX212" s="14" t="s">
        <v>81</v>
      </c>
      <c r="AY212" s="256" t="s">
        <v>125</v>
      </c>
    </row>
    <row r="213" s="2" customFormat="1" ht="16.5" customHeight="1">
      <c r="A213" s="38"/>
      <c r="B213" s="39"/>
      <c r="C213" s="268" t="s">
        <v>257</v>
      </c>
      <c r="D213" s="268" t="s">
        <v>258</v>
      </c>
      <c r="E213" s="269" t="s">
        <v>259</v>
      </c>
      <c r="F213" s="270" t="s">
        <v>260</v>
      </c>
      <c r="G213" s="271" t="s">
        <v>261</v>
      </c>
      <c r="H213" s="272">
        <v>143.91999999999999</v>
      </c>
      <c r="I213" s="273"/>
      <c r="J213" s="274">
        <f>ROUND(I213*H213,2)</f>
        <v>0</v>
      </c>
      <c r="K213" s="270" t="s">
        <v>131</v>
      </c>
      <c r="L213" s="275"/>
      <c r="M213" s="276" t="s">
        <v>1</v>
      </c>
      <c r="N213" s="277" t="s">
        <v>38</v>
      </c>
      <c r="O213" s="91"/>
      <c r="P213" s="227">
        <f>O213*H213</f>
        <v>0</v>
      </c>
      <c r="Q213" s="227">
        <v>1</v>
      </c>
      <c r="R213" s="227">
        <f>Q213*H213</f>
        <v>143.91999999999999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177</v>
      </c>
      <c r="AT213" s="229" t="s">
        <v>258</v>
      </c>
      <c r="AU213" s="229" t="s">
        <v>83</v>
      </c>
      <c r="AY213" s="17" t="s">
        <v>125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132</v>
      </c>
      <c r="BM213" s="229" t="s">
        <v>262</v>
      </c>
    </row>
    <row r="214" s="2" customFormat="1">
      <c r="A214" s="38"/>
      <c r="B214" s="39"/>
      <c r="C214" s="40"/>
      <c r="D214" s="231" t="s">
        <v>134</v>
      </c>
      <c r="E214" s="40"/>
      <c r="F214" s="232" t="s">
        <v>260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134</v>
      </c>
      <c r="AU214" s="17" t="s">
        <v>83</v>
      </c>
    </row>
    <row r="215" s="13" customFormat="1">
      <c r="A215" s="13"/>
      <c r="B215" s="236"/>
      <c r="C215" s="237"/>
      <c r="D215" s="231" t="s">
        <v>136</v>
      </c>
      <c r="E215" s="238" t="s">
        <v>1</v>
      </c>
      <c r="F215" s="239" t="s">
        <v>263</v>
      </c>
      <c r="G215" s="237"/>
      <c r="H215" s="238" t="s">
        <v>1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136</v>
      </c>
      <c r="AU215" s="245" t="s">
        <v>83</v>
      </c>
      <c r="AV215" s="13" t="s">
        <v>81</v>
      </c>
      <c r="AW215" s="13" t="s">
        <v>30</v>
      </c>
      <c r="AX215" s="13" t="s">
        <v>73</v>
      </c>
      <c r="AY215" s="245" t="s">
        <v>125</v>
      </c>
    </row>
    <row r="216" s="14" customFormat="1">
      <c r="A216" s="14"/>
      <c r="B216" s="246"/>
      <c r="C216" s="247"/>
      <c r="D216" s="231" t="s">
        <v>136</v>
      </c>
      <c r="E216" s="248" t="s">
        <v>1</v>
      </c>
      <c r="F216" s="249" t="s">
        <v>264</v>
      </c>
      <c r="G216" s="247"/>
      <c r="H216" s="250">
        <v>143.91999999999999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136</v>
      </c>
      <c r="AU216" s="256" t="s">
        <v>83</v>
      </c>
      <c r="AV216" s="14" t="s">
        <v>83</v>
      </c>
      <c r="AW216" s="14" t="s">
        <v>30</v>
      </c>
      <c r="AX216" s="14" t="s">
        <v>81</v>
      </c>
      <c r="AY216" s="256" t="s">
        <v>125</v>
      </c>
    </row>
    <row r="217" s="2" customFormat="1" ht="24.15" customHeight="1">
      <c r="A217" s="38"/>
      <c r="B217" s="39"/>
      <c r="C217" s="218" t="s">
        <v>265</v>
      </c>
      <c r="D217" s="218" t="s">
        <v>127</v>
      </c>
      <c r="E217" s="219" t="s">
        <v>266</v>
      </c>
      <c r="F217" s="220" t="s">
        <v>267</v>
      </c>
      <c r="G217" s="221" t="s">
        <v>130</v>
      </c>
      <c r="H217" s="222">
        <v>260</v>
      </c>
      <c r="I217" s="223"/>
      <c r="J217" s="224">
        <f>ROUND(I217*H217,2)</f>
        <v>0</v>
      </c>
      <c r="K217" s="220" t="s">
        <v>131</v>
      </c>
      <c r="L217" s="44"/>
      <c r="M217" s="225" t="s">
        <v>1</v>
      </c>
      <c r="N217" s="226" t="s">
        <v>38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132</v>
      </c>
      <c r="AT217" s="229" t="s">
        <v>127</v>
      </c>
      <c r="AU217" s="229" t="s">
        <v>83</v>
      </c>
      <c r="AY217" s="17" t="s">
        <v>125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81</v>
      </c>
      <c r="BK217" s="230">
        <f>ROUND(I217*H217,2)</f>
        <v>0</v>
      </c>
      <c r="BL217" s="17" t="s">
        <v>132</v>
      </c>
      <c r="BM217" s="229" t="s">
        <v>268</v>
      </c>
    </row>
    <row r="218" s="2" customFormat="1">
      <c r="A218" s="38"/>
      <c r="B218" s="39"/>
      <c r="C218" s="40"/>
      <c r="D218" s="231" t="s">
        <v>134</v>
      </c>
      <c r="E218" s="40"/>
      <c r="F218" s="232" t="s">
        <v>269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134</v>
      </c>
      <c r="AU218" s="17" t="s">
        <v>83</v>
      </c>
    </row>
    <row r="219" s="13" customFormat="1">
      <c r="A219" s="13"/>
      <c r="B219" s="236"/>
      <c r="C219" s="237"/>
      <c r="D219" s="231" t="s">
        <v>136</v>
      </c>
      <c r="E219" s="238" t="s">
        <v>1</v>
      </c>
      <c r="F219" s="239" t="s">
        <v>270</v>
      </c>
      <c r="G219" s="237"/>
      <c r="H219" s="238" t="s">
        <v>1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136</v>
      </c>
      <c r="AU219" s="245" t="s">
        <v>83</v>
      </c>
      <c r="AV219" s="13" t="s">
        <v>81</v>
      </c>
      <c r="AW219" s="13" t="s">
        <v>30</v>
      </c>
      <c r="AX219" s="13" t="s">
        <v>73</v>
      </c>
      <c r="AY219" s="245" t="s">
        <v>125</v>
      </c>
    </row>
    <row r="220" s="14" customFormat="1">
      <c r="A220" s="14"/>
      <c r="B220" s="246"/>
      <c r="C220" s="247"/>
      <c r="D220" s="231" t="s">
        <v>136</v>
      </c>
      <c r="E220" s="248" t="s">
        <v>1</v>
      </c>
      <c r="F220" s="249" t="s">
        <v>271</v>
      </c>
      <c r="G220" s="247"/>
      <c r="H220" s="250">
        <v>260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136</v>
      </c>
      <c r="AU220" s="256" t="s">
        <v>83</v>
      </c>
      <c r="AV220" s="14" t="s">
        <v>83</v>
      </c>
      <c r="AW220" s="14" t="s">
        <v>30</v>
      </c>
      <c r="AX220" s="14" t="s">
        <v>81</v>
      </c>
      <c r="AY220" s="256" t="s">
        <v>125</v>
      </c>
    </row>
    <row r="221" s="12" customFormat="1" ht="22.8" customHeight="1">
      <c r="A221" s="12"/>
      <c r="B221" s="202"/>
      <c r="C221" s="203"/>
      <c r="D221" s="204" t="s">
        <v>72</v>
      </c>
      <c r="E221" s="216" t="s">
        <v>146</v>
      </c>
      <c r="F221" s="216" t="s">
        <v>272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SUM(P222:P233)</f>
        <v>0</v>
      </c>
      <c r="Q221" s="210"/>
      <c r="R221" s="211">
        <f>SUM(R222:R233)</f>
        <v>0.80378804000000004</v>
      </c>
      <c r="S221" s="210"/>
      <c r="T221" s="212">
        <f>SUM(T222:T233)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81</v>
      </c>
      <c r="AT221" s="214" t="s">
        <v>72</v>
      </c>
      <c r="AU221" s="214" t="s">
        <v>81</v>
      </c>
      <c r="AY221" s="213" t="s">
        <v>125</v>
      </c>
      <c r="BK221" s="215">
        <f>SUM(BK222:BK233)</f>
        <v>0</v>
      </c>
    </row>
    <row r="222" s="2" customFormat="1" ht="24.15" customHeight="1">
      <c r="A222" s="38"/>
      <c r="B222" s="39"/>
      <c r="C222" s="218" t="s">
        <v>273</v>
      </c>
      <c r="D222" s="218" t="s">
        <v>127</v>
      </c>
      <c r="E222" s="219" t="s">
        <v>274</v>
      </c>
      <c r="F222" s="220" t="s">
        <v>275</v>
      </c>
      <c r="G222" s="221" t="s">
        <v>261</v>
      </c>
      <c r="H222" s="222">
        <v>0.01</v>
      </c>
      <c r="I222" s="223"/>
      <c r="J222" s="224">
        <f>ROUND(I222*H222,2)</f>
        <v>0</v>
      </c>
      <c r="K222" s="220" t="s">
        <v>131</v>
      </c>
      <c r="L222" s="44"/>
      <c r="M222" s="225" t="s">
        <v>1</v>
      </c>
      <c r="N222" s="226" t="s">
        <v>38</v>
      </c>
      <c r="O222" s="91"/>
      <c r="P222" s="227">
        <f>O222*H222</f>
        <v>0</v>
      </c>
      <c r="Q222" s="227">
        <v>1.0384040000000001</v>
      </c>
      <c r="R222" s="227">
        <f>Q222*H222</f>
        <v>0.010384040000000001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132</v>
      </c>
      <c r="AT222" s="229" t="s">
        <v>127</v>
      </c>
      <c r="AU222" s="229" t="s">
        <v>83</v>
      </c>
      <c r="AY222" s="17" t="s">
        <v>125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81</v>
      </c>
      <c r="BK222" s="230">
        <f>ROUND(I222*H222,2)</f>
        <v>0</v>
      </c>
      <c r="BL222" s="17" t="s">
        <v>132</v>
      </c>
      <c r="BM222" s="229" t="s">
        <v>276</v>
      </c>
    </row>
    <row r="223" s="2" customFormat="1">
      <c r="A223" s="38"/>
      <c r="B223" s="39"/>
      <c r="C223" s="40"/>
      <c r="D223" s="231" t="s">
        <v>134</v>
      </c>
      <c r="E223" s="40"/>
      <c r="F223" s="232" t="s">
        <v>277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134</v>
      </c>
      <c r="AU223" s="17" t="s">
        <v>83</v>
      </c>
    </row>
    <row r="224" s="13" customFormat="1">
      <c r="A224" s="13"/>
      <c r="B224" s="236"/>
      <c r="C224" s="237"/>
      <c r="D224" s="231" t="s">
        <v>136</v>
      </c>
      <c r="E224" s="238" t="s">
        <v>1</v>
      </c>
      <c r="F224" s="239" t="s">
        <v>137</v>
      </c>
      <c r="G224" s="237"/>
      <c r="H224" s="238" t="s">
        <v>1</v>
      </c>
      <c r="I224" s="240"/>
      <c r="J224" s="237"/>
      <c r="K224" s="237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136</v>
      </c>
      <c r="AU224" s="245" t="s">
        <v>83</v>
      </c>
      <c r="AV224" s="13" t="s">
        <v>81</v>
      </c>
      <c r="AW224" s="13" t="s">
        <v>30</v>
      </c>
      <c r="AX224" s="13" t="s">
        <v>73</v>
      </c>
      <c r="AY224" s="245" t="s">
        <v>125</v>
      </c>
    </row>
    <row r="225" s="13" customFormat="1">
      <c r="A225" s="13"/>
      <c r="B225" s="236"/>
      <c r="C225" s="237"/>
      <c r="D225" s="231" t="s">
        <v>136</v>
      </c>
      <c r="E225" s="238" t="s">
        <v>1</v>
      </c>
      <c r="F225" s="239" t="s">
        <v>278</v>
      </c>
      <c r="G225" s="237"/>
      <c r="H225" s="238" t="s">
        <v>1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136</v>
      </c>
      <c r="AU225" s="245" t="s">
        <v>83</v>
      </c>
      <c r="AV225" s="13" t="s">
        <v>81</v>
      </c>
      <c r="AW225" s="13" t="s">
        <v>30</v>
      </c>
      <c r="AX225" s="13" t="s">
        <v>73</v>
      </c>
      <c r="AY225" s="245" t="s">
        <v>125</v>
      </c>
    </row>
    <row r="226" s="13" customFormat="1">
      <c r="A226" s="13"/>
      <c r="B226" s="236"/>
      <c r="C226" s="237"/>
      <c r="D226" s="231" t="s">
        <v>136</v>
      </c>
      <c r="E226" s="238" t="s">
        <v>1</v>
      </c>
      <c r="F226" s="239" t="s">
        <v>279</v>
      </c>
      <c r="G226" s="237"/>
      <c r="H226" s="238" t="s">
        <v>1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136</v>
      </c>
      <c r="AU226" s="245" t="s">
        <v>83</v>
      </c>
      <c r="AV226" s="13" t="s">
        <v>81</v>
      </c>
      <c r="AW226" s="13" t="s">
        <v>30</v>
      </c>
      <c r="AX226" s="13" t="s">
        <v>73</v>
      </c>
      <c r="AY226" s="245" t="s">
        <v>125</v>
      </c>
    </row>
    <row r="227" s="14" customFormat="1">
      <c r="A227" s="14"/>
      <c r="B227" s="246"/>
      <c r="C227" s="247"/>
      <c r="D227" s="231" t="s">
        <v>136</v>
      </c>
      <c r="E227" s="248" t="s">
        <v>1</v>
      </c>
      <c r="F227" s="249" t="s">
        <v>280</v>
      </c>
      <c r="G227" s="247"/>
      <c r="H227" s="250">
        <v>0.01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136</v>
      </c>
      <c r="AU227" s="256" t="s">
        <v>83</v>
      </c>
      <c r="AV227" s="14" t="s">
        <v>83</v>
      </c>
      <c r="AW227" s="14" t="s">
        <v>30</v>
      </c>
      <c r="AX227" s="14" t="s">
        <v>81</v>
      </c>
      <c r="AY227" s="256" t="s">
        <v>125</v>
      </c>
    </row>
    <row r="228" s="2" customFormat="1" ht="16.5" customHeight="1">
      <c r="A228" s="38"/>
      <c r="B228" s="39"/>
      <c r="C228" s="218" t="s">
        <v>281</v>
      </c>
      <c r="D228" s="218" t="s">
        <v>127</v>
      </c>
      <c r="E228" s="219" t="s">
        <v>282</v>
      </c>
      <c r="F228" s="220" t="s">
        <v>283</v>
      </c>
      <c r="G228" s="221" t="s">
        <v>191</v>
      </c>
      <c r="H228" s="222">
        <v>0.29999999999999999</v>
      </c>
      <c r="I228" s="223"/>
      <c r="J228" s="224">
        <f>ROUND(I228*H228,2)</f>
        <v>0</v>
      </c>
      <c r="K228" s="220" t="s">
        <v>131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2.6446800000000001</v>
      </c>
      <c r="R228" s="227">
        <f>Q228*H228</f>
        <v>0.793404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132</v>
      </c>
      <c r="AT228" s="229" t="s">
        <v>127</v>
      </c>
      <c r="AU228" s="229" t="s">
        <v>83</v>
      </c>
      <c r="AY228" s="17" t="s">
        <v>125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132</v>
      </c>
      <c r="BM228" s="229" t="s">
        <v>284</v>
      </c>
    </row>
    <row r="229" s="2" customFormat="1">
      <c r="A229" s="38"/>
      <c r="B229" s="39"/>
      <c r="C229" s="40"/>
      <c r="D229" s="231" t="s">
        <v>134</v>
      </c>
      <c r="E229" s="40"/>
      <c r="F229" s="232" t="s">
        <v>283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134</v>
      </c>
      <c r="AU229" s="17" t="s">
        <v>83</v>
      </c>
    </row>
    <row r="230" s="13" customFormat="1">
      <c r="A230" s="13"/>
      <c r="B230" s="236"/>
      <c r="C230" s="237"/>
      <c r="D230" s="231" t="s">
        <v>136</v>
      </c>
      <c r="E230" s="238" t="s">
        <v>1</v>
      </c>
      <c r="F230" s="239" t="s">
        <v>137</v>
      </c>
      <c r="G230" s="237"/>
      <c r="H230" s="238" t="s">
        <v>1</v>
      </c>
      <c r="I230" s="240"/>
      <c r="J230" s="237"/>
      <c r="K230" s="237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136</v>
      </c>
      <c r="AU230" s="245" t="s">
        <v>83</v>
      </c>
      <c r="AV230" s="13" t="s">
        <v>81</v>
      </c>
      <c r="AW230" s="13" t="s">
        <v>30</v>
      </c>
      <c r="AX230" s="13" t="s">
        <v>73</v>
      </c>
      <c r="AY230" s="245" t="s">
        <v>125</v>
      </c>
    </row>
    <row r="231" s="13" customFormat="1">
      <c r="A231" s="13"/>
      <c r="B231" s="236"/>
      <c r="C231" s="237"/>
      <c r="D231" s="231" t="s">
        <v>136</v>
      </c>
      <c r="E231" s="238" t="s">
        <v>1</v>
      </c>
      <c r="F231" s="239" t="s">
        <v>278</v>
      </c>
      <c r="G231" s="237"/>
      <c r="H231" s="238" t="s">
        <v>1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136</v>
      </c>
      <c r="AU231" s="245" t="s">
        <v>83</v>
      </c>
      <c r="AV231" s="13" t="s">
        <v>81</v>
      </c>
      <c r="AW231" s="13" t="s">
        <v>30</v>
      </c>
      <c r="AX231" s="13" t="s">
        <v>73</v>
      </c>
      <c r="AY231" s="245" t="s">
        <v>125</v>
      </c>
    </row>
    <row r="232" s="13" customFormat="1">
      <c r="A232" s="13"/>
      <c r="B232" s="236"/>
      <c r="C232" s="237"/>
      <c r="D232" s="231" t="s">
        <v>136</v>
      </c>
      <c r="E232" s="238" t="s">
        <v>1</v>
      </c>
      <c r="F232" s="239" t="s">
        <v>285</v>
      </c>
      <c r="G232" s="237"/>
      <c r="H232" s="238" t="s">
        <v>1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136</v>
      </c>
      <c r="AU232" s="245" t="s">
        <v>83</v>
      </c>
      <c r="AV232" s="13" t="s">
        <v>81</v>
      </c>
      <c r="AW232" s="13" t="s">
        <v>30</v>
      </c>
      <c r="AX232" s="13" t="s">
        <v>73</v>
      </c>
      <c r="AY232" s="245" t="s">
        <v>125</v>
      </c>
    </row>
    <row r="233" s="14" customFormat="1">
      <c r="A233" s="14"/>
      <c r="B233" s="246"/>
      <c r="C233" s="247"/>
      <c r="D233" s="231" t="s">
        <v>136</v>
      </c>
      <c r="E233" s="248" t="s">
        <v>1</v>
      </c>
      <c r="F233" s="249" t="s">
        <v>286</v>
      </c>
      <c r="G233" s="247"/>
      <c r="H233" s="250">
        <v>0.29999999999999999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136</v>
      </c>
      <c r="AU233" s="256" t="s">
        <v>83</v>
      </c>
      <c r="AV233" s="14" t="s">
        <v>83</v>
      </c>
      <c r="AW233" s="14" t="s">
        <v>30</v>
      </c>
      <c r="AX233" s="14" t="s">
        <v>81</v>
      </c>
      <c r="AY233" s="256" t="s">
        <v>125</v>
      </c>
    </row>
    <row r="234" s="12" customFormat="1" ht="22.8" customHeight="1">
      <c r="A234" s="12"/>
      <c r="B234" s="202"/>
      <c r="C234" s="203"/>
      <c r="D234" s="204" t="s">
        <v>72</v>
      </c>
      <c r="E234" s="216" t="s">
        <v>132</v>
      </c>
      <c r="F234" s="216" t="s">
        <v>287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SUM(P235:P277)</f>
        <v>0</v>
      </c>
      <c r="Q234" s="210"/>
      <c r="R234" s="211">
        <f>SUM(R235:R277)</f>
        <v>2.8500217306947997</v>
      </c>
      <c r="S234" s="210"/>
      <c r="T234" s="212">
        <f>SUM(T235:T277)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81</v>
      </c>
      <c r="AT234" s="214" t="s">
        <v>72</v>
      </c>
      <c r="AU234" s="214" t="s">
        <v>81</v>
      </c>
      <c r="AY234" s="213" t="s">
        <v>125</v>
      </c>
      <c r="BK234" s="215">
        <f>SUM(BK235:BK277)</f>
        <v>0</v>
      </c>
    </row>
    <row r="235" s="2" customFormat="1" ht="16.5" customHeight="1">
      <c r="A235" s="38"/>
      <c r="B235" s="39"/>
      <c r="C235" s="218" t="s">
        <v>288</v>
      </c>
      <c r="D235" s="218" t="s">
        <v>127</v>
      </c>
      <c r="E235" s="219" t="s">
        <v>289</v>
      </c>
      <c r="F235" s="220" t="s">
        <v>290</v>
      </c>
      <c r="G235" s="221" t="s">
        <v>191</v>
      </c>
      <c r="H235" s="222">
        <v>0.28599999999999998</v>
      </c>
      <c r="I235" s="223"/>
      <c r="J235" s="224">
        <f>ROUND(I235*H235,2)</f>
        <v>0</v>
      </c>
      <c r="K235" s="220" t="s">
        <v>131</v>
      </c>
      <c r="L235" s="44"/>
      <c r="M235" s="225" t="s">
        <v>1</v>
      </c>
      <c r="N235" s="226" t="s">
        <v>38</v>
      </c>
      <c r="O235" s="91"/>
      <c r="P235" s="227">
        <f>O235*H235</f>
        <v>0</v>
      </c>
      <c r="Q235" s="227">
        <v>2.3012299999999999</v>
      </c>
      <c r="R235" s="227">
        <f>Q235*H235</f>
        <v>0.65815177999999996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132</v>
      </c>
      <c r="AT235" s="229" t="s">
        <v>127</v>
      </c>
      <c r="AU235" s="229" t="s">
        <v>83</v>
      </c>
      <c r="AY235" s="17" t="s">
        <v>125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81</v>
      </c>
      <c r="BK235" s="230">
        <f>ROUND(I235*H235,2)</f>
        <v>0</v>
      </c>
      <c r="BL235" s="17" t="s">
        <v>132</v>
      </c>
      <c r="BM235" s="229" t="s">
        <v>291</v>
      </c>
    </row>
    <row r="236" s="2" customFormat="1">
      <c r="A236" s="38"/>
      <c r="B236" s="39"/>
      <c r="C236" s="40"/>
      <c r="D236" s="231" t="s">
        <v>134</v>
      </c>
      <c r="E236" s="40"/>
      <c r="F236" s="232" t="s">
        <v>292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134</v>
      </c>
      <c r="AU236" s="17" t="s">
        <v>83</v>
      </c>
    </row>
    <row r="237" s="13" customFormat="1">
      <c r="A237" s="13"/>
      <c r="B237" s="236"/>
      <c r="C237" s="237"/>
      <c r="D237" s="231" t="s">
        <v>136</v>
      </c>
      <c r="E237" s="238" t="s">
        <v>1</v>
      </c>
      <c r="F237" s="239" t="s">
        <v>137</v>
      </c>
      <c r="G237" s="237"/>
      <c r="H237" s="238" t="s">
        <v>1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136</v>
      </c>
      <c r="AU237" s="245" t="s">
        <v>83</v>
      </c>
      <c r="AV237" s="13" t="s">
        <v>81</v>
      </c>
      <c r="AW237" s="13" t="s">
        <v>30</v>
      </c>
      <c r="AX237" s="13" t="s">
        <v>73</v>
      </c>
      <c r="AY237" s="245" t="s">
        <v>125</v>
      </c>
    </row>
    <row r="238" s="13" customFormat="1">
      <c r="A238" s="13"/>
      <c r="B238" s="236"/>
      <c r="C238" s="237"/>
      <c r="D238" s="231" t="s">
        <v>136</v>
      </c>
      <c r="E238" s="238" t="s">
        <v>1</v>
      </c>
      <c r="F238" s="239" t="s">
        <v>278</v>
      </c>
      <c r="G238" s="237"/>
      <c r="H238" s="238" t="s">
        <v>1</v>
      </c>
      <c r="I238" s="240"/>
      <c r="J238" s="237"/>
      <c r="K238" s="237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136</v>
      </c>
      <c r="AU238" s="245" t="s">
        <v>83</v>
      </c>
      <c r="AV238" s="13" t="s">
        <v>81</v>
      </c>
      <c r="AW238" s="13" t="s">
        <v>30</v>
      </c>
      <c r="AX238" s="13" t="s">
        <v>73</v>
      </c>
      <c r="AY238" s="245" t="s">
        <v>125</v>
      </c>
    </row>
    <row r="239" s="13" customFormat="1">
      <c r="A239" s="13"/>
      <c r="B239" s="236"/>
      <c r="C239" s="237"/>
      <c r="D239" s="231" t="s">
        <v>136</v>
      </c>
      <c r="E239" s="238" t="s">
        <v>1</v>
      </c>
      <c r="F239" s="239" t="s">
        <v>293</v>
      </c>
      <c r="G239" s="237"/>
      <c r="H239" s="238" t="s">
        <v>1</v>
      </c>
      <c r="I239" s="240"/>
      <c r="J239" s="237"/>
      <c r="K239" s="237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136</v>
      </c>
      <c r="AU239" s="245" t="s">
        <v>83</v>
      </c>
      <c r="AV239" s="13" t="s">
        <v>81</v>
      </c>
      <c r="AW239" s="13" t="s">
        <v>30</v>
      </c>
      <c r="AX239" s="13" t="s">
        <v>73</v>
      </c>
      <c r="AY239" s="245" t="s">
        <v>125</v>
      </c>
    </row>
    <row r="240" s="14" customFormat="1">
      <c r="A240" s="14"/>
      <c r="B240" s="246"/>
      <c r="C240" s="247"/>
      <c r="D240" s="231" t="s">
        <v>136</v>
      </c>
      <c r="E240" s="248" t="s">
        <v>1</v>
      </c>
      <c r="F240" s="249" t="s">
        <v>294</v>
      </c>
      <c r="G240" s="247"/>
      <c r="H240" s="250">
        <v>0.28599999999999998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136</v>
      </c>
      <c r="AU240" s="256" t="s">
        <v>83</v>
      </c>
      <c r="AV240" s="14" t="s">
        <v>83</v>
      </c>
      <c r="AW240" s="14" t="s">
        <v>30</v>
      </c>
      <c r="AX240" s="14" t="s">
        <v>81</v>
      </c>
      <c r="AY240" s="256" t="s">
        <v>125</v>
      </c>
    </row>
    <row r="241" s="2" customFormat="1" ht="24.15" customHeight="1">
      <c r="A241" s="38"/>
      <c r="B241" s="39"/>
      <c r="C241" s="218" t="s">
        <v>295</v>
      </c>
      <c r="D241" s="218" t="s">
        <v>127</v>
      </c>
      <c r="E241" s="219" t="s">
        <v>296</v>
      </c>
      <c r="F241" s="220" t="s">
        <v>297</v>
      </c>
      <c r="G241" s="221" t="s">
        <v>130</v>
      </c>
      <c r="H241" s="222">
        <v>4.9500000000000002</v>
      </c>
      <c r="I241" s="223"/>
      <c r="J241" s="224">
        <f>ROUND(I241*H241,2)</f>
        <v>0</v>
      </c>
      <c r="K241" s="220" t="s">
        <v>131</v>
      </c>
      <c r="L241" s="44"/>
      <c r="M241" s="225" t="s">
        <v>1</v>
      </c>
      <c r="N241" s="226" t="s">
        <v>38</v>
      </c>
      <c r="O241" s="91"/>
      <c r="P241" s="227">
        <f>O241*H241</f>
        <v>0</v>
      </c>
      <c r="Q241" s="227">
        <v>0.0055180000000000003</v>
      </c>
      <c r="R241" s="227">
        <f>Q241*H241</f>
        <v>0.027314100000000004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132</v>
      </c>
      <c r="AT241" s="229" t="s">
        <v>127</v>
      </c>
      <c r="AU241" s="229" t="s">
        <v>83</v>
      </c>
      <c r="AY241" s="17" t="s">
        <v>125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81</v>
      </c>
      <c r="BK241" s="230">
        <f>ROUND(I241*H241,2)</f>
        <v>0</v>
      </c>
      <c r="BL241" s="17" t="s">
        <v>132</v>
      </c>
      <c r="BM241" s="229" t="s">
        <v>298</v>
      </c>
    </row>
    <row r="242" s="2" customFormat="1">
      <c r="A242" s="38"/>
      <c r="B242" s="39"/>
      <c r="C242" s="40"/>
      <c r="D242" s="231" t="s">
        <v>134</v>
      </c>
      <c r="E242" s="40"/>
      <c r="F242" s="232" t="s">
        <v>299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134</v>
      </c>
      <c r="AU242" s="17" t="s">
        <v>83</v>
      </c>
    </row>
    <row r="243" s="13" customFormat="1">
      <c r="A243" s="13"/>
      <c r="B243" s="236"/>
      <c r="C243" s="237"/>
      <c r="D243" s="231" t="s">
        <v>136</v>
      </c>
      <c r="E243" s="238" t="s">
        <v>1</v>
      </c>
      <c r="F243" s="239" t="s">
        <v>137</v>
      </c>
      <c r="G243" s="237"/>
      <c r="H243" s="238" t="s">
        <v>1</v>
      </c>
      <c r="I243" s="240"/>
      <c r="J243" s="237"/>
      <c r="K243" s="237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136</v>
      </c>
      <c r="AU243" s="245" t="s">
        <v>83</v>
      </c>
      <c r="AV243" s="13" t="s">
        <v>81</v>
      </c>
      <c r="AW243" s="13" t="s">
        <v>30</v>
      </c>
      <c r="AX243" s="13" t="s">
        <v>73</v>
      </c>
      <c r="AY243" s="245" t="s">
        <v>125</v>
      </c>
    </row>
    <row r="244" s="13" customFormat="1">
      <c r="A244" s="13"/>
      <c r="B244" s="236"/>
      <c r="C244" s="237"/>
      <c r="D244" s="231" t="s">
        <v>136</v>
      </c>
      <c r="E244" s="238" t="s">
        <v>1</v>
      </c>
      <c r="F244" s="239" t="s">
        <v>278</v>
      </c>
      <c r="G244" s="237"/>
      <c r="H244" s="238" t="s">
        <v>1</v>
      </c>
      <c r="I244" s="240"/>
      <c r="J244" s="237"/>
      <c r="K244" s="237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136</v>
      </c>
      <c r="AU244" s="245" t="s">
        <v>83</v>
      </c>
      <c r="AV244" s="13" t="s">
        <v>81</v>
      </c>
      <c r="AW244" s="13" t="s">
        <v>30</v>
      </c>
      <c r="AX244" s="13" t="s">
        <v>73</v>
      </c>
      <c r="AY244" s="245" t="s">
        <v>125</v>
      </c>
    </row>
    <row r="245" s="14" customFormat="1">
      <c r="A245" s="14"/>
      <c r="B245" s="246"/>
      <c r="C245" s="247"/>
      <c r="D245" s="231" t="s">
        <v>136</v>
      </c>
      <c r="E245" s="248" t="s">
        <v>1</v>
      </c>
      <c r="F245" s="249" t="s">
        <v>300</v>
      </c>
      <c r="G245" s="247"/>
      <c r="H245" s="250">
        <v>4.9500000000000002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136</v>
      </c>
      <c r="AU245" s="256" t="s">
        <v>83</v>
      </c>
      <c r="AV245" s="14" t="s">
        <v>83</v>
      </c>
      <c r="AW245" s="14" t="s">
        <v>30</v>
      </c>
      <c r="AX245" s="14" t="s">
        <v>81</v>
      </c>
      <c r="AY245" s="256" t="s">
        <v>125</v>
      </c>
    </row>
    <row r="246" s="2" customFormat="1" ht="24.15" customHeight="1">
      <c r="A246" s="38"/>
      <c r="B246" s="39"/>
      <c r="C246" s="218" t="s">
        <v>301</v>
      </c>
      <c r="D246" s="218" t="s">
        <v>127</v>
      </c>
      <c r="E246" s="219" t="s">
        <v>302</v>
      </c>
      <c r="F246" s="220" t="s">
        <v>303</v>
      </c>
      <c r="G246" s="221" t="s">
        <v>130</v>
      </c>
      <c r="H246" s="222">
        <v>4.9500000000000002</v>
      </c>
      <c r="I246" s="223"/>
      <c r="J246" s="224">
        <f>ROUND(I246*H246,2)</f>
        <v>0</v>
      </c>
      <c r="K246" s="220" t="s">
        <v>131</v>
      </c>
      <c r="L246" s="44"/>
      <c r="M246" s="225" t="s">
        <v>1</v>
      </c>
      <c r="N246" s="226" t="s">
        <v>38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132</v>
      </c>
      <c r="AT246" s="229" t="s">
        <v>127</v>
      </c>
      <c r="AU246" s="229" t="s">
        <v>83</v>
      </c>
      <c r="AY246" s="17" t="s">
        <v>125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81</v>
      </c>
      <c r="BK246" s="230">
        <f>ROUND(I246*H246,2)</f>
        <v>0</v>
      </c>
      <c r="BL246" s="17" t="s">
        <v>132</v>
      </c>
      <c r="BM246" s="229" t="s">
        <v>304</v>
      </c>
    </row>
    <row r="247" s="2" customFormat="1">
      <c r="A247" s="38"/>
      <c r="B247" s="39"/>
      <c r="C247" s="40"/>
      <c r="D247" s="231" t="s">
        <v>134</v>
      </c>
      <c r="E247" s="40"/>
      <c r="F247" s="232" t="s">
        <v>305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134</v>
      </c>
      <c r="AU247" s="17" t="s">
        <v>83</v>
      </c>
    </row>
    <row r="248" s="2" customFormat="1" ht="16.5" customHeight="1">
      <c r="A248" s="38"/>
      <c r="B248" s="39"/>
      <c r="C248" s="218" t="s">
        <v>306</v>
      </c>
      <c r="D248" s="218" t="s">
        <v>127</v>
      </c>
      <c r="E248" s="219" t="s">
        <v>307</v>
      </c>
      <c r="F248" s="220" t="s">
        <v>308</v>
      </c>
      <c r="G248" s="221" t="s">
        <v>191</v>
      </c>
      <c r="H248" s="222">
        <v>1.1539999999999999</v>
      </c>
      <c r="I248" s="223"/>
      <c r="J248" s="224">
        <f>ROUND(I248*H248,2)</f>
        <v>0</v>
      </c>
      <c r="K248" s="220" t="s">
        <v>131</v>
      </c>
      <c r="L248" s="44"/>
      <c r="M248" s="225" t="s">
        <v>1</v>
      </c>
      <c r="N248" s="226" t="s">
        <v>38</v>
      </c>
      <c r="O248" s="91"/>
      <c r="P248" s="227">
        <f>O248*H248</f>
        <v>0</v>
      </c>
      <c r="Q248" s="227">
        <v>1.7875000000000001</v>
      </c>
      <c r="R248" s="227">
        <f>Q248*H248</f>
        <v>2.0627749999999998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132</v>
      </c>
      <c r="AT248" s="229" t="s">
        <v>127</v>
      </c>
      <c r="AU248" s="229" t="s">
        <v>83</v>
      </c>
      <c r="AY248" s="17" t="s">
        <v>125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81</v>
      </c>
      <c r="BK248" s="230">
        <f>ROUND(I248*H248,2)</f>
        <v>0</v>
      </c>
      <c r="BL248" s="17" t="s">
        <v>132</v>
      </c>
      <c r="BM248" s="229" t="s">
        <v>309</v>
      </c>
    </row>
    <row r="249" s="2" customFormat="1">
      <c r="A249" s="38"/>
      <c r="B249" s="39"/>
      <c r="C249" s="40"/>
      <c r="D249" s="231" t="s">
        <v>134</v>
      </c>
      <c r="E249" s="40"/>
      <c r="F249" s="232" t="s">
        <v>310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134</v>
      </c>
      <c r="AU249" s="17" t="s">
        <v>83</v>
      </c>
    </row>
    <row r="250" s="13" customFormat="1">
      <c r="A250" s="13"/>
      <c r="B250" s="236"/>
      <c r="C250" s="237"/>
      <c r="D250" s="231" t="s">
        <v>136</v>
      </c>
      <c r="E250" s="238" t="s">
        <v>1</v>
      </c>
      <c r="F250" s="239" t="s">
        <v>137</v>
      </c>
      <c r="G250" s="237"/>
      <c r="H250" s="238" t="s">
        <v>1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136</v>
      </c>
      <c r="AU250" s="245" t="s">
        <v>83</v>
      </c>
      <c r="AV250" s="13" t="s">
        <v>81</v>
      </c>
      <c r="AW250" s="13" t="s">
        <v>30</v>
      </c>
      <c r="AX250" s="13" t="s">
        <v>73</v>
      </c>
      <c r="AY250" s="245" t="s">
        <v>125</v>
      </c>
    </row>
    <row r="251" s="13" customFormat="1">
      <c r="A251" s="13"/>
      <c r="B251" s="236"/>
      <c r="C251" s="237"/>
      <c r="D251" s="231" t="s">
        <v>136</v>
      </c>
      <c r="E251" s="238" t="s">
        <v>1</v>
      </c>
      <c r="F251" s="239" t="s">
        <v>311</v>
      </c>
      <c r="G251" s="237"/>
      <c r="H251" s="238" t="s">
        <v>1</v>
      </c>
      <c r="I251" s="240"/>
      <c r="J251" s="237"/>
      <c r="K251" s="237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136</v>
      </c>
      <c r="AU251" s="245" t="s">
        <v>83</v>
      </c>
      <c r="AV251" s="13" t="s">
        <v>81</v>
      </c>
      <c r="AW251" s="13" t="s">
        <v>30</v>
      </c>
      <c r="AX251" s="13" t="s">
        <v>73</v>
      </c>
      <c r="AY251" s="245" t="s">
        <v>125</v>
      </c>
    </row>
    <row r="252" s="14" customFormat="1">
      <c r="A252" s="14"/>
      <c r="B252" s="246"/>
      <c r="C252" s="247"/>
      <c r="D252" s="231" t="s">
        <v>136</v>
      </c>
      <c r="E252" s="248" t="s">
        <v>1</v>
      </c>
      <c r="F252" s="249" t="s">
        <v>312</v>
      </c>
      <c r="G252" s="247"/>
      <c r="H252" s="250">
        <v>1.1539999999999999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136</v>
      </c>
      <c r="AU252" s="256" t="s">
        <v>83</v>
      </c>
      <c r="AV252" s="14" t="s">
        <v>83</v>
      </c>
      <c r="AW252" s="14" t="s">
        <v>30</v>
      </c>
      <c r="AX252" s="14" t="s">
        <v>81</v>
      </c>
      <c r="AY252" s="256" t="s">
        <v>125</v>
      </c>
    </row>
    <row r="253" s="2" customFormat="1" ht="24.15" customHeight="1">
      <c r="A253" s="38"/>
      <c r="B253" s="39"/>
      <c r="C253" s="218" t="s">
        <v>313</v>
      </c>
      <c r="D253" s="218" t="s">
        <v>127</v>
      </c>
      <c r="E253" s="219" t="s">
        <v>314</v>
      </c>
      <c r="F253" s="220" t="s">
        <v>315</v>
      </c>
      <c r="G253" s="221" t="s">
        <v>191</v>
      </c>
      <c r="H253" s="222">
        <v>28.27</v>
      </c>
      <c r="I253" s="223"/>
      <c r="J253" s="224">
        <f>ROUND(I253*H253,2)</f>
        <v>0</v>
      </c>
      <c r="K253" s="220" t="s">
        <v>131</v>
      </c>
      <c r="L253" s="44"/>
      <c r="M253" s="225" t="s">
        <v>1</v>
      </c>
      <c r="N253" s="226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132</v>
      </c>
      <c r="AT253" s="229" t="s">
        <v>127</v>
      </c>
      <c r="AU253" s="229" t="s">
        <v>83</v>
      </c>
      <c r="AY253" s="17" t="s">
        <v>125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132</v>
      </c>
      <c r="BM253" s="229" t="s">
        <v>316</v>
      </c>
    </row>
    <row r="254" s="2" customFormat="1">
      <c r="A254" s="38"/>
      <c r="B254" s="39"/>
      <c r="C254" s="40"/>
      <c r="D254" s="231" t="s">
        <v>134</v>
      </c>
      <c r="E254" s="40"/>
      <c r="F254" s="232" t="s">
        <v>317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134</v>
      </c>
      <c r="AU254" s="17" t="s">
        <v>83</v>
      </c>
    </row>
    <row r="255" s="13" customFormat="1">
      <c r="A255" s="13"/>
      <c r="B255" s="236"/>
      <c r="C255" s="237"/>
      <c r="D255" s="231" t="s">
        <v>136</v>
      </c>
      <c r="E255" s="238" t="s">
        <v>1</v>
      </c>
      <c r="F255" s="239" t="s">
        <v>200</v>
      </c>
      <c r="G255" s="237"/>
      <c r="H255" s="238" t="s">
        <v>1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136</v>
      </c>
      <c r="AU255" s="245" t="s">
        <v>83</v>
      </c>
      <c r="AV255" s="13" t="s">
        <v>81</v>
      </c>
      <c r="AW255" s="13" t="s">
        <v>30</v>
      </c>
      <c r="AX255" s="13" t="s">
        <v>73</v>
      </c>
      <c r="AY255" s="245" t="s">
        <v>125</v>
      </c>
    </row>
    <row r="256" s="13" customFormat="1">
      <c r="A256" s="13"/>
      <c r="B256" s="236"/>
      <c r="C256" s="237"/>
      <c r="D256" s="231" t="s">
        <v>136</v>
      </c>
      <c r="E256" s="238" t="s">
        <v>1</v>
      </c>
      <c r="F256" s="239" t="s">
        <v>318</v>
      </c>
      <c r="G256" s="237"/>
      <c r="H256" s="238" t="s">
        <v>1</v>
      </c>
      <c r="I256" s="240"/>
      <c r="J256" s="237"/>
      <c r="K256" s="237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136</v>
      </c>
      <c r="AU256" s="245" t="s">
        <v>83</v>
      </c>
      <c r="AV256" s="13" t="s">
        <v>81</v>
      </c>
      <c r="AW256" s="13" t="s">
        <v>30</v>
      </c>
      <c r="AX256" s="13" t="s">
        <v>73</v>
      </c>
      <c r="AY256" s="245" t="s">
        <v>125</v>
      </c>
    </row>
    <row r="257" s="14" customFormat="1">
      <c r="A257" s="14"/>
      <c r="B257" s="246"/>
      <c r="C257" s="247"/>
      <c r="D257" s="231" t="s">
        <v>136</v>
      </c>
      <c r="E257" s="248" t="s">
        <v>1</v>
      </c>
      <c r="F257" s="249" t="s">
        <v>319</v>
      </c>
      <c r="G257" s="247"/>
      <c r="H257" s="250">
        <v>28.27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136</v>
      </c>
      <c r="AU257" s="256" t="s">
        <v>83</v>
      </c>
      <c r="AV257" s="14" t="s">
        <v>83</v>
      </c>
      <c r="AW257" s="14" t="s">
        <v>30</v>
      </c>
      <c r="AX257" s="14" t="s">
        <v>81</v>
      </c>
      <c r="AY257" s="256" t="s">
        <v>125</v>
      </c>
    </row>
    <row r="258" s="2" customFormat="1" ht="16.5" customHeight="1">
      <c r="A258" s="38"/>
      <c r="B258" s="39"/>
      <c r="C258" s="218" t="s">
        <v>320</v>
      </c>
      <c r="D258" s="218" t="s">
        <v>127</v>
      </c>
      <c r="E258" s="219" t="s">
        <v>321</v>
      </c>
      <c r="F258" s="220" t="s">
        <v>322</v>
      </c>
      <c r="G258" s="221" t="s">
        <v>191</v>
      </c>
      <c r="H258" s="222">
        <v>0.39100000000000001</v>
      </c>
      <c r="I258" s="223"/>
      <c r="J258" s="224">
        <f>ROUND(I258*H258,2)</f>
        <v>0</v>
      </c>
      <c r="K258" s="220" t="s">
        <v>131</v>
      </c>
      <c r="L258" s="44"/>
      <c r="M258" s="225" t="s">
        <v>1</v>
      </c>
      <c r="N258" s="226" t="s">
        <v>38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132</v>
      </c>
      <c r="AT258" s="229" t="s">
        <v>127</v>
      </c>
      <c r="AU258" s="229" t="s">
        <v>83</v>
      </c>
      <c r="AY258" s="17" t="s">
        <v>125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81</v>
      </c>
      <c r="BK258" s="230">
        <f>ROUND(I258*H258,2)</f>
        <v>0</v>
      </c>
      <c r="BL258" s="17" t="s">
        <v>132</v>
      </c>
      <c r="BM258" s="229" t="s">
        <v>323</v>
      </c>
    </row>
    <row r="259" s="2" customFormat="1">
      <c r="A259" s="38"/>
      <c r="B259" s="39"/>
      <c r="C259" s="40"/>
      <c r="D259" s="231" t="s">
        <v>134</v>
      </c>
      <c r="E259" s="40"/>
      <c r="F259" s="232" t="s">
        <v>324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134</v>
      </c>
      <c r="AU259" s="17" t="s">
        <v>83</v>
      </c>
    </row>
    <row r="260" s="13" customFormat="1">
      <c r="A260" s="13"/>
      <c r="B260" s="236"/>
      <c r="C260" s="237"/>
      <c r="D260" s="231" t="s">
        <v>136</v>
      </c>
      <c r="E260" s="238" t="s">
        <v>1</v>
      </c>
      <c r="F260" s="239" t="s">
        <v>325</v>
      </c>
      <c r="G260" s="237"/>
      <c r="H260" s="238" t="s">
        <v>1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136</v>
      </c>
      <c r="AU260" s="245" t="s">
        <v>83</v>
      </c>
      <c r="AV260" s="13" t="s">
        <v>81</v>
      </c>
      <c r="AW260" s="13" t="s">
        <v>30</v>
      </c>
      <c r="AX260" s="13" t="s">
        <v>73</v>
      </c>
      <c r="AY260" s="245" t="s">
        <v>125</v>
      </c>
    </row>
    <row r="261" s="13" customFormat="1">
      <c r="A261" s="13"/>
      <c r="B261" s="236"/>
      <c r="C261" s="237"/>
      <c r="D261" s="231" t="s">
        <v>136</v>
      </c>
      <c r="E261" s="238" t="s">
        <v>1</v>
      </c>
      <c r="F261" s="239" t="s">
        <v>326</v>
      </c>
      <c r="G261" s="237"/>
      <c r="H261" s="238" t="s">
        <v>1</v>
      </c>
      <c r="I261" s="240"/>
      <c r="J261" s="237"/>
      <c r="K261" s="237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136</v>
      </c>
      <c r="AU261" s="245" t="s">
        <v>83</v>
      </c>
      <c r="AV261" s="13" t="s">
        <v>81</v>
      </c>
      <c r="AW261" s="13" t="s">
        <v>30</v>
      </c>
      <c r="AX261" s="13" t="s">
        <v>73</v>
      </c>
      <c r="AY261" s="245" t="s">
        <v>125</v>
      </c>
    </row>
    <row r="262" s="13" customFormat="1">
      <c r="A262" s="13"/>
      <c r="B262" s="236"/>
      <c r="C262" s="237"/>
      <c r="D262" s="231" t="s">
        <v>136</v>
      </c>
      <c r="E262" s="238" t="s">
        <v>1</v>
      </c>
      <c r="F262" s="239" t="s">
        <v>327</v>
      </c>
      <c r="G262" s="237"/>
      <c r="H262" s="238" t="s">
        <v>1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136</v>
      </c>
      <c r="AU262" s="245" t="s">
        <v>83</v>
      </c>
      <c r="AV262" s="13" t="s">
        <v>81</v>
      </c>
      <c r="AW262" s="13" t="s">
        <v>30</v>
      </c>
      <c r="AX262" s="13" t="s">
        <v>73</v>
      </c>
      <c r="AY262" s="245" t="s">
        <v>125</v>
      </c>
    </row>
    <row r="263" s="14" customFormat="1">
      <c r="A263" s="14"/>
      <c r="B263" s="246"/>
      <c r="C263" s="247"/>
      <c r="D263" s="231" t="s">
        <v>136</v>
      </c>
      <c r="E263" s="248" t="s">
        <v>1</v>
      </c>
      <c r="F263" s="249" t="s">
        <v>328</v>
      </c>
      <c r="G263" s="247"/>
      <c r="H263" s="250">
        <v>0.39100000000000001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136</v>
      </c>
      <c r="AU263" s="256" t="s">
        <v>83</v>
      </c>
      <c r="AV263" s="14" t="s">
        <v>83</v>
      </c>
      <c r="AW263" s="14" t="s">
        <v>30</v>
      </c>
      <c r="AX263" s="14" t="s">
        <v>81</v>
      </c>
      <c r="AY263" s="256" t="s">
        <v>125</v>
      </c>
    </row>
    <row r="264" s="2" customFormat="1" ht="21.75" customHeight="1">
      <c r="A264" s="38"/>
      <c r="B264" s="39"/>
      <c r="C264" s="218" t="s">
        <v>329</v>
      </c>
      <c r="D264" s="218" t="s">
        <v>127</v>
      </c>
      <c r="E264" s="219" t="s">
        <v>330</v>
      </c>
      <c r="F264" s="220" t="s">
        <v>331</v>
      </c>
      <c r="G264" s="221" t="s">
        <v>191</v>
      </c>
      <c r="H264" s="222">
        <v>1.4430000000000001</v>
      </c>
      <c r="I264" s="223"/>
      <c r="J264" s="224">
        <f>ROUND(I264*H264,2)</f>
        <v>0</v>
      </c>
      <c r="K264" s="220" t="s">
        <v>131</v>
      </c>
      <c r="L264" s="44"/>
      <c r="M264" s="225" t="s">
        <v>1</v>
      </c>
      <c r="N264" s="226" t="s">
        <v>38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132</v>
      </c>
      <c r="AT264" s="229" t="s">
        <v>127</v>
      </c>
      <c r="AU264" s="229" t="s">
        <v>83</v>
      </c>
      <c r="AY264" s="17" t="s">
        <v>125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132</v>
      </c>
      <c r="BM264" s="229" t="s">
        <v>332</v>
      </c>
    </row>
    <row r="265" s="2" customFormat="1">
      <c r="A265" s="38"/>
      <c r="B265" s="39"/>
      <c r="C265" s="40"/>
      <c r="D265" s="231" t="s">
        <v>134</v>
      </c>
      <c r="E265" s="40"/>
      <c r="F265" s="232" t="s">
        <v>333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134</v>
      </c>
      <c r="AU265" s="17" t="s">
        <v>83</v>
      </c>
    </row>
    <row r="266" s="13" customFormat="1">
      <c r="A266" s="13"/>
      <c r="B266" s="236"/>
      <c r="C266" s="237"/>
      <c r="D266" s="231" t="s">
        <v>136</v>
      </c>
      <c r="E266" s="238" t="s">
        <v>1</v>
      </c>
      <c r="F266" s="239" t="s">
        <v>137</v>
      </c>
      <c r="G266" s="237"/>
      <c r="H266" s="238" t="s">
        <v>1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136</v>
      </c>
      <c r="AU266" s="245" t="s">
        <v>83</v>
      </c>
      <c r="AV266" s="13" t="s">
        <v>81</v>
      </c>
      <c r="AW266" s="13" t="s">
        <v>30</v>
      </c>
      <c r="AX266" s="13" t="s">
        <v>73</v>
      </c>
      <c r="AY266" s="245" t="s">
        <v>125</v>
      </c>
    </row>
    <row r="267" s="13" customFormat="1">
      <c r="A267" s="13"/>
      <c r="B267" s="236"/>
      <c r="C267" s="237"/>
      <c r="D267" s="231" t="s">
        <v>136</v>
      </c>
      <c r="E267" s="238" t="s">
        <v>1</v>
      </c>
      <c r="F267" s="239" t="s">
        <v>326</v>
      </c>
      <c r="G267" s="237"/>
      <c r="H267" s="238" t="s">
        <v>1</v>
      </c>
      <c r="I267" s="240"/>
      <c r="J267" s="237"/>
      <c r="K267" s="237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136</v>
      </c>
      <c r="AU267" s="245" t="s">
        <v>83</v>
      </c>
      <c r="AV267" s="13" t="s">
        <v>81</v>
      </c>
      <c r="AW267" s="13" t="s">
        <v>30</v>
      </c>
      <c r="AX267" s="13" t="s">
        <v>73</v>
      </c>
      <c r="AY267" s="245" t="s">
        <v>125</v>
      </c>
    </row>
    <row r="268" s="14" customFormat="1">
      <c r="A268" s="14"/>
      <c r="B268" s="246"/>
      <c r="C268" s="247"/>
      <c r="D268" s="231" t="s">
        <v>136</v>
      </c>
      <c r="E268" s="248" t="s">
        <v>1</v>
      </c>
      <c r="F268" s="249" t="s">
        <v>334</v>
      </c>
      <c r="G268" s="247"/>
      <c r="H268" s="250">
        <v>1.4430000000000001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136</v>
      </c>
      <c r="AU268" s="256" t="s">
        <v>83</v>
      </c>
      <c r="AV268" s="14" t="s">
        <v>83</v>
      </c>
      <c r="AW268" s="14" t="s">
        <v>30</v>
      </c>
      <c r="AX268" s="14" t="s">
        <v>81</v>
      </c>
      <c r="AY268" s="256" t="s">
        <v>125</v>
      </c>
    </row>
    <row r="269" s="2" customFormat="1" ht="24.15" customHeight="1">
      <c r="A269" s="38"/>
      <c r="B269" s="39"/>
      <c r="C269" s="218" t="s">
        <v>335</v>
      </c>
      <c r="D269" s="218" t="s">
        <v>127</v>
      </c>
      <c r="E269" s="219" t="s">
        <v>336</v>
      </c>
      <c r="F269" s="220" t="s">
        <v>337</v>
      </c>
      <c r="G269" s="221" t="s">
        <v>130</v>
      </c>
      <c r="H269" s="222">
        <v>1.98</v>
      </c>
      <c r="I269" s="223"/>
      <c r="J269" s="224">
        <f>ROUND(I269*H269,2)</f>
        <v>0</v>
      </c>
      <c r="K269" s="220" t="s">
        <v>131</v>
      </c>
      <c r="L269" s="44"/>
      <c r="M269" s="225" t="s">
        <v>1</v>
      </c>
      <c r="N269" s="226" t="s">
        <v>38</v>
      </c>
      <c r="O269" s="91"/>
      <c r="P269" s="227">
        <f>O269*H269</f>
        <v>0</v>
      </c>
      <c r="Q269" s="227">
        <v>0.0063171399999999997</v>
      </c>
      <c r="R269" s="227">
        <f>Q269*H269</f>
        <v>0.012507937199999999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132</v>
      </c>
      <c r="AT269" s="229" t="s">
        <v>127</v>
      </c>
      <c r="AU269" s="229" t="s">
        <v>83</v>
      </c>
      <c r="AY269" s="17" t="s">
        <v>125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81</v>
      </c>
      <c r="BK269" s="230">
        <f>ROUND(I269*H269,2)</f>
        <v>0</v>
      </c>
      <c r="BL269" s="17" t="s">
        <v>132</v>
      </c>
      <c r="BM269" s="229" t="s">
        <v>338</v>
      </c>
    </row>
    <row r="270" s="2" customFormat="1">
      <c r="A270" s="38"/>
      <c r="B270" s="39"/>
      <c r="C270" s="40"/>
      <c r="D270" s="231" t="s">
        <v>134</v>
      </c>
      <c r="E270" s="40"/>
      <c r="F270" s="232" t="s">
        <v>339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134</v>
      </c>
      <c r="AU270" s="17" t="s">
        <v>83</v>
      </c>
    </row>
    <row r="271" s="13" customFormat="1">
      <c r="A271" s="13"/>
      <c r="B271" s="236"/>
      <c r="C271" s="237"/>
      <c r="D271" s="231" t="s">
        <v>136</v>
      </c>
      <c r="E271" s="238" t="s">
        <v>1</v>
      </c>
      <c r="F271" s="239" t="s">
        <v>137</v>
      </c>
      <c r="G271" s="237"/>
      <c r="H271" s="238" t="s">
        <v>1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136</v>
      </c>
      <c r="AU271" s="245" t="s">
        <v>83</v>
      </c>
      <c r="AV271" s="13" t="s">
        <v>81</v>
      </c>
      <c r="AW271" s="13" t="s">
        <v>30</v>
      </c>
      <c r="AX271" s="13" t="s">
        <v>73</v>
      </c>
      <c r="AY271" s="245" t="s">
        <v>125</v>
      </c>
    </row>
    <row r="272" s="13" customFormat="1">
      <c r="A272" s="13"/>
      <c r="B272" s="236"/>
      <c r="C272" s="237"/>
      <c r="D272" s="231" t="s">
        <v>136</v>
      </c>
      <c r="E272" s="238" t="s">
        <v>1</v>
      </c>
      <c r="F272" s="239" t="s">
        <v>340</v>
      </c>
      <c r="G272" s="237"/>
      <c r="H272" s="238" t="s">
        <v>1</v>
      </c>
      <c r="I272" s="240"/>
      <c r="J272" s="237"/>
      <c r="K272" s="237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136</v>
      </c>
      <c r="AU272" s="245" t="s">
        <v>83</v>
      </c>
      <c r="AV272" s="13" t="s">
        <v>81</v>
      </c>
      <c r="AW272" s="13" t="s">
        <v>30</v>
      </c>
      <c r="AX272" s="13" t="s">
        <v>73</v>
      </c>
      <c r="AY272" s="245" t="s">
        <v>125</v>
      </c>
    </row>
    <row r="273" s="14" customFormat="1">
      <c r="A273" s="14"/>
      <c r="B273" s="246"/>
      <c r="C273" s="247"/>
      <c r="D273" s="231" t="s">
        <v>136</v>
      </c>
      <c r="E273" s="248" t="s">
        <v>1</v>
      </c>
      <c r="F273" s="249" t="s">
        <v>341</v>
      </c>
      <c r="G273" s="247"/>
      <c r="H273" s="250">
        <v>1.98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6" t="s">
        <v>136</v>
      </c>
      <c r="AU273" s="256" t="s">
        <v>83</v>
      </c>
      <c r="AV273" s="14" t="s">
        <v>83</v>
      </c>
      <c r="AW273" s="14" t="s">
        <v>30</v>
      </c>
      <c r="AX273" s="14" t="s">
        <v>81</v>
      </c>
      <c r="AY273" s="256" t="s">
        <v>125</v>
      </c>
    </row>
    <row r="274" s="2" customFormat="1" ht="24.15" customHeight="1">
      <c r="A274" s="38"/>
      <c r="B274" s="39"/>
      <c r="C274" s="218" t="s">
        <v>342</v>
      </c>
      <c r="D274" s="218" t="s">
        <v>127</v>
      </c>
      <c r="E274" s="219" t="s">
        <v>343</v>
      </c>
      <c r="F274" s="220" t="s">
        <v>344</v>
      </c>
      <c r="G274" s="221" t="s">
        <v>261</v>
      </c>
      <c r="H274" s="222">
        <v>0.084000000000000005</v>
      </c>
      <c r="I274" s="223"/>
      <c r="J274" s="224">
        <f>ROUND(I274*H274,2)</f>
        <v>0</v>
      </c>
      <c r="K274" s="220" t="s">
        <v>131</v>
      </c>
      <c r="L274" s="44"/>
      <c r="M274" s="225" t="s">
        <v>1</v>
      </c>
      <c r="N274" s="226" t="s">
        <v>38</v>
      </c>
      <c r="O274" s="91"/>
      <c r="P274" s="227">
        <f>O274*H274</f>
        <v>0</v>
      </c>
      <c r="Q274" s="227">
        <v>1.0627727797</v>
      </c>
      <c r="R274" s="227">
        <f>Q274*H274</f>
        <v>0.089272913494800002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132</v>
      </c>
      <c r="AT274" s="229" t="s">
        <v>127</v>
      </c>
      <c r="AU274" s="229" t="s">
        <v>83</v>
      </c>
      <c r="AY274" s="17" t="s">
        <v>125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81</v>
      </c>
      <c r="BK274" s="230">
        <f>ROUND(I274*H274,2)</f>
        <v>0</v>
      </c>
      <c r="BL274" s="17" t="s">
        <v>132</v>
      </c>
      <c r="BM274" s="229" t="s">
        <v>345</v>
      </c>
    </row>
    <row r="275" s="2" customFormat="1">
      <c r="A275" s="38"/>
      <c r="B275" s="39"/>
      <c r="C275" s="40"/>
      <c r="D275" s="231" t="s">
        <v>134</v>
      </c>
      <c r="E275" s="40"/>
      <c r="F275" s="232" t="s">
        <v>346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134</v>
      </c>
      <c r="AU275" s="17" t="s">
        <v>83</v>
      </c>
    </row>
    <row r="276" s="13" customFormat="1">
      <c r="A276" s="13"/>
      <c r="B276" s="236"/>
      <c r="C276" s="237"/>
      <c r="D276" s="231" t="s">
        <v>136</v>
      </c>
      <c r="E276" s="238" t="s">
        <v>1</v>
      </c>
      <c r="F276" s="239" t="s">
        <v>347</v>
      </c>
      <c r="G276" s="237"/>
      <c r="H276" s="238" t="s">
        <v>1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136</v>
      </c>
      <c r="AU276" s="245" t="s">
        <v>83</v>
      </c>
      <c r="AV276" s="13" t="s">
        <v>81</v>
      </c>
      <c r="AW276" s="13" t="s">
        <v>30</v>
      </c>
      <c r="AX276" s="13" t="s">
        <v>73</v>
      </c>
      <c r="AY276" s="245" t="s">
        <v>125</v>
      </c>
    </row>
    <row r="277" s="14" customFormat="1">
      <c r="A277" s="14"/>
      <c r="B277" s="246"/>
      <c r="C277" s="247"/>
      <c r="D277" s="231" t="s">
        <v>136</v>
      </c>
      <c r="E277" s="248" t="s">
        <v>1</v>
      </c>
      <c r="F277" s="249" t="s">
        <v>348</v>
      </c>
      <c r="G277" s="247"/>
      <c r="H277" s="250">
        <v>0.084000000000000005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136</v>
      </c>
      <c r="AU277" s="256" t="s">
        <v>83</v>
      </c>
      <c r="AV277" s="14" t="s">
        <v>83</v>
      </c>
      <c r="AW277" s="14" t="s">
        <v>30</v>
      </c>
      <c r="AX277" s="14" t="s">
        <v>81</v>
      </c>
      <c r="AY277" s="256" t="s">
        <v>125</v>
      </c>
    </row>
    <row r="278" s="12" customFormat="1" ht="22.8" customHeight="1">
      <c r="A278" s="12"/>
      <c r="B278" s="202"/>
      <c r="C278" s="203"/>
      <c r="D278" s="204" t="s">
        <v>72</v>
      </c>
      <c r="E278" s="216" t="s">
        <v>159</v>
      </c>
      <c r="F278" s="216" t="s">
        <v>349</v>
      </c>
      <c r="G278" s="203"/>
      <c r="H278" s="203"/>
      <c r="I278" s="206"/>
      <c r="J278" s="217">
        <f>BK278</f>
        <v>0</v>
      </c>
      <c r="K278" s="203"/>
      <c r="L278" s="208"/>
      <c r="M278" s="209"/>
      <c r="N278" s="210"/>
      <c r="O278" s="210"/>
      <c r="P278" s="211">
        <f>SUM(P279:P291)</f>
        <v>0</v>
      </c>
      <c r="Q278" s="210"/>
      <c r="R278" s="211">
        <f>SUM(R279:R291)</f>
        <v>1.8040283999999998</v>
      </c>
      <c r="S278" s="210"/>
      <c r="T278" s="212">
        <f>SUM(T279:T291)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3" t="s">
        <v>81</v>
      </c>
      <c r="AT278" s="214" t="s">
        <v>72</v>
      </c>
      <c r="AU278" s="214" t="s">
        <v>81</v>
      </c>
      <c r="AY278" s="213" t="s">
        <v>125</v>
      </c>
      <c r="BK278" s="215">
        <f>SUM(BK279:BK291)</f>
        <v>0</v>
      </c>
    </row>
    <row r="279" s="2" customFormat="1" ht="24.15" customHeight="1">
      <c r="A279" s="38"/>
      <c r="B279" s="39"/>
      <c r="C279" s="218" t="s">
        <v>350</v>
      </c>
      <c r="D279" s="218" t="s">
        <v>127</v>
      </c>
      <c r="E279" s="219" t="s">
        <v>351</v>
      </c>
      <c r="F279" s="220" t="s">
        <v>352</v>
      </c>
      <c r="G279" s="221" t="s">
        <v>130</v>
      </c>
      <c r="H279" s="222">
        <v>20.219999999999999</v>
      </c>
      <c r="I279" s="223"/>
      <c r="J279" s="224">
        <f>ROUND(I279*H279,2)</f>
        <v>0</v>
      </c>
      <c r="K279" s="220" t="s">
        <v>131</v>
      </c>
      <c r="L279" s="44"/>
      <c r="M279" s="225" t="s">
        <v>1</v>
      </c>
      <c r="N279" s="226" t="s">
        <v>38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132</v>
      </c>
      <c r="AT279" s="229" t="s">
        <v>127</v>
      </c>
      <c r="AU279" s="229" t="s">
        <v>83</v>
      </c>
      <c r="AY279" s="17" t="s">
        <v>125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81</v>
      </c>
      <c r="BK279" s="230">
        <f>ROUND(I279*H279,2)</f>
        <v>0</v>
      </c>
      <c r="BL279" s="17" t="s">
        <v>132</v>
      </c>
      <c r="BM279" s="229" t="s">
        <v>353</v>
      </c>
    </row>
    <row r="280" s="2" customFormat="1">
      <c r="A280" s="38"/>
      <c r="B280" s="39"/>
      <c r="C280" s="40"/>
      <c r="D280" s="231" t="s">
        <v>134</v>
      </c>
      <c r="E280" s="40"/>
      <c r="F280" s="232" t="s">
        <v>354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134</v>
      </c>
      <c r="AU280" s="17" t="s">
        <v>83</v>
      </c>
    </row>
    <row r="281" s="13" customFormat="1">
      <c r="A281" s="13"/>
      <c r="B281" s="236"/>
      <c r="C281" s="237"/>
      <c r="D281" s="231" t="s">
        <v>136</v>
      </c>
      <c r="E281" s="238" t="s">
        <v>1</v>
      </c>
      <c r="F281" s="239" t="s">
        <v>143</v>
      </c>
      <c r="G281" s="237"/>
      <c r="H281" s="238" t="s">
        <v>1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136</v>
      </c>
      <c r="AU281" s="245" t="s">
        <v>83</v>
      </c>
      <c r="AV281" s="13" t="s">
        <v>81</v>
      </c>
      <c r="AW281" s="13" t="s">
        <v>30</v>
      </c>
      <c r="AX281" s="13" t="s">
        <v>73</v>
      </c>
      <c r="AY281" s="245" t="s">
        <v>125</v>
      </c>
    </row>
    <row r="282" s="14" customFormat="1">
      <c r="A282" s="14"/>
      <c r="B282" s="246"/>
      <c r="C282" s="247"/>
      <c r="D282" s="231" t="s">
        <v>136</v>
      </c>
      <c r="E282" s="248" t="s">
        <v>1</v>
      </c>
      <c r="F282" s="249" t="s">
        <v>144</v>
      </c>
      <c r="G282" s="247"/>
      <c r="H282" s="250">
        <v>20.219999999999999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136</v>
      </c>
      <c r="AU282" s="256" t="s">
        <v>83</v>
      </c>
      <c r="AV282" s="14" t="s">
        <v>83</v>
      </c>
      <c r="AW282" s="14" t="s">
        <v>30</v>
      </c>
      <c r="AX282" s="14" t="s">
        <v>81</v>
      </c>
      <c r="AY282" s="256" t="s">
        <v>125</v>
      </c>
    </row>
    <row r="283" s="2" customFormat="1" ht="24.15" customHeight="1">
      <c r="A283" s="38"/>
      <c r="B283" s="39"/>
      <c r="C283" s="218" t="s">
        <v>355</v>
      </c>
      <c r="D283" s="218" t="s">
        <v>127</v>
      </c>
      <c r="E283" s="219" t="s">
        <v>356</v>
      </c>
      <c r="F283" s="220" t="s">
        <v>357</v>
      </c>
      <c r="G283" s="221" t="s">
        <v>130</v>
      </c>
      <c r="H283" s="222">
        <v>20.219999999999999</v>
      </c>
      <c r="I283" s="223"/>
      <c r="J283" s="224">
        <f>ROUND(I283*H283,2)</f>
        <v>0</v>
      </c>
      <c r="K283" s="220" t="s">
        <v>131</v>
      </c>
      <c r="L283" s="44"/>
      <c r="M283" s="225" t="s">
        <v>1</v>
      </c>
      <c r="N283" s="226" t="s">
        <v>38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132</v>
      </c>
      <c r="AT283" s="229" t="s">
        <v>127</v>
      </c>
      <c r="AU283" s="229" t="s">
        <v>83</v>
      </c>
      <c r="AY283" s="17" t="s">
        <v>125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81</v>
      </c>
      <c r="BK283" s="230">
        <f>ROUND(I283*H283,2)</f>
        <v>0</v>
      </c>
      <c r="BL283" s="17" t="s">
        <v>132</v>
      </c>
      <c r="BM283" s="229" t="s">
        <v>358</v>
      </c>
    </row>
    <row r="284" s="2" customFormat="1">
      <c r="A284" s="38"/>
      <c r="B284" s="39"/>
      <c r="C284" s="40"/>
      <c r="D284" s="231" t="s">
        <v>134</v>
      </c>
      <c r="E284" s="40"/>
      <c r="F284" s="232" t="s">
        <v>359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134</v>
      </c>
      <c r="AU284" s="17" t="s">
        <v>83</v>
      </c>
    </row>
    <row r="285" s="13" customFormat="1">
      <c r="A285" s="13"/>
      <c r="B285" s="236"/>
      <c r="C285" s="237"/>
      <c r="D285" s="231" t="s">
        <v>136</v>
      </c>
      <c r="E285" s="238" t="s">
        <v>1</v>
      </c>
      <c r="F285" s="239" t="s">
        <v>143</v>
      </c>
      <c r="G285" s="237"/>
      <c r="H285" s="238" t="s">
        <v>1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136</v>
      </c>
      <c r="AU285" s="245" t="s">
        <v>83</v>
      </c>
      <c r="AV285" s="13" t="s">
        <v>81</v>
      </c>
      <c r="AW285" s="13" t="s">
        <v>30</v>
      </c>
      <c r="AX285" s="13" t="s">
        <v>73</v>
      </c>
      <c r="AY285" s="245" t="s">
        <v>125</v>
      </c>
    </row>
    <row r="286" s="14" customFormat="1">
      <c r="A286" s="14"/>
      <c r="B286" s="246"/>
      <c r="C286" s="247"/>
      <c r="D286" s="231" t="s">
        <v>136</v>
      </c>
      <c r="E286" s="248" t="s">
        <v>1</v>
      </c>
      <c r="F286" s="249" t="s">
        <v>144</v>
      </c>
      <c r="G286" s="247"/>
      <c r="H286" s="250">
        <v>20.219999999999999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136</v>
      </c>
      <c r="AU286" s="256" t="s">
        <v>83</v>
      </c>
      <c r="AV286" s="14" t="s">
        <v>83</v>
      </c>
      <c r="AW286" s="14" t="s">
        <v>30</v>
      </c>
      <c r="AX286" s="14" t="s">
        <v>81</v>
      </c>
      <c r="AY286" s="256" t="s">
        <v>125</v>
      </c>
    </row>
    <row r="287" s="2" customFormat="1" ht="24.15" customHeight="1">
      <c r="A287" s="38"/>
      <c r="B287" s="39"/>
      <c r="C287" s="218" t="s">
        <v>360</v>
      </c>
      <c r="D287" s="218" t="s">
        <v>127</v>
      </c>
      <c r="E287" s="219" t="s">
        <v>361</v>
      </c>
      <c r="F287" s="220" t="s">
        <v>362</v>
      </c>
      <c r="G287" s="221" t="s">
        <v>130</v>
      </c>
      <c r="H287" s="222">
        <v>20.219999999999999</v>
      </c>
      <c r="I287" s="223"/>
      <c r="J287" s="224">
        <f>ROUND(I287*H287,2)</f>
        <v>0</v>
      </c>
      <c r="K287" s="220" t="s">
        <v>131</v>
      </c>
      <c r="L287" s="44"/>
      <c r="M287" s="225" t="s">
        <v>1</v>
      </c>
      <c r="N287" s="226" t="s">
        <v>38</v>
      </c>
      <c r="O287" s="91"/>
      <c r="P287" s="227">
        <f>O287*H287</f>
        <v>0</v>
      </c>
      <c r="Q287" s="227">
        <v>0.089219999999999994</v>
      </c>
      <c r="R287" s="227">
        <f>Q287*H287</f>
        <v>1.8040283999999998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132</v>
      </c>
      <c r="AT287" s="229" t="s">
        <v>127</v>
      </c>
      <c r="AU287" s="229" t="s">
        <v>83</v>
      </c>
      <c r="AY287" s="17" t="s">
        <v>125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81</v>
      </c>
      <c r="BK287" s="230">
        <f>ROUND(I287*H287,2)</f>
        <v>0</v>
      </c>
      <c r="BL287" s="17" t="s">
        <v>132</v>
      </c>
      <c r="BM287" s="229" t="s">
        <v>363</v>
      </c>
    </row>
    <row r="288" s="2" customFormat="1">
      <c r="A288" s="38"/>
      <c r="B288" s="39"/>
      <c r="C288" s="40"/>
      <c r="D288" s="231" t="s">
        <v>134</v>
      </c>
      <c r="E288" s="40"/>
      <c r="F288" s="232" t="s">
        <v>364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134</v>
      </c>
      <c r="AU288" s="17" t="s">
        <v>83</v>
      </c>
    </row>
    <row r="289" s="13" customFormat="1">
      <c r="A289" s="13"/>
      <c r="B289" s="236"/>
      <c r="C289" s="237"/>
      <c r="D289" s="231" t="s">
        <v>136</v>
      </c>
      <c r="E289" s="238" t="s">
        <v>1</v>
      </c>
      <c r="F289" s="239" t="s">
        <v>143</v>
      </c>
      <c r="G289" s="237"/>
      <c r="H289" s="238" t="s">
        <v>1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136</v>
      </c>
      <c r="AU289" s="245" t="s">
        <v>83</v>
      </c>
      <c r="AV289" s="13" t="s">
        <v>81</v>
      </c>
      <c r="AW289" s="13" t="s">
        <v>30</v>
      </c>
      <c r="AX289" s="13" t="s">
        <v>73</v>
      </c>
      <c r="AY289" s="245" t="s">
        <v>125</v>
      </c>
    </row>
    <row r="290" s="14" customFormat="1">
      <c r="A290" s="14"/>
      <c r="B290" s="246"/>
      <c r="C290" s="247"/>
      <c r="D290" s="231" t="s">
        <v>136</v>
      </c>
      <c r="E290" s="248" t="s">
        <v>1</v>
      </c>
      <c r="F290" s="249" t="s">
        <v>144</v>
      </c>
      <c r="G290" s="247"/>
      <c r="H290" s="250">
        <v>20.219999999999999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136</v>
      </c>
      <c r="AU290" s="256" t="s">
        <v>83</v>
      </c>
      <c r="AV290" s="14" t="s">
        <v>83</v>
      </c>
      <c r="AW290" s="14" t="s">
        <v>30</v>
      </c>
      <c r="AX290" s="14" t="s">
        <v>81</v>
      </c>
      <c r="AY290" s="256" t="s">
        <v>125</v>
      </c>
    </row>
    <row r="291" s="13" customFormat="1">
      <c r="A291" s="13"/>
      <c r="B291" s="236"/>
      <c r="C291" s="237"/>
      <c r="D291" s="231" t="s">
        <v>136</v>
      </c>
      <c r="E291" s="238" t="s">
        <v>1</v>
      </c>
      <c r="F291" s="239" t="s">
        <v>365</v>
      </c>
      <c r="G291" s="237"/>
      <c r="H291" s="238" t="s">
        <v>1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136</v>
      </c>
      <c r="AU291" s="245" t="s">
        <v>83</v>
      </c>
      <c r="AV291" s="13" t="s">
        <v>81</v>
      </c>
      <c r="AW291" s="13" t="s">
        <v>30</v>
      </c>
      <c r="AX291" s="13" t="s">
        <v>73</v>
      </c>
      <c r="AY291" s="245" t="s">
        <v>125</v>
      </c>
    </row>
    <row r="292" s="12" customFormat="1" ht="22.8" customHeight="1">
      <c r="A292" s="12"/>
      <c r="B292" s="202"/>
      <c r="C292" s="203"/>
      <c r="D292" s="204" t="s">
        <v>72</v>
      </c>
      <c r="E292" s="216" t="s">
        <v>166</v>
      </c>
      <c r="F292" s="216" t="s">
        <v>366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SUM(P293:P305)</f>
        <v>0</v>
      </c>
      <c r="Q292" s="210"/>
      <c r="R292" s="211">
        <f>SUM(R293:R305)</f>
        <v>0.76424712000000006</v>
      </c>
      <c r="S292" s="210"/>
      <c r="T292" s="212">
        <f>SUM(T293:T305)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81</v>
      </c>
      <c r="AT292" s="214" t="s">
        <v>72</v>
      </c>
      <c r="AU292" s="214" t="s">
        <v>81</v>
      </c>
      <c r="AY292" s="213" t="s">
        <v>125</v>
      </c>
      <c r="BK292" s="215">
        <f>SUM(BK293:BK305)</f>
        <v>0</v>
      </c>
    </row>
    <row r="293" s="2" customFormat="1" ht="24.15" customHeight="1">
      <c r="A293" s="38"/>
      <c r="B293" s="39"/>
      <c r="C293" s="218" t="s">
        <v>367</v>
      </c>
      <c r="D293" s="218" t="s">
        <v>127</v>
      </c>
      <c r="E293" s="219" t="s">
        <v>368</v>
      </c>
      <c r="F293" s="220" t="s">
        <v>369</v>
      </c>
      <c r="G293" s="221" t="s">
        <v>130</v>
      </c>
      <c r="H293" s="222">
        <v>8.75</v>
      </c>
      <c r="I293" s="223"/>
      <c r="J293" s="224">
        <f>ROUND(I293*H293,2)</f>
        <v>0</v>
      </c>
      <c r="K293" s="220" t="s">
        <v>131</v>
      </c>
      <c r="L293" s="44"/>
      <c r="M293" s="225" t="s">
        <v>1</v>
      </c>
      <c r="N293" s="226" t="s">
        <v>38</v>
      </c>
      <c r="O293" s="91"/>
      <c r="P293" s="227">
        <f>O293*H293</f>
        <v>0</v>
      </c>
      <c r="Q293" s="227">
        <v>0.053131999999999999</v>
      </c>
      <c r="R293" s="227">
        <f>Q293*H293</f>
        <v>0.46490500000000001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132</v>
      </c>
      <c r="AT293" s="229" t="s">
        <v>127</v>
      </c>
      <c r="AU293" s="229" t="s">
        <v>83</v>
      </c>
      <c r="AY293" s="17" t="s">
        <v>125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81</v>
      </c>
      <c r="BK293" s="230">
        <f>ROUND(I293*H293,2)</f>
        <v>0</v>
      </c>
      <c r="BL293" s="17" t="s">
        <v>132</v>
      </c>
      <c r="BM293" s="229" t="s">
        <v>370</v>
      </c>
    </row>
    <row r="294" s="2" customFormat="1">
      <c r="A294" s="38"/>
      <c r="B294" s="39"/>
      <c r="C294" s="40"/>
      <c r="D294" s="231" t="s">
        <v>134</v>
      </c>
      <c r="E294" s="40"/>
      <c r="F294" s="232" t="s">
        <v>371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134</v>
      </c>
      <c r="AU294" s="17" t="s">
        <v>83</v>
      </c>
    </row>
    <row r="295" s="13" customFormat="1">
      <c r="A295" s="13"/>
      <c r="B295" s="236"/>
      <c r="C295" s="237"/>
      <c r="D295" s="231" t="s">
        <v>136</v>
      </c>
      <c r="E295" s="238" t="s">
        <v>1</v>
      </c>
      <c r="F295" s="239" t="s">
        <v>137</v>
      </c>
      <c r="G295" s="237"/>
      <c r="H295" s="238" t="s">
        <v>1</v>
      </c>
      <c r="I295" s="240"/>
      <c r="J295" s="237"/>
      <c r="K295" s="237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136</v>
      </c>
      <c r="AU295" s="245" t="s">
        <v>83</v>
      </c>
      <c r="AV295" s="13" t="s">
        <v>81</v>
      </c>
      <c r="AW295" s="13" t="s">
        <v>30</v>
      </c>
      <c r="AX295" s="13" t="s">
        <v>73</v>
      </c>
      <c r="AY295" s="245" t="s">
        <v>125</v>
      </c>
    </row>
    <row r="296" s="13" customFormat="1">
      <c r="A296" s="13"/>
      <c r="B296" s="236"/>
      <c r="C296" s="237"/>
      <c r="D296" s="231" t="s">
        <v>136</v>
      </c>
      <c r="E296" s="238" t="s">
        <v>1</v>
      </c>
      <c r="F296" s="239" t="s">
        <v>278</v>
      </c>
      <c r="G296" s="237"/>
      <c r="H296" s="238" t="s">
        <v>1</v>
      </c>
      <c r="I296" s="240"/>
      <c r="J296" s="237"/>
      <c r="K296" s="237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136</v>
      </c>
      <c r="AU296" s="245" t="s">
        <v>83</v>
      </c>
      <c r="AV296" s="13" t="s">
        <v>81</v>
      </c>
      <c r="AW296" s="13" t="s">
        <v>30</v>
      </c>
      <c r="AX296" s="13" t="s">
        <v>73</v>
      </c>
      <c r="AY296" s="245" t="s">
        <v>125</v>
      </c>
    </row>
    <row r="297" s="13" customFormat="1">
      <c r="A297" s="13"/>
      <c r="B297" s="236"/>
      <c r="C297" s="237"/>
      <c r="D297" s="231" t="s">
        <v>136</v>
      </c>
      <c r="E297" s="238" t="s">
        <v>1</v>
      </c>
      <c r="F297" s="239" t="s">
        <v>372</v>
      </c>
      <c r="G297" s="237"/>
      <c r="H297" s="238" t="s">
        <v>1</v>
      </c>
      <c r="I297" s="240"/>
      <c r="J297" s="237"/>
      <c r="K297" s="237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136</v>
      </c>
      <c r="AU297" s="245" t="s">
        <v>83</v>
      </c>
      <c r="AV297" s="13" t="s">
        <v>81</v>
      </c>
      <c r="AW297" s="13" t="s">
        <v>30</v>
      </c>
      <c r="AX297" s="13" t="s">
        <v>73</v>
      </c>
      <c r="AY297" s="245" t="s">
        <v>125</v>
      </c>
    </row>
    <row r="298" s="13" customFormat="1">
      <c r="A298" s="13"/>
      <c r="B298" s="236"/>
      <c r="C298" s="237"/>
      <c r="D298" s="231" t="s">
        <v>136</v>
      </c>
      <c r="E298" s="238" t="s">
        <v>1</v>
      </c>
      <c r="F298" s="239" t="s">
        <v>373</v>
      </c>
      <c r="G298" s="237"/>
      <c r="H298" s="238" t="s">
        <v>1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136</v>
      </c>
      <c r="AU298" s="245" t="s">
        <v>83</v>
      </c>
      <c r="AV298" s="13" t="s">
        <v>81</v>
      </c>
      <c r="AW298" s="13" t="s">
        <v>30</v>
      </c>
      <c r="AX298" s="13" t="s">
        <v>73</v>
      </c>
      <c r="AY298" s="245" t="s">
        <v>125</v>
      </c>
    </row>
    <row r="299" s="14" customFormat="1">
      <c r="A299" s="14"/>
      <c r="B299" s="246"/>
      <c r="C299" s="247"/>
      <c r="D299" s="231" t="s">
        <v>136</v>
      </c>
      <c r="E299" s="248" t="s">
        <v>1</v>
      </c>
      <c r="F299" s="249" t="s">
        <v>374</v>
      </c>
      <c r="G299" s="247"/>
      <c r="H299" s="250">
        <v>8.75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136</v>
      </c>
      <c r="AU299" s="256" t="s">
        <v>83</v>
      </c>
      <c r="AV299" s="14" t="s">
        <v>83</v>
      </c>
      <c r="AW299" s="14" t="s">
        <v>30</v>
      </c>
      <c r="AX299" s="14" t="s">
        <v>81</v>
      </c>
      <c r="AY299" s="256" t="s">
        <v>125</v>
      </c>
    </row>
    <row r="300" s="2" customFormat="1" ht="24.15" customHeight="1">
      <c r="A300" s="38"/>
      <c r="B300" s="39"/>
      <c r="C300" s="218" t="s">
        <v>375</v>
      </c>
      <c r="D300" s="218" t="s">
        <v>127</v>
      </c>
      <c r="E300" s="219" t="s">
        <v>376</v>
      </c>
      <c r="F300" s="220" t="s">
        <v>377</v>
      </c>
      <c r="G300" s="221" t="s">
        <v>130</v>
      </c>
      <c r="H300" s="222">
        <v>4.7599999999999998</v>
      </c>
      <c r="I300" s="223"/>
      <c r="J300" s="224">
        <f>ROUND(I300*H300,2)</f>
        <v>0</v>
      </c>
      <c r="K300" s="220" t="s">
        <v>131</v>
      </c>
      <c r="L300" s="44"/>
      <c r="M300" s="225" t="s">
        <v>1</v>
      </c>
      <c r="N300" s="226" t="s">
        <v>38</v>
      </c>
      <c r="O300" s="91"/>
      <c r="P300" s="227">
        <f>O300*H300</f>
        <v>0</v>
      </c>
      <c r="Q300" s="227">
        <v>0.062886999999999998</v>
      </c>
      <c r="R300" s="227">
        <f>Q300*H300</f>
        <v>0.29934211999999999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132</v>
      </c>
      <c r="AT300" s="229" t="s">
        <v>127</v>
      </c>
      <c r="AU300" s="229" t="s">
        <v>83</v>
      </c>
      <c r="AY300" s="17" t="s">
        <v>125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81</v>
      </c>
      <c r="BK300" s="230">
        <f>ROUND(I300*H300,2)</f>
        <v>0</v>
      </c>
      <c r="BL300" s="17" t="s">
        <v>132</v>
      </c>
      <c r="BM300" s="229" t="s">
        <v>378</v>
      </c>
    </row>
    <row r="301" s="2" customFormat="1">
      <c r="A301" s="38"/>
      <c r="B301" s="39"/>
      <c r="C301" s="40"/>
      <c r="D301" s="231" t="s">
        <v>134</v>
      </c>
      <c r="E301" s="40"/>
      <c r="F301" s="232" t="s">
        <v>379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134</v>
      </c>
      <c r="AU301" s="17" t="s">
        <v>83</v>
      </c>
    </row>
    <row r="302" s="13" customFormat="1">
      <c r="A302" s="13"/>
      <c r="B302" s="236"/>
      <c r="C302" s="237"/>
      <c r="D302" s="231" t="s">
        <v>136</v>
      </c>
      <c r="E302" s="238" t="s">
        <v>1</v>
      </c>
      <c r="F302" s="239" t="s">
        <v>137</v>
      </c>
      <c r="G302" s="237"/>
      <c r="H302" s="238" t="s">
        <v>1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136</v>
      </c>
      <c r="AU302" s="245" t="s">
        <v>83</v>
      </c>
      <c r="AV302" s="13" t="s">
        <v>81</v>
      </c>
      <c r="AW302" s="13" t="s">
        <v>30</v>
      </c>
      <c r="AX302" s="13" t="s">
        <v>73</v>
      </c>
      <c r="AY302" s="245" t="s">
        <v>125</v>
      </c>
    </row>
    <row r="303" s="13" customFormat="1">
      <c r="A303" s="13"/>
      <c r="B303" s="236"/>
      <c r="C303" s="237"/>
      <c r="D303" s="231" t="s">
        <v>136</v>
      </c>
      <c r="E303" s="238" t="s">
        <v>1</v>
      </c>
      <c r="F303" s="239" t="s">
        <v>278</v>
      </c>
      <c r="G303" s="237"/>
      <c r="H303" s="238" t="s">
        <v>1</v>
      </c>
      <c r="I303" s="240"/>
      <c r="J303" s="237"/>
      <c r="K303" s="237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136</v>
      </c>
      <c r="AU303" s="245" t="s">
        <v>83</v>
      </c>
      <c r="AV303" s="13" t="s">
        <v>81</v>
      </c>
      <c r="AW303" s="13" t="s">
        <v>30</v>
      </c>
      <c r="AX303" s="13" t="s">
        <v>73</v>
      </c>
      <c r="AY303" s="245" t="s">
        <v>125</v>
      </c>
    </row>
    <row r="304" s="13" customFormat="1">
      <c r="A304" s="13"/>
      <c r="B304" s="236"/>
      <c r="C304" s="237"/>
      <c r="D304" s="231" t="s">
        <v>136</v>
      </c>
      <c r="E304" s="238" t="s">
        <v>1</v>
      </c>
      <c r="F304" s="239" t="s">
        <v>380</v>
      </c>
      <c r="G304" s="237"/>
      <c r="H304" s="238" t="s">
        <v>1</v>
      </c>
      <c r="I304" s="240"/>
      <c r="J304" s="237"/>
      <c r="K304" s="237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136</v>
      </c>
      <c r="AU304" s="245" t="s">
        <v>83</v>
      </c>
      <c r="AV304" s="13" t="s">
        <v>81</v>
      </c>
      <c r="AW304" s="13" t="s">
        <v>30</v>
      </c>
      <c r="AX304" s="13" t="s">
        <v>73</v>
      </c>
      <c r="AY304" s="245" t="s">
        <v>125</v>
      </c>
    </row>
    <row r="305" s="14" customFormat="1">
      <c r="A305" s="14"/>
      <c r="B305" s="246"/>
      <c r="C305" s="247"/>
      <c r="D305" s="231" t="s">
        <v>136</v>
      </c>
      <c r="E305" s="248" t="s">
        <v>1</v>
      </c>
      <c r="F305" s="249" t="s">
        <v>381</v>
      </c>
      <c r="G305" s="247"/>
      <c r="H305" s="250">
        <v>4.7599999999999998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136</v>
      </c>
      <c r="AU305" s="256" t="s">
        <v>83</v>
      </c>
      <c r="AV305" s="14" t="s">
        <v>83</v>
      </c>
      <c r="AW305" s="14" t="s">
        <v>30</v>
      </c>
      <c r="AX305" s="14" t="s">
        <v>81</v>
      </c>
      <c r="AY305" s="256" t="s">
        <v>125</v>
      </c>
    </row>
    <row r="306" s="12" customFormat="1" ht="22.8" customHeight="1">
      <c r="A306" s="12"/>
      <c r="B306" s="202"/>
      <c r="C306" s="203"/>
      <c r="D306" s="204" t="s">
        <v>72</v>
      </c>
      <c r="E306" s="216" t="s">
        <v>177</v>
      </c>
      <c r="F306" s="216" t="s">
        <v>382</v>
      </c>
      <c r="G306" s="203"/>
      <c r="H306" s="203"/>
      <c r="I306" s="206"/>
      <c r="J306" s="217">
        <f>BK306</f>
        <v>0</v>
      </c>
      <c r="K306" s="203"/>
      <c r="L306" s="208"/>
      <c r="M306" s="209"/>
      <c r="N306" s="210"/>
      <c r="O306" s="210"/>
      <c r="P306" s="211">
        <f>SUM(P307:P378)</f>
        <v>0</v>
      </c>
      <c r="Q306" s="210"/>
      <c r="R306" s="211">
        <f>SUM(R307:R378)</f>
        <v>1.3238690820000001</v>
      </c>
      <c r="S306" s="210"/>
      <c r="T306" s="212">
        <f>SUM(T307:T378)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3" t="s">
        <v>81</v>
      </c>
      <c r="AT306" s="214" t="s">
        <v>72</v>
      </c>
      <c r="AU306" s="214" t="s">
        <v>81</v>
      </c>
      <c r="AY306" s="213" t="s">
        <v>125</v>
      </c>
      <c r="BK306" s="215">
        <f>SUM(BK307:BK378)</f>
        <v>0</v>
      </c>
    </row>
    <row r="307" s="2" customFormat="1" ht="21.75" customHeight="1">
      <c r="A307" s="38"/>
      <c r="B307" s="39"/>
      <c r="C307" s="218" t="s">
        <v>383</v>
      </c>
      <c r="D307" s="218" t="s">
        <v>127</v>
      </c>
      <c r="E307" s="219" t="s">
        <v>384</v>
      </c>
      <c r="F307" s="220" t="s">
        <v>385</v>
      </c>
      <c r="G307" s="221" t="s">
        <v>386</v>
      </c>
      <c r="H307" s="222">
        <v>14</v>
      </c>
      <c r="I307" s="223"/>
      <c r="J307" s="224">
        <f>ROUND(I307*H307,2)</f>
        <v>0</v>
      </c>
      <c r="K307" s="220" t="s">
        <v>131</v>
      </c>
      <c r="L307" s="44"/>
      <c r="M307" s="225" t="s">
        <v>1</v>
      </c>
      <c r="N307" s="226" t="s">
        <v>38</v>
      </c>
      <c r="O307" s="91"/>
      <c r="P307" s="227">
        <f>O307*H307</f>
        <v>0</v>
      </c>
      <c r="Q307" s="227">
        <v>1.9570000000000001E-05</v>
      </c>
      <c r="R307" s="227">
        <f>Q307*H307</f>
        <v>0.00027398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228</v>
      </c>
      <c r="AT307" s="229" t="s">
        <v>127</v>
      </c>
      <c r="AU307" s="229" t="s">
        <v>83</v>
      </c>
      <c r="AY307" s="17" t="s">
        <v>125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81</v>
      </c>
      <c r="BK307" s="230">
        <f>ROUND(I307*H307,2)</f>
        <v>0</v>
      </c>
      <c r="BL307" s="17" t="s">
        <v>228</v>
      </c>
      <c r="BM307" s="229" t="s">
        <v>387</v>
      </c>
    </row>
    <row r="308" s="2" customFormat="1">
      <c r="A308" s="38"/>
      <c r="B308" s="39"/>
      <c r="C308" s="40"/>
      <c r="D308" s="231" t="s">
        <v>134</v>
      </c>
      <c r="E308" s="40"/>
      <c r="F308" s="232" t="s">
        <v>388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134</v>
      </c>
      <c r="AU308" s="17" t="s">
        <v>83</v>
      </c>
    </row>
    <row r="309" s="13" customFormat="1">
      <c r="A309" s="13"/>
      <c r="B309" s="236"/>
      <c r="C309" s="237"/>
      <c r="D309" s="231" t="s">
        <v>136</v>
      </c>
      <c r="E309" s="238" t="s">
        <v>1</v>
      </c>
      <c r="F309" s="239" t="s">
        <v>389</v>
      </c>
      <c r="G309" s="237"/>
      <c r="H309" s="238" t="s">
        <v>1</v>
      </c>
      <c r="I309" s="240"/>
      <c r="J309" s="237"/>
      <c r="K309" s="237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136</v>
      </c>
      <c r="AU309" s="245" t="s">
        <v>83</v>
      </c>
      <c r="AV309" s="13" t="s">
        <v>81</v>
      </c>
      <c r="AW309" s="13" t="s">
        <v>30</v>
      </c>
      <c r="AX309" s="13" t="s">
        <v>73</v>
      </c>
      <c r="AY309" s="245" t="s">
        <v>125</v>
      </c>
    </row>
    <row r="310" s="14" customFormat="1">
      <c r="A310" s="14"/>
      <c r="B310" s="246"/>
      <c r="C310" s="247"/>
      <c r="D310" s="231" t="s">
        <v>136</v>
      </c>
      <c r="E310" s="248" t="s">
        <v>1</v>
      </c>
      <c r="F310" s="249" t="s">
        <v>218</v>
      </c>
      <c r="G310" s="247"/>
      <c r="H310" s="250">
        <v>14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136</v>
      </c>
      <c r="AU310" s="256" t="s">
        <v>83</v>
      </c>
      <c r="AV310" s="14" t="s">
        <v>83</v>
      </c>
      <c r="AW310" s="14" t="s">
        <v>30</v>
      </c>
      <c r="AX310" s="14" t="s">
        <v>81</v>
      </c>
      <c r="AY310" s="256" t="s">
        <v>125</v>
      </c>
    </row>
    <row r="311" s="2" customFormat="1" ht="24.15" customHeight="1">
      <c r="A311" s="38"/>
      <c r="B311" s="39"/>
      <c r="C311" s="268" t="s">
        <v>390</v>
      </c>
      <c r="D311" s="268" t="s">
        <v>258</v>
      </c>
      <c r="E311" s="269" t="s">
        <v>391</v>
      </c>
      <c r="F311" s="270" t="s">
        <v>392</v>
      </c>
      <c r="G311" s="271" t="s">
        <v>386</v>
      </c>
      <c r="H311" s="272">
        <v>2</v>
      </c>
      <c r="I311" s="273"/>
      <c r="J311" s="274">
        <f>ROUND(I311*H311,2)</f>
        <v>0</v>
      </c>
      <c r="K311" s="270" t="s">
        <v>1</v>
      </c>
      <c r="L311" s="275"/>
      <c r="M311" s="276" t="s">
        <v>1</v>
      </c>
      <c r="N311" s="277" t="s">
        <v>38</v>
      </c>
      <c r="O311" s="91"/>
      <c r="P311" s="227">
        <f>O311*H311</f>
        <v>0</v>
      </c>
      <c r="Q311" s="227">
        <v>0.0012999999999999999</v>
      </c>
      <c r="R311" s="227">
        <f>Q311*H311</f>
        <v>0.0025999999999999999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177</v>
      </c>
      <c r="AT311" s="229" t="s">
        <v>258</v>
      </c>
      <c r="AU311" s="229" t="s">
        <v>83</v>
      </c>
      <c r="AY311" s="17" t="s">
        <v>125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81</v>
      </c>
      <c r="BK311" s="230">
        <f>ROUND(I311*H311,2)</f>
        <v>0</v>
      </c>
      <c r="BL311" s="17" t="s">
        <v>132</v>
      </c>
      <c r="BM311" s="229" t="s">
        <v>393</v>
      </c>
    </row>
    <row r="312" s="2" customFormat="1">
      <c r="A312" s="38"/>
      <c r="B312" s="39"/>
      <c r="C312" s="40"/>
      <c r="D312" s="231" t="s">
        <v>134</v>
      </c>
      <c r="E312" s="40"/>
      <c r="F312" s="232" t="s">
        <v>392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134</v>
      </c>
      <c r="AU312" s="17" t="s">
        <v>83</v>
      </c>
    </row>
    <row r="313" s="13" customFormat="1">
      <c r="A313" s="13"/>
      <c r="B313" s="236"/>
      <c r="C313" s="237"/>
      <c r="D313" s="231" t="s">
        <v>136</v>
      </c>
      <c r="E313" s="238" t="s">
        <v>1</v>
      </c>
      <c r="F313" s="239" t="s">
        <v>389</v>
      </c>
      <c r="G313" s="237"/>
      <c r="H313" s="238" t="s">
        <v>1</v>
      </c>
      <c r="I313" s="240"/>
      <c r="J313" s="237"/>
      <c r="K313" s="237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136</v>
      </c>
      <c r="AU313" s="245" t="s">
        <v>83</v>
      </c>
      <c r="AV313" s="13" t="s">
        <v>81</v>
      </c>
      <c r="AW313" s="13" t="s">
        <v>30</v>
      </c>
      <c r="AX313" s="13" t="s">
        <v>73</v>
      </c>
      <c r="AY313" s="245" t="s">
        <v>125</v>
      </c>
    </row>
    <row r="314" s="14" customFormat="1">
      <c r="A314" s="14"/>
      <c r="B314" s="246"/>
      <c r="C314" s="247"/>
      <c r="D314" s="231" t="s">
        <v>136</v>
      </c>
      <c r="E314" s="248" t="s">
        <v>1</v>
      </c>
      <c r="F314" s="249" t="s">
        <v>83</v>
      </c>
      <c r="G314" s="247"/>
      <c r="H314" s="250">
        <v>2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136</v>
      </c>
      <c r="AU314" s="256" t="s">
        <v>83</v>
      </c>
      <c r="AV314" s="14" t="s">
        <v>83</v>
      </c>
      <c r="AW314" s="14" t="s">
        <v>30</v>
      </c>
      <c r="AX314" s="14" t="s">
        <v>81</v>
      </c>
      <c r="AY314" s="256" t="s">
        <v>125</v>
      </c>
    </row>
    <row r="315" s="2" customFormat="1" ht="21.75" customHeight="1">
      <c r="A315" s="38"/>
      <c r="B315" s="39"/>
      <c r="C315" s="268" t="s">
        <v>394</v>
      </c>
      <c r="D315" s="268" t="s">
        <v>258</v>
      </c>
      <c r="E315" s="269" t="s">
        <v>395</v>
      </c>
      <c r="F315" s="270" t="s">
        <v>396</v>
      </c>
      <c r="G315" s="271" t="s">
        <v>386</v>
      </c>
      <c r="H315" s="272">
        <v>2</v>
      </c>
      <c r="I315" s="273"/>
      <c r="J315" s="274">
        <f>ROUND(I315*H315,2)</f>
        <v>0</v>
      </c>
      <c r="K315" s="270" t="s">
        <v>1</v>
      </c>
      <c r="L315" s="275"/>
      <c r="M315" s="276" t="s">
        <v>1</v>
      </c>
      <c r="N315" s="277" t="s">
        <v>38</v>
      </c>
      <c r="O315" s="91"/>
      <c r="P315" s="227">
        <f>O315*H315</f>
        <v>0</v>
      </c>
      <c r="Q315" s="227">
        <v>0.00033</v>
      </c>
      <c r="R315" s="227">
        <f>Q315*H315</f>
        <v>0.00066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177</v>
      </c>
      <c r="AT315" s="229" t="s">
        <v>258</v>
      </c>
      <c r="AU315" s="229" t="s">
        <v>83</v>
      </c>
      <c r="AY315" s="17" t="s">
        <v>125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81</v>
      </c>
      <c r="BK315" s="230">
        <f>ROUND(I315*H315,2)</f>
        <v>0</v>
      </c>
      <c r="BL315" s="17" t="s">
        <v>132</v>
      </c>
      <c r="BM315" s="229" t="s">
        <v>397</v>
      </c>
    </row>
    <row r="316" s="2" customFormat="1">
      <c r="A316" s="38"/>
      <c r="B316" s="39"/>
      <c r="C316" s="40"/>
      <c r="D316" s="231" t="s">
        <v>134</v>
      </c>
      <c r="E316" s="40"/>
      <c r="F316" s="232" t="s">
        <v>396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134</v>
      </c>
      <c r="AU316" s="17" t="s">
        <v>83</v>
      </c>
    </row>
    <row r="317" s="13" customFormat="1">
      <c r="A317" s="13"/>
      <c r="B317" s="236"/>
      <c r="C317" s="237"/>
      <c r="D317" s="231" t="s">
        <v>136</v>
      </c>
      <c r="E317" s="238" t="s">
        <v>1</v>
      </c>
      <c r="F317" s="239" t="s">
        <v>389</v>
      </c>
      <c r="G317" s="237"/>
      <c r="H317" s="238" t="s">
        <v>1</v>
      </c>
      <c r="I317" s="240"/>
      <c r="J317" s="237"/>
      <c r="K317" s="237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136</v>
      </c>
      <c r="AU317" s="245" t="s">
        <v>83</v>
      </c>
      <c r="AV317" s="13" t="s">
        <v>81</v>
      </c>
      <c r="AW317" s="13" t="s">
        <v>30</v>
      </c>
      <c r="AX317" s="13" t="s">
        <v>73</v>
      </c>
      <c r="AY317" s="245" t="s">
        <v>125</v>
      </c>
    </row>
    <row r="318" s="14" customFormat="1">
      <c r="A318" s="14"/>
      <c r="B318" s="246"/>
      <c r="C318" s="247"/>
      <c r="D318" s="231" t="s">
        <v>136</v>
      </c>
      <c r="E318" s="248" t="s">
        <v>1</v>
      </c>
      <c r="F318" s="249" t="s">
        <v>83</v>
      </c>
      <c r="G318" s="247"/>
      <c r="H318" s="250">
        <v>2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6" t="s">
        <v>136</v>
      </c>
      <c r="AU318" s="256" t="s">
        <v>83</v>
      </c>
      <c r="AV318" s="14" t="s">
        <v>83</v>
      </c>
      <c r="AW318" s="14" t="s">
        <v>30</v>
      </c>
      <c r="AX318" s="14" t="s">
        <v>81</v>
      </c>
      <c r="AY318" s="256" t="s">
        <v>125</v>
      </c>
    </row>
    <row r="319" s="2" customFormat="1" ht="21.75" customHeight="1">
      <c r="A319" s="38"/>
      <c r="B319" s="39"/>
      <c r="C319" s="268" t="s">
        <v>398</v>
      </c>
      <c r="D319" s="268" t="s">
        <v>258</v>
      </c>
      <c r="E319" s="269" t="s">
        <v>399</v>
      </c>
      <c r="F319" s="270" t="s">
        <v>400</v>
      </c>
      <c r="G319" s="271" t="s">
        <v>386</v>
      </c>
      <c r="H319" s="272">
        <v>1</v>
      </c>
      <c r="I319" s="273"/>
      <c r="J319" s="274">
        <f>ROUND(I319*H319,2)</f>
        <v>0</v>
      </c>
      <c r="K319" s="270" t="s">
        <v>131</v>
      </c>
      <c r="L319" s="275"/>
      <c r="M319" s="276" t="s">
        <v>1</v>
      </c>
      <c r="N319" s="277" t="s">
        <v>38</v>
      </c>
      <c r="O319" s="91"/>
      <c r="P319" s="227">
        <f>O319*H319</f>
        <v>0</v>
      </c>
      <c r="Q319" s="227">
        <v>0.00106</v>
      </c>
      <c r="R319" s="227">
        <f>Q319*H319</f>
        <v>0.00106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177</v>
      </c>
      <c r="AT319" s="229" t="s">
        <v>258</v>
      </c>
      <c r="AU319" s="229" t="s">
        <v>83</v>
      </c>
      <c r="AY319" s="17" t="s">
        <v>125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81</v>
      </c>
      <c r="BK319" s="230">
        <f>ROUND(I319*H319,2)</f>
        <v>0</v>
      </c>
      <c r="BL319" s="17" t="s">
        <v>132</v>
      </c>
      <c r="BM319" s="229" t="s">
        <v>401</v>
      </c>
    </row>
    <row r="320" s="2" customFormat="1">
      <c r="A320" s="38"/>
      <c r="B320" s="39"/>
      <c r="C320" s="40"/>
      <c r="D320" s="231" t="s">
        <v>134</v>
      </c>
      <c r="E320" s="40"/>
      <c r="F320" s="232" t="s">
        <v>400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134</v>
      </c>
      <c r="AU320" s="17" t="s">
        <v>83</v>
      </c>
    </row>
    <row r="321" s="13" customFormat="1">
      <c r="A321" s="13"/>
      <c r="B321" s="236"/>
      <c r="C321" s="237"/>
      <c r="D321" s="231" t="s">
        <v>136</v>
      </c>
      <c r="E321" s="238" t="s">
        <v>1</v>
      </c>
      <c r="F321" s="239" t="s">
        <v>389</v>
      </c>
      <c r="G321" s="237"/>
      <c r="H321" s="238" t="s">
        <v>1</v>
      </c>
      <c r="I321" s="240"/>
      <c r="J321" s="237"/>
      <c r="K321" s="237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136</v>
      </c>
      <c r="AU321" s="245" t="s">
        <v>83</v>
      </c>
      <c r="AV321" s="13" t="s">
        <v>81</v>
      </c>
      <c r="AW321" s="13" t="s">
        <v>30</v>
      </c>
      <c r="AX321" s="13" t="s">
        <v>73</v>
      </c>
      <c r="AY321" s="245" t="s">
        <v>125</v>
      </c>
    </row>
    <row r="322" s="14" customFormat="1">
      <c r="A322" s="14"/>
      <c r="B322" s="246"/>
      <c r="C322" s="247"/>
      <c r="D322" s="231" t="s">
        <v>136</v>
      </c>
      <c r="E322" s="248" t="s">
        <v>1</v>
      </c>
      <c r="F322" s="249" t="s">
        <v>81</v>
      </c>
      <c r="G322" s="247"/>
      <c r="H322" s="250">
        <v>1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136</v>
      </c>
      <c r="AU322" s="256" t="s">
        <v>83</v>
      </c>
      <c r="AV322" s="14" t="s">
        <v>83</v>
      </c>
      <c r="AW322" s="14" t="s">
        <v>30</v>
      </c>
      <c r="AX322" s="14" t="s">
        <v>81</v>
      </c>
      <c r="AY322" s="256" t="s">
        <v>125</v>
      </c>
    </row>
    <row r="323" s="2" customFormat="1" ht="16.5" customHeight="1">
      <c r="A323" s="38"/>
      <c r="B323" s="39"/>
      <c r="C323" s="268" t="s">
        <v>402</v>
      </c>
      <c r="D323" s="268" t="s">
        <v>258</v>
      </c>
      <c r="E323" s="269" t="s">
        <v>403</v>
      </c>
      <c r="F323" s="270" t="s">
        <v>404</v>
      </c>
      <c r="G323" s="271" t="s">
        <v>386</v>
      </c>
      <c r="H323" s="272">
        <v>2</v>
      </c>
      <c r="I323" s="273"/>
      <c r="J323" s="274">
        <f>ROUND(I323*H323,2)</f>
        <v>0</v>
      </c>
      <c r="K323" s="270" t="s">
        <v>131</v>
      </c>
      <c r="L323" s="275"/>
      <c r="M323" s="276" t="s">
        <v>1</v>
      </c>
      <c r="N323" s="277" t="s">
        <v>38</v>
      </c>
      <c r="O323" s="91"/>
      <c r="P323" s="227">
        <f>O323*H323</f>
        <v>0</v>
      </c>
      <c r="Q323" s="227">
        <v>0.00032000000000000003</v>
      </c>
      <c r="R323" s="227">
        <f>Q323*H323</f>
        <v>0.00064000000000000005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177</v>
      </c>
      <c r="AT323" s="229" t="s">
        <v>258</v>
      </c>
      <c r="AU323" s="229" t="s">
        <v>83</v>
      </c>
      <c r="AY323" s="17" t="s">
        <v>125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81</v>
      </c>
      <c r="BK323" s="230">
        <f>ROUND(I323*H323,2)</f>
        <v>0</v>
      </c>
      <c r="BL323" s="17" t="s">
        <v>132</v>
      </c>
      <c r="BM323" s="229" t="s">
        <v>405</v>
      </c>
    </row>
    <row r="324" s="2" customFormat="1">
      <c r="A324" s="38"/>
      <c r="B324" s="39"/>
      <c r="C324" s="40"/>
      <c r="D324" s="231" t="s">
        <v>134</v>
      </c>
      <c r="E324" s="40"/>
      <c r="F324" s="232" t="s">
        <v>404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134</v>
      </c>
      <c r="AU324" s="17" t="s">
        <v>83</v>
      </c>
    </row>
    <row r="325" s="13" customFormat="1">
      <c r="A325" s="13"/>
      <c r="B325" s="236"/>
      <c r="C325" s="237"/>
      <c r="D325" s="231" t="s">
        <v>136</v>
      </c>
      <c r="E325" s="238" t="s">
        <v>1</v>
      </c>
      <c r="F325" s="239" t="s">
        <v>389</v>
      </c>
      <c r="G325" s="237"/>
      <c r="H325" s="238" t="s">
        <v>1</v>
      </c>
      <c r="I325" s="240"/>
      <c r="J325" s="237"/>
      <c r="K325" s="237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136</v>
      </c>
      <c r="AU325" s="245" t="s">
        <v>83</v>
      </c>
      <c r="AV325" s="13" t="s">
        <v>81</v>
      </c>
      <c r="AW325" s="13" t="s">
        <v>30</v>
      </c>
      <c r="AX325" s="13" t="s">
        <v>73</v>
      </c>
      <c r="AY325" s="245" t="s">
        <v>125</v>
      </c>
    </row>
    <row r="326" s="14" customFormat="1">
      <c r="A326" s="14"/>
      <c r="B326" s="246"/>
      <c r="C326" s="247"/>
      <c r="D326" s="231" t="s">
        <v>136</v>
      </c>
      <c r="E326" s="248" t="s">
        <v>1</v>
      </c>
      <c r="F326" s="249" t="s">
        <v>83</v>
      </c>
      <c r="G326" s="247"/>
      <c r="H326" s="250">
        <v>2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136</v>
      </c>
      <c r="AU326" s="256" t="s">
        <v>83</v>
      </c>
      <c r="AV326" s="14" t="s">
        <v>83</v>
      </c>
      <c r="AW326" s="14" t="s">
        <v>30</v>
      </c>
      <c r="AX326" s="14" t="s">
        <v>81</v>
      </c>
      <c r="AY326" s="256" t="s">
        <v>125</v>
      </c>
    </row>
    <row r="327" s="2" customFormat="1" ht="16.5" customHeight="1">
      <c r="A327" s="38"/>
      <c r="B327" s="39"/>
      <c r="C327" s="268" t="s">
        <v>406</v>
      </c>
      <c r="D327" s="268" t="s">
        <v>258</v>
      </c>
      <c r="E327" s="269" t="s">
        <v>407</v>
      </c>
      <c r="F327" s="270" t="s">
        <v>408</v>
      </c>
      <c r="G327" s="271" t="s">
        <v>409</v>
      </c>
      <c r="H327" s="272">
        <v>1</v>
      </c>
      <c r="I327" s="273"/>
      <c r="J327" s="274">
        <f>ROUND(I327*H327,2)</f>
        <v>0</v>
      </c>
      <c r="K327" s="270" t="s">
        <v>131</v>
      </c>
      <c r="L327" s="275"/>
      <c r="M327" s="276" t="s">
        <v>1</v>
      </c>
      <c r="N327" s="277" t="s">
        <v>38</v>
      </c>
      <c r="O327" s="91"/>
      <c r="P327" s="227">
        <f>O327*H327</f>
        <v>0</v>
      </c>
      <c r="Q327" s="227">
        <v>0.00149</v>
      </c>
      <c r="R327" s="227">
        <f>Q327*H327</f>
        <v>0.00149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177</v>
      </c>
      <c r="AT327" s="229" t="s">
        <v>258</v>
      </c>
      <c r="AU327" s="229" t="s">
        <v>83</v>
      </c>
      <c r="AY327" s="17" t="s">
        <v>125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81</v>
      </c>
      <c r="BK327" s="230">
        <f>ROUND(I327*H327,2)</f>
        <v>0</v>
      </c>
      <c r="BL327" s="17" t="s">
        <v>132</v>
      </c>
      <c r="BM327" s="229" t="s">
        <v>410</v>
      </c>
    </row>
    <row r="328" s="2" customFormat="1">
      <c r="A328" s="38"/>
      <c r="B328" s="39"/>
      <c r="C328" s="40"/>
      <c r="D328" s="231" t="s">
        <v>134</v>
      </c>
      <c r="E328" s="40"/>
      <c r="F328" s="232" t="s">
        <v>408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134</v>
      </c>
      <c r="AU328" s="17" t="s">
        <v>83</v>
      </c>
    </row>
    <row r="329" s="13" customFormat="1">
      <c r="A329" s="13"/>
      <c r="B329" s="236"/>
      <c r="C329" s="237"/>
      <c r="D329" s="231" t="s">
        <v>136</v>
      </c>
      <c r="E329" s="238" t="s">
        <v>1</v>
      </c>
      <c r="F329" s="239" t="s">
        <v>389</v>
      </c>
      <c r="G329" s="237"/>
      <c r="H329" s="238" t="s">
        <v>1</v>
      </c>
      <c r="I329" s="240"/>
      <c r="J329" s="237"/>
      <c r="K329" s="237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136</v>
      </c>
      <c r="AU329" s="245" t="s">
        <v>83</v>
      </c>
      <c r="AV329" s="13" t="s">
        <v>81</v>
      </c>
      <c r="AW329" s="13" t="s">
        <v>30</v>
      </c>
      <c r="AX329" s="13" t="s">
        <v>73</v>
      </c>
      <c r="AY329" s="245" t="s">
        <v>125</v>
      </c>
    </row>
    <row r="330" s="14" customFormat="1">
      <c r="A330" s="14"/>
      <c r="B330" s="246"/>
      <c r="C330" s="247"/>
      <c r="D330" s="231" t="s">
        <v>136</v>
      </c>
      <c r="E330" s="248" t="s">
        <v>1</v>
      </c>
      <c r="F330" s="249" t="s">
        <v>81</v>
      </c>
      <c r="G330" s="247"/>
      <c r="H330" s="250">
        <v>1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136</v>
      </c>
      <c r="AU330" s="256" t="s">
        <v>83</v>
      </c>
      <c r="AV330" s="14" t="s">
        <v>83</v>
      </c>
      <c r="AW330" s="14" t="s">
        <v>30</v>
      </c>
      <c r="AX330" s="14" t="s">
        <v>81</v>
      </c>
      <c r="AY330" s="256" t="s">
        <v>125</v>
      </c>
    </row>
    <row r="331" s="2" customFormat="1" ht="24.15" customHeight="1">
      <c r="A331" s="38"/>
      <c r="B331" s="39"/>
      <c r="C331" s="218" t="s">
        <v>411</v>
      </c>
      <c r="D331" s="218" t="s">
        <v>127</v>
      </c>
      <c r="E331" s="219" t="s">
        <v>412</v>
      </c>
      <c r="F331" s="220" t="s">
        <v>413</v>
      </c>
      <c r="G331" s="221" t="s">
        <v>149</v>
      </c>
      <c r="H331" s="222">
        <v>270</v>
      </c>
      <c r="I331" s="223"/>
      <c r="J331" s="224">
        <f>ROUND(I331*H331,2)</f>
        <v>0</v>
      </c>
      <c r="K331" s="220" t="s">
        <v>131</v>
      </c>
      <c r="L331" s="44"/>
      <c r="M331" s="225" t="s">
        <v>1</v>
      </c>
      <c r="N331" s="226" t="s">
        <v>38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132</v>
      </c>
      <c r="AT331" s="229" t="s">
        <v>127</v>
      </c>
      <c r="AU331" s="229" t="s">
        <v>83</v>
      </c>
      <c r="AY331" s="17" t="s">
        <v>125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81</v>
      </c>
      <c r="BK331" s="230">
        <f>ROUND(I331*H331,2)</f>
        <v>0</v>
      </c>
      <c r="BL331" s="17" t="s">
        <v>132</v>
      </c>
      <c r="BM331" s="229" t="s">
        <v>414</v>
      </c>
    </row>
    <row r="332" s="2" customFormat="1">
      <c r="A332" s="38"/>
      <c r="B332" s="39"/>
      <c r="C332" s="40"/>
      <c r="D332" s="231" t="s">
        <v>134</v>
      </c>
      <c r="E332" s="40"/>
      <c r="F332" s="232" t="s">
        <v>415</v>
      </c>
      <c r="G332" s="40"/>
      <c r="H332" s="40"/>
      <c r="I332" s="233"/>
      <c r="J332" s="40"/>
      <c r="K332" s="40"/>
      <c r="L332" s="44"/>
      <c r="M332" s="234"/>
      <c r="N332" s="235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134</v>
      </c>
      <c r="AU332" s="17" t="s">
        <v>83</v>
      </c>
    </row>
    <row r="333" s="2" customFormat="1" ht="24.15" customHeight="1">
      <c r="A333" s="38"/>
      <c r="B333" s="39"/>
      <c r="C333" s="268" t="s">
        <v>416</v>
      </c>
      <c r="D333" s="268" t="s">
        <v>258</v>
      </c>
      <c r="E333" s="269" t="s">
        <v>417</v>
      </c>
      <c r="F333" s="270" t="s">
        <v>418</v>
      </c>
      <c r="G333" s="271" t="s">
        <v>149</v>
      </c>
      <c r="H333" s="272">
        <v>274.05000000000001</v>
      </c>
      <c r="I333" s="273"/>
      <c r="J333" s="274">
        <f>ROUND(I333*H333,2)</f>
        <v>0</v>
      </c>
      <c r="K333" s="270" t="s">
        <v>131</v>
      </c>
      <c r="L333" s="275"/>
      <c r="M333" s="276" t="s">
        <v>1</v>
      </c>
      <c r="N333" s="277" t="s">
        <v>38</v>
      </c>
      <c r="O333" s="91"/>
      <c r="P333" s="227">
        <f>O333*H333</f>
        <v>0</v>
      </c>
      <c r="Q333" s="227">
        <v>0.00106</v>
      </c>
      <c r="R333" s="227">
        <f>Q333*H333</f>
        <v>0.290493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177</v>
      </c>
      <c r="AT333" s="229" t="s">
        <v>258</v>
      </c>
      <c r="AU333" s="229" t="s">
        <v>83</v>
      </c>
      <c r="AY333" s="17" t="s">
        <v>125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81</v>
      </c>
      <c r="BK333" s="230">
        <f>ROUND(I333*H333,2)</f>
        <v>0</v>
      </c>
      <c r="BL333" s="17" t="s">
        <v>132</v>
      </c>
      <c r="BM333" s="229" t="s">
        <v>419</v>
      </c>
    </row>
    <row r="334" s="2" customFormat="1">
      <c r="A334" s="38"/>
      <c r="B334" s="39"/>
      <c r="C334" s="40"/>
      <c r="D334" s="231" t="s">
        <v>134</v>
      </c>
      <c r="E334" s="40"/>
      <c r="F334" s="232" t="s">
        <v>418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134</v>
      </c>
      <c r="AU334" s="17" t="s">
        <v>83</v>
      </c>
    </row>
    <row r="335" s="14" customFormat="1">
      <c r="A335" s="14"/>
      <c r="B335" s="246"/>
      <c r="C335" s="247"/>
      <c r="D335" s="231" t="s">
        <v>136</v>
      </c>
      <c r="E335" s="247"/>
      <c r="F335" s="249" t="s">
        <v>420</v>
      </c>
      <c r="G335" s="247"/>
      <c r="H335" s="250">
        <v>274.05000000000001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136</v>
      </c>
      <c r="AU335" s="256" t="s">
        <v>83</v>
      </c>
      <c r="AV335" s="14" t="s">
        <v>83</v>
      </c>
      <c r="AW335" s="14" t="s">
        <v>4</v>
      </c>
      <c r="AX335" s="14" t="s">
        <v>81</v>
      </c>
      <c r="AY335" s="256" t="s">
        <v>125</v>
      </c>
    </row>
    <row r="336" s="2" customFormat="1" ht="24.15" customHeight="1">
      <c r="A336" s="38"/>
      <c r="B336" s="39"/>
      <c r="C336" s="218" t="s">
        <v>421</v>
      </c>
      <c r="D336" s="218" t="s">
        <v>127</v>
      </c>
      <c r="E336" s="219" t="s">
        <v>422</v>
      </c>
      <c r="F336" s="220" t="s">
        <v>423</v>
      </c>
      <c r="G336" s="221" t="s">
        <v>149</v>
      </c>
      <c r="H336" s="222">
        <v>4</v>
      </c>
      <c r="I336" s="223"/>
      <c r="J336" s="224">
        <f>ROUND(I336*H336,2)</f>
        <v>0</v>
      </c>
      <c r="K336" s="220" t="s">
        <v>131</v>
      </c>
      <c r="L336" s="44"/>
      <c r="M336" s="225" t="s">
        <v>1</v>
      </c>
      <c r="N336" s="226" t="s">
        <v>38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132</v>
      </c>
      <c r="AT336" s="229" t="s">
        <v>127</v>
      </c>
      <c r="AU336" s="229" t="s">
        <v>83</v>
      </c>
      <c r="AY336" s="17" t="s">
        <v>125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81</v>
      </c>
      <c r="BK336" s="230">
        <f>ROUND(I336*H336,2)</f>
        <v>0</v>
      </c>
      <c r="BL336" s="17" t="s">
        <v>132</v>
      </c>
      <c r="BM336" s="229" t="s">
        <v>424</v>
      </c>
    </row>
    <row r="337" s="2" customFormat="1">
      <c r="A337" s="38"/>
      <c r="B337" s="39"/>
      <c r="C337" s="40"/>
      <c r="D337" s="231" t="s">
        <v>134</v>
      </c>
      <c r="E337" s="40"/>
      <c r="F337" s="232" t="s">
        <v>425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134</v>
      </c>
      <c r="AU337" s="17" t="s">
        <v>83</v>
      </c>
    </row>
    <row r="338" s="13" customFormat="1">
      <c r="A338" s="13"/>
      <c r="B338" s="236"/>
      <c r="C338" s="237"/>
      <c r="D338" s="231" t="s">
        <v>136</v>
      </c>
      <c r="E338" s="238" t="s">
        <v>1</v>
      </c>
      <c r="F338" s="239" t="s">
        <v>426</v>
      </c>
      <c r="G338" s="237"/>
      <c r="H338" s="238" t="s">
        <v>1</v>
      </c>
      <c r="I338" s="240"/>
      <c r="J338" s="237"/>
      <c r="K338" s="237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136</v>
      </c>
      <c r="AU338" s="245" t="s">
        <v>83</v>
      </c>
      <c r="AV338" s="13" t="s">
        <v>81</v>
      </c>
      <c r="AW338" s="13" t="s">
        <v>30</v>
      </c>
      <c r="AX338" s="13" t="s">
        <v>73</v>
      </c>
      <c r="AY338" s="245" t="s">
        <v>125</v>
      </c>
    </row>
    <row r="339" s="14" customFormat="1">
      <c r="A339" s="14"/>
      <c r="B339" s="246"/>
      <c r="C339" s="247"/>
      <c r="D339" s="231" t="s">
        <v>136</v>
      </c>
      <c r="E339" s="248" t="s">
        <v>1</v>
      </c>
      <c r="F339" s="249" t="s">
        <v>132</v>
      </c>
      <c r="G339" s="247"/>
      <c r="H339" s="250">
        <v>4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6" t="s">
        <v>136</v>
      </c>
      <c r="AU339" s="256" t="s">
        <v>83</v>
      </c>
      <c r="AV339" s="14" t="s">
        <v>83</v>
      </c>
      <c r="AW339" s="14" t="s">
        <v>30</v>
      </c>
      <c r="AX339" s="14" t="s">
        <v>81</v>
      </c>
      <c r="AY339" s="256" t="s">
        <v>125</v>
      </c>
    </row>
    <row r="340" s="2" customFormat="1" ht="21.75" customHeight="1">
      <c r="A340" s="38"/>
      <c r="B340" s="39"/>
      <c r="C340" s="268" t="s">
        <v>427</v>
      </c>
      <c r="D340" s="268" t="s">
        <v>258</v>
      </c>
      <c r="E340" s="269" t="s">
        <v>428</v>
      </c>
      <c r="F340" s="270" t="s">
        <v>429</v>
      </c>
      <c r="G340" s="271" t="s">
        <v>149</v>
      </c>
      <c r="H340" s="272">
        <v>4.0599999999999996</v>
      </c>
      <c r="I340" s="273"/>
      <c r="J340" s="274">
        <f>ROUND(I340*H340,2)</f>
        <v>0</v>
      </c>
      <c r="K340" s="270" t="s">
        <v>131</v>
      </c>
      <c r="L340" s="275"/>
      <c r="M340" s="276" t="s">
        <v>1</v>
      </c>
      <c r="N340" s="277" t="s">
        <v>38</v>
      </c>
      <c r="O340" s="91"/>
      <c r="P340" s="227">
        <f>O340*H340</f>
        <v>0</v>
      </c>
      <c r="Q340" s="227">
        <v>0.0021900000000000001</v>
      </c>
      <c r="R340" s="227">
        <f>Q340*H340</f>
        <v>0.008891399999999999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177</v>
      </c>
      <c r="AT340" s="229" t="s">
        <v>258</v>
      </c>
      <c r="AU340" s="229" t="s">
        <v>83</v>
      </c>
      <c r="AY340" s="17" t="s">
        <v>125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81</v>
      </c>
      <c r="BK340" s="230">
        <f>ROUND(I340*H340,2)</f>
        <v>0</v>
      </c>
      <c r="BL340" s="17" t="s">
        <v>132</v>
      </c>
      <c r="BM340" s="229" t="s">
        <v>430</v>
      </c>
    </row>
    <row r="341" s="2" customFormat="1">
      <c r="A341" s="38"/>
      <c r="B341" s="39"/>
      <c r="C341" s="40"/>
      <c r="D341" s="231" t="s">
        <v>134</v>
      </c>
      <c r="E341" s="40"/>
      <c r="F341" s="232" t="s">
        <v>429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134</v>
      </c>
      <c r="AU341" s="17" t="s">
        <v>83</v>
      </c>
    </row>
    <row r="342" s="14" customFormat="1">
      <c r="A342" s="14"/>
      <c r="B342" s="246"/>
      <c r="C342" s="247"/>
      <c r="D342" s="231" t="s">
        <v>136</v>
      </c>
      <c r="E342" s="247"/>
      <c r="F342" s="249" t="s">
        <v>431</v>
      </c>
      <c r="G342" s="247"/>
      <c r="H342" s="250">
        <v>4.0599999999999996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136</v>
      </c>
      <c r="AU342" s="256" t="s">
        <v>83</v>
      </c>
      <c r="AV342" s="14" t="s">
        <v>83</v>
      </c>
      <c r="AW342" s="14" t="s">
        <v>4</v>
      </c>
      <c r="AX342" s="14" t="s">
        <v>81</v>
      </c>
      <c r="AY342" s="256" t="s">
        <v>125</v>
      </c>
    </row>
    <row r="343" s="2" customFormat="1" ht="24.15" customHeight="1">
      <c r="A343" s="38"/>
      <c r="B343" s="39"/>
      <c r="C343" s="218" t="s">
        <v>432</v>
      </c>
      <c r="D343" s="218" t="s">
        <v>127</v>
      </c>
      <c r="E343" s="219" t="s">
        <v>433</v>
      </c>
      <c r="F343" s="220" t="s">
        <v>434</v>
      </c>
      <c r="G343" s="221" t="s">
        <v>386</v>
      </c>
      <c r="H343" s="222">
        <v>8</v>
      </c>
      <c r="I343" s="223"/>
      <c r="J343" s="224">
        <f>ROUND(I343*H343,2)</f>
        <v>0</v>
      </c>
      <c r="K343" s="220" t="s">
        <v>131</v>
      </c>
      <c r="L343" s="44"/>
      <c r="M343" s="225" t="s">
        <v>1</v>
      </c>
      <c r="N343" s="226" t="s">
        <v>38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132</v>
      </c>
      <c r="AT343" s="229" t="s">
        <v>127</v>
      </c>
      <c r="AU343" s="229" t="s">
        <v>83</v>
      </c>
      <c r="AY343" s="17" t="s">
        <v>125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81</v>
      </c>
      <c r="BK343" s="230">
        <f>ROUND(I343*H343,2)</f>
        <v>0</v>
      </c>
      <c r="BL343" s="17" t="s">
        <v>132</v>
      </c>
      <c r="BM343" s="229" t="s">
        <v>435</v>
      </c>
    </row>
    <row r="344" s="2" customFormat="1">
      <c r="A344" s="38"/>
      <c r="B344" s="39"/>
      <c r="C344" s="40"/>
      <c r="D344" s="231" t="s">
        <v>134</v>
      </c>
      <c r="E344" s="40"/>
      <c r="F344" s="232" t="s">
        <v>436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134</v>
      </c>
      <c r="AU344" s="17" t="s">
        <v>83</v>
      </c>
    </row>
    <row r="345" s="2" customFormat="1" ht="16.5" customHeight="1">
      <c r="A345" s="38"/>
      <c r="B345" s="39"/>
      <c r="C345" s="268" t="s">
        <v>437</v>
      </c>
      <c r="D345" s="268" t="s">
        <v>258</v>
      </c>
      <c r="E345" s="269" t="s">
        <v>438</v>
      </c>
      <c r="F345" s="270" t="s">
        <v>439</v>
      </c>
      <c r="G345" s="271" t="s">
        <v>386</v>
      </c>
      <c r="H345" s="272">
        <v>1</v>
      </c>
      <c r="I345" s="273"/>
      <c r="J345" s="274">
        <f>ROUND(I345*H345,2)</f>
        <v>0</v>
      </c>
      <c r="K345" s="270" t="s">
        <v>1</v>
      </c>
      <c r="L345" s="275"/>
      <c r="M345" s="276" t="s">
        <v>1</v>
      </c>
      <c r="N345" s="277" t="s">
        <v>38</v>
      </c>
      <c r="O345" s="91"/>
      <c r="P345" s="227">
        <f>O345*H345</f>
        <v>0</v>
      </c>
      <c r="Q345" s="227">
        <v>0.0030500000000000002</v>
      </c>
      <c r="R345" s="227">
        <f>Q345*H345</f>
        <v>0.0030500000000000002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177</v>
      </c>
      <c r="AT345" s="229" t="s">
        <v>258</v>
      </c>
      <c r="AU345" s="229" t="s">
        <v>83</v>
      </c>
      <c r="AY345" s="17" t="s">
        <v>125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81</v>
      </c>
      <c r="BK345" s="230">
        <f>ROUND(I345*H345,2)</f>
        <v>0</v>
      </c>
      <c r="BL345" s="17" t="s">
        <v>132</v>
      </c>
      <c r="BM345" s="229" t="s">
        <v>440</v>
      </c>
    </row>
    <row r="346" s="2" customFormat="1">
      <c r="A346" s="38"/>
      <c r="B346" s="39"/>
      <c r="C346" s="40"/>
      <c r="D346" s="231" t="s">
        <v>134</v>
      </c>
      <c r="E346" s="40"/>
      <c r="F346" s="232" t="s">
        <v>439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134</v>
      </c>
      <c r="AU346" s="17" t="s">
        <v>83</v>
      </c>
    </row>
    <row r="347" s="2" customFormat="1">
      <c r="A347" s="38"/>
      <c r="B347" s="39"/>
      <c r="C347" s="40"/>
      <c r="D347" s="231" t="s">
        <v>441</v>
      </c>
      <c r="E347" s="40"/>
      <c r="F347" s="278" t="s">
        <v>442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441</v>
      </c>
      <c r="AU347" s="17" t="s">
        <v>83</v>
      </c>
    </row>
    <row r="348" s="2" customFormat="1" ht="16.5" customHeight="1">
      <c r="A348" s="38"/>
      <c r="B348" s="39"/>
      <c r="C348" s="268" t="s">
        <v>443</v>
      </c>
      <c r="D348" s="268" t="s">
        <v>258</v>
      </c>
      <c r="E348" s="269" t="s">
        <v>444</v>
      </c>
      <c r="F348" s="270" t="s">
        <v>445</v>
      </c>
      <c r="G348" s="271" t="s">
        <v>386</v>
      </c>
      <c r="H348" s="272">
        <v>2</v>
      </c>
      <c r="I348" s="273"/>
      <c r="J348" s="274">
        <f>ROUND(I348*H348,2)</f>
        <v>0</v>
      </c>
      <c r="K348" s="270" t="s">
        <v>131</v>
      </c>
      <c r="L348" s="275"/>
      <c r="M348" s="276" t="s">
        <v>1</v>
      </c>
      <c r="N348" s="277" t="s">
        <v>38</v>
      </c>
      <c r="O348" s="91"/>
      <c r="P348" s="227">
        <f>O348*H348</f>
        <v>0</v>
      </c>
      <c r="Q348" s="227">
        <v>0.00022000000000000001</v>
      </c>
      <c r="R348" s="227">
        <f>Q348*H348</f>
        <v>0.00044000000000000002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177</v>
      </c>
      <c r="AT348" s="229" t="s">
        <v>258</v>
      </c>
      <c r="AU348" s="229" t="s">
        <v>83</v>
      </c>
      <c r="AY348" s="17" t="s">
        <v>125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81</v>
      </c>
      <c r="BK348" s="230">
        <f>ROUND(I348*H348,2)</f>
        <v>0</v>
      </c>
      <c r="BL348" s="17" t="s">
        <v>132</v>
      </c>
      <c r="BM348" s="229" t="s">
        <v>446</v>
      </c>
    </row>
    <row r="349" s="2" customFormat="1">
      <c r="A349" s="38"/>
      <c r="B349" s="39"/>
      <c r="C349" s="40"/>
      <c r="D349" s="231" t="s">
        <v>134</v>
      </c>
      <c r="E349" s="40"/>
      <c r="F349" s="232" t="s">
        <v>445</v>
      </c>
      <c r="G349" s="40"/>
      <c r="H349" s="40"/>
      <c r="I349" s="233"/>
      <c r="J349" s="40"/>
      <c r="K349" s="40"/>
      <c r="L349" s="44"/>
      <c r="M349" s="234"/>
      <c r="N349" s="23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134</v>
      </c>
      <c r="AU349" s="17" t="s">
        <v>83</v>
      </c>
    </row>
    <row r="350" s="2" customFormat="1" ht="16.5" customHeight="1">
      <c r="A350" s="38"/>
      <c r="B350" s="39"/>
      <c r="C350" s="268" t="s">
        <v>447</v>
      </c>
      <c r="D350" s="268" t="s">
        <v>258</v>
      </c>
      <c r="E350" s="269" t="s">
        <v>448</v>
      </c>
      <c r="F350" s="270" t="s">
        <v>449</v>
      </c>
      <c r="G350" s="271" t="s">
        <v>386</v>
      </c>
      <c r="H350" s="272">
        <v>1</v>
      </c>
      <c r="I350" s="273"/>
      <c r="J350" s="274">
        <f>ROUND(I350*H350,2)</f>
        <v>0</v>
      </c>
      <c r="K350" s="270" t="s">
        <v>1</v>
      </c>
      <c r="L350" s="275"/>
      <c r="M350" s="276" t="s">
        <v>1</v>
      </c>
      <c r="N350" s="277" t="s">
        <v>38</v>
      </c>
      <c r="O350" s="91"/>
      <c r="P350" s="227">
        <f>O350*H350</f>
        <v>0</v>
      </c>
      <c r="Q350" s="227">
        <v>0.00029</v>
      </c>
      <c r="R350" s="227">
        <f>Q350*H350</f>
        <v>0.00029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177</v>
      </c>
      <c r="AT350" s="229" t="s">
        <v>258</v>
      </c>
      <c r="AU350" s="229" t="s">
        <v>83</v>
      </c>
      <c r="AY350" s="17" t="s">
        <v>125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81</v>
      </c>
      <c r="BK350" s="230">
        <f>ROUND(I350*H350,2)</f>
        <v>0</v>
      </c>
      <c r="BL350" s="17" t="s">
        <v>132</v>
      </c>
      <c r="BM350" s="229" t="s">
        <v>450</v>
      </c>
    </row>
    <row r="351" s="2" customFormat="1">
      <c r="A351" s="38"/>
      <c r="B351" s="39"/>
      <c r="C351" s="40"/>
      <c r="D351" s="231" t="s">
        <v>134</v>
      </c>
      <c r="E351" s="40"/>
      <c r="F351" s="232" t="s">
        <v>449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134</v>
      </c>
      <c r="AU351" s="17" t="s">
        <v>83</v>
      </c>
    </row>
    <row r="352" s="2" customFormat="1">
      <c r="A352" s="38"/>
      <c r="B352" s="39"/>
      <c r="C352" s="40"/>
      <c r="D352" s="231" t="s">
        <v>441</v>
      </c>
      <c r="E352" s="40"/>
      <c r="F352" s="278" t="s">
        <v>451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441</v>
      </c>
      <c r="AU352" s="17" t="s">
        <v>83</v>
      </c>
    </row>
    <row r="353" s="2" customFormat="1" ht="16.5" customHeight="1">
      <c r="A353" s="38"/>
      <c r="B353" s="39"/>
      <c r="C353" s="218" t="s">
        <v>452</v>
      </c>
      <c r="D353" s="218" t="s">
        <v>127</v>
      </c>
      <c r="E353" s="219" t="s">
        <v>453</v>
      </c>
      <c r="F353" s="220" t="s">
        <v>454</v>
      </c>
      <c r="G353" s="221" t="s">
        <v>386</v>
      </c>
      <c r="H353" s="222">
        <v>1</v>
      </c>
      <c r="I353" s="223"/>
      <c r="J353" s="224">
        <f>ROUND(I353*H353,2)</f>
        <v>0</v>
      </c>
      <c r="K353" s="220" t="s">
        <v>131</v>
      </c>
      <c r="L353" s="44"/>
      <c r="M353" s="225" t="s">
        <v>1</v>
      </c>
      <c r="N353" s="226" t="s">
        <v>38</v>
      </c>
      <c r="O353" s="91"/>
      <c r="P353" s="227">
        <f>O353*H353</f>
        <v>0</v>
      </c>
      <c r="Q353" s="227">
        <v>0.0015299999999999999</v>
      </c>
      <c r="R353" s="227">
        <f>Q353*H353</f>
        <v>0.0015299999999999999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132</v>
      </c>
      <c r="AT353" s="229" t="s">
        <v>127</v>
      </c>
      <c r="AU353" s="229" t="s">
        <v>83</v>
      </c>
      <c r="AY353" s="17" t="s">
        <v>125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81</v>
      </c>
      <c r="BK353" s="230">
        <f>ROUND(I353*H353,2)</f>
        <v>0</v>
      </c>
      <c r="BL353" s="17" t="s">
        <v>132</v>
      </c>
      <c r="BM353" s="229" t="s">
        <v>455</v>
      </c>
    </row>
    <row r="354" s="2" customFormat="1">
      <c r="A354" s="38"/>
      <c r="B354" s="39"/>
      <c r="C354" s="40"/>
      <c r="D354" s="231" t="s">
        <v>134</v>
      </c>
      <c r="E354" s="40"/>
      <c r="F354" s="232" t="s">
        <v>456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134</v>
      </c>
      <c r="AU354" s="17" t="s">
        <v>83</v>
      </c>
    </row>
    <row r="355" s="13" customFormat="1">
      <c r="A355" s="13"/>
      <c r="B355" s="236"/>
      <c r="C355" s="237"/>
      <c r="D355" s="231" t="s">
        <v>136</v>
      </c>
      <c r="E355" s="238" t="s">
        <v>1</v>
      </c>
      <c r="F355" s="239" t="s">
        <v>389</v>
      </c>
      <c r="G355" s="237"/>
      <c r="H355" s="238" t="s">
        <v>1</v>
      </c>
      <c r="I355" s="240"/>
      <c r="J355" s="237"/>
      <c r="K355" s="237"/>
      <c r="L355" s="241"/>
      <c r="M355" s="242"/>
      <c r="N355" s="243"/>
      <c r="O355" s="243"/>
      <c r="P355" s="243"/>
      <c r="Q355" s="243"/>
      <c r="R355" s="243"/>
      <c r="S355" s="243"/>
      <c r="T355" s="24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5" t="s">
        <v>136</v>
      </c>
      <c r="AU355" s="245" t="s">
        <v>83</v>
      </c>
      <c r="AV355" s="13" t="s">
        <v>81</v>
      </c>
      <c r="AW355" s="13" t="s">
        <v>30</v>
      </c>
      <c r="AX355" s="13" t="s">
        <v>73</v>
      </c>
      <c r="AY355" s="245" t="s">
        <v>125</v>
      </c>
    </row>
    <row r="356" s="14" customFormat="1">
      <c r="A356" s="14"/>
      <c r="B356" s="246"/>
      <c r="C356" s="247"/>
      <c r="D356" s="231" t="s">
        <v>136</v>
      </c>
      <c r="E356" s="248" t="s">
        <v>1</v>
      </c>
      <c r="F356" s="249" t="s">
        <v>81</v>
      </c>
      <c r="G356" s="247"/>
      <c r="H356" s="250">
        <v>1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6" t="s">
        <v>136</v>
      </c>
      <c r="AU356" s="256" t="s">
        <v>83</v>
      </c>
      <c r="AV356" s="14" t="s">
        <v>83</v>
      </c>
      <c r="AW356" s="14" t="s">
        <v>30</v>
      </c>
      <c r="AX356" s="14" t="s">
        <v>81</v>
      </c>
      <c r="AY356" s="256" t="s">
        <v>125</v>
      </c>
    </row>
    <row r="357" s="2" customFormat="1" ht="33" customHeight="1">
      <c r="A357" s="38"/>
      <c r="B357" s="39"/>
      <c r="C357" s="268" t="s">
        <v>457</v>
      </c>
      <c r="D357" s="268" t="s">
        <v>258</v>
      </c>
      <c r="E357" s="269" t="s">
        <v>458</v>
      </c>
      <c r="F357" s="270" t="s">
        <v>459</v>
      </c>
      <c r="G357" s="271" t="s">
        <v>386</v>
      </c>
      <c r="H357" s="272">
        <v>1</v>
      </c>
      <c r="I357" s="273"/>
      <c r="J357" s="274">
        <f>ROUND(I357*H357,2)</f>
        <v>0</v>
      </c>
      <c r="K357" s="270" t="s">
        <v>1</v>
      </c>
      <c r="L357" s="275"/>
      <c r="M357" s="276" t="s">
        <v>1</v>
      </c>
      <c r="N357" s="277" t="s">
        <v>38</v>
      </c>
      <c r="O357" s="91"/>
      <c r="P357" s="227">
        <f>O357*H357</f>
        <v>0</v>
      </c>
      <c r="Q357" s="227">
        <v>0.0032000000000000002</v>
      </c>
      <c r="R357" s="227">
        <f>Q357*H357</f>
        <v>0.0032000000000000002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177</v>
      </c>
      <c r="AT357" s="229" t="s">
        <v>258</v>
      </c>
      <c r="AU357" s="229" t="s">
        <v>83</v>
      </c>
      <c r="AY357" s="17" t="s">
        <v>125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81</v>
      </c>
      <c r="BK357" s="230">
        <f>ROUND(I357*H357,2)</f>
        <v>0</v>
      </c>
      <c r="BL357" s="17" t="s">
        <v>132</v>
      </c>
      <c r="BM357" s="229" t="s">
        <v>460</v>
      </c>
    </row>
    <row r="358" s="2" customFormat="1">
      <c r="A358" s="38"/>
      <c r="B358" s="39"/>
      <c r="C358" s="40"/>
      <c r="D358" s="231" t="s">
        <v>134</v>
      </c>
      <c r="E358" s="40"/>
      <c r="F358" s="232" t="s">
        <v>459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134</v>
      </c>
      <c r="AU358" s="17" t="s">
        <v>83</v>
      </c>
    </row>
    <row r="359" s="2" customFormat="1" ht="24.15" customHeight="1">
      <c r="A359" s="38"/>
      <c r="B359" s="39"/>
      <c r="C359" s="268" t="s">
        <v>461</v>
      </c>
      <c r="D359" s="268" t="s">
        <v>258</v>
      </c>
      <c r="E359" s="269" t="s">
        <v>462</v>
      </c>
      <c r="F359" s="270" t="s">
        <v>463</v>
      </c>
      <c r="G359" s="271" t="s">
        <v>386</v>
      </c>
      <c r="H359" s="272">
        <v>1</v>
      </c>
      <c r="I359" s="273"/>
      <c r="J359" s="274">
        <f>ROUND(I359*H359,2)</f>
        <v>0</v>
      </c>
      <c r="K359" s="270" t="s">
        <v>131</v>
      </c>
      <c r="L359" s="275"/>
      <c r="M359" s="276" t="s">
        <v>1</v>
      </c>
      <c r="N359" s="277" t="s">
        <v>38</v>
      </c>
      <c r="O359" s="91"/>
      <c r="P359" s="227">
        <f>O359*H359</f>
        <v>0</v>
      </c>
      <c r="Q359" s="227">
        <v>0.0035999999999999999</v>
      </c>
      <c r="R359" s="227">
        <f>Q359*H359</f>
        <v>0.0035999999999999999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177</v>
      </c>
      <c r="AT359" s="229" t="s">
        <v>258</v>
      </c>
      <c r="AU359" s="229" t="s">
        <v>83</v>
      </c>
      <c r="AY359" s="17" t="s">
        <v>125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81</v>
      </c>
      <c r="BK359" s="230">
        <f>ROUND(I359*H359,2)</f>
        <v>0</v>
      </c>
      <c r="BL359" s="17" t="s">
        <v>132</v>
      </c>
      <c r="BM359" s="229" t="s">
        <v>464</v>
      </c>
    </row>
    <row r="360" s="2" customFormat="1">
      <c r="A360" s="38"/>
      <c r="B360" s="39"/>
      <c r="C360" s="40"/>
      <c r="D360" s="231" t="s">
        <v>134</v>
      </c>
      <c r="E360" s="40"/>
      <c r="F360" s="232" t="s">
        <v>463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134</v>
      </c>
      <c r="AU360" s="17" t="s">
        <v>83</v>
      </c>
    </row>
    <row r="361" s="2" customFormat="1" ht="24.15" customHeight="1">
      <c r="A361" s="38"/>
      <c r="B361" s="39"/>
      <c r="C361" s="218" t="s">
        <v>465</v>
      </c>
      <c r="D361" s="218" t="s">
        <v>127</v>
      </c>
      <c r="E361" s="219" t="s">
        <v>466</v>
      </c>
      <c r="F361" s="220" t="s">
        <v>467</v>
      </c>
      <c r="G361" s="221" t="s">
        <v>149</v>
      </c>
      <c r="H361" s="222">
        <v>257</v>
      </c>
      <c r="I361" s="223"/>
      <c r="J361" s="224">
        <f>ROUND(I361*H361,2)</f>
        <v>0</v>
      </c>
      <c r="K361" s="220" t="s">
        <v>131</v>
      </c>
      <c r="L361" s="44"/>
      <c r="M361" s="225" t="s">
        <v>1</v>
      </c>
      <c r="N361" s="226" t="s">
        <v>38</v>
      </c>
      <c r="O361" s="91"/>
      <c r="P361" s="227">
        <f>O361*H361</f>
        <v>0</v>
      </c>
      <c r="Q361" s="227">
        <v>1.6999999999999999E-07</v>
      </c>
      <c r="R361" s="227">
        <f>Q361*H361</f>
        <v>4.3689999999999997E-05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132</v>
      </c>
      <c r="AT361" s="229" t="s">
        <v>127</v>
      </c>
      <c r="AU361" s="229" t="s">
        <v>83</v>
      </c>
      <c r="AY361" s="17" t="s">
        <v>125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81</v>
      </c>
      <c r="BK361" s="230">
        <f>ROUND(I361*H361,2)</f>
        <v>0</v>
      </c>
      <c r="BL361" s="17" t="s">
        <v>132</v>
      </c>
      <c r="BM361" s="229" t="s">
        <v>468</v>
      </c>
    </row>
    <row r="362" s="2" customFormat="1">
      <c r="A362" s="38"/>
      <c r="B362" s="39"/>
      <c r="C362" s="40"/>
      <c r="D362" s="231" t="s">
        <v>134</v>
      </c>
      <c r="E362" s="40"/>
      <c r="F362" s="232" t="s">
        <v>467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134</v>
      </c>
      <c r="AU362" s="17" t="s">
        <v>83</v>
      </c>
    </row>
    <row r="363" s="2" customFormat="1" ht="16.5" customHeight="1">
      <c r="A363" s="38"/>
      <c r="B363" s="39"/>
      <c r="C363" s="218" t="s">
        <v>469</v>
      </c>
      <c r="D363" s="218" t="s">
        <v>127</v>
      </c>
      <c r="E363" s="219" t="s">
        <v>470</v>
      </c>
      <c r="F363" s="220" t="s">
        <v>471</v>
      </c>
      <c r="G363" s="221" t="s">
        <v>149</v>
      </c>
      <c r="H363" s="222">
        <v>257</v>
      </c>
      <c r="I363" s="223"/>
      <c r="J363" s="224">
        <f>ROUND(I363*H363,2)</f>
        <v>0</v>
      </c>
      <c r="K363" s="220" t="s">
        <v>131</v>
      </c>
      <c r="L363" s="44"/>
      <c r="M363" s="225" t="s">
        <v>1</v>
      </c>
      <c r="N363" s="226" t="s">
        <v>38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132</v>
      </c>
      <c r="AT363" s="229" t="s">
        <v>127</v>
      </c>
      <c r="AU363" s="229" t="s">
        <v>83</v>
      </c>
      <c r="AY363" s="17" t="s">
        <v>125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81</v>
      </c>
      <c r="BK363" s="230">
        <f>ROUND(I363*H363,2)</f>
        <v>0</v>
      </c>
      <c r="BL363" s="17" t="s">
        <v>132</v>
      </c>
      <c r="BM363" s="229" t="s">
        <v>472</v>
      </c>
    </row>
    <row r="364" s="2" customFormat="1">
      <c r="A364" s="38"/>
      <c r="B364" s="39"/>
      <c r="C364" s="40"/>
      <c r="D364" s="231" t="s">
        <v>134</v>
      </c>
      <c r="E364" s="40"/>
      <c r="F364" s="232" t="s">
        <v>473</v>
      </c>
      <c r="G364" s="40"/>
      <c r="H364" s="40"/>
      <c r="I364" s="233"/>
      <c r="J364" s="40"/>
      <c r="K364" s="40"/>
      <c r="L364" s="44"/>
      <c r="M364" s="234"/>
      <c r="N364" s="235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134</v>
      </c>
      <c r="AU364" s="17" t="s">
        <v>83</v>
      </c>
    </row>
    <row r="365" s="2" customFormat="1" ht="24.15" customHeight="1">
      <c r="A365" s="38"/>
      <c r="B365" s="39"/>
      <c r="C365" s="218" t="s">
        <v>474</v>
      </c>
      <c r="D365" s="218" t="s">
        <v>127</v>
      </c>
      <c r="E365" s="219" t="s">
        <v>475</v>
      </c>
      <c r="F365" s="220" t="s">
        <v>476</v>
      </c>
      <c r="G365" s="221" t="s">
        <v>386</v>
      </c>
      <c r="H365" s="222">
        <v>2</v>
      </c>
      <c r="I365" s="223"/>
      <c r="J365" s="224">
        <f>ROUND(I365*H365,2)</f>
        <v>0</v>
      </c>
      <c r="K365" s="220" t="s">
        <v>131</v>
      </c>
      <c r="L365" s="44"/>
      <c r="M365" s="225" t="s">
        <v>1</v>
      </c>
      <c r="N365" s="226" t="s">
        <v>38</v>
      </c>
      <c r="O365" s="91"/>
      <c r="P365" s="227">
        <f>O365*H365</f>
        <v>0</v>
      </c>
      <c r="Q365" s="227">
        <v>0.45937290600000003</v>
      </c>
      <c r="R365" s="227">
        <f>Q365*H365</f>
        <v>0.91874581200000005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132</v>
      </c>
      <c r="AT365" s="229" t="s">
        <v>127</v>
      </c>
      <c r="AU365" s="229" t="s">
        <v>83</v>
      </c>
      <c r="AY365" s="17" t="s">
        <v>125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81</v>
      </c>
      <c r="BK365" s="230">
        <f>ROUND(I365*H365,2)</f>
        <v>0</v>
      </c>
      <c r="BL365" s="17" t="s">
        <v>132</v>
      </c>
      <c r="BM365" s="229" t="s">
        <v>477</v>
      </c>
    </row>
    <row r="366" s="2" customFormat="1">
      <c r="A366" s="38"/>
      <c r="B366" s="39"/>
      <c r="C366" s="40"/>
      <c r="D366" s="231" t="s">
        <v>134</v>
      </c>
      <c r="E366" s="40"/>
      <c r="F366" s="232" t="s">
        <v>478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134</v>
      </c>
      <c r="AU366" s="17" t="s">
        <v>83</v>
      </c>
    </row>
    <row r="367" s="2" customFormat="1" ht="16.5" customHeight="1">
      <c r="A367" s="38"/>
      <c r="B367" s="39"/>
      <c r="C367" s="218" t="s">
        <v>479</v>
      </c>
      <c r="D367" s="218" t="s">
        <v>127</v>
      </c>
      <c r="E367" s="219" t="s">
        <v>480</v>
      </c>
      <c r="F367" s="220" t="s">
        <v>481</v>
      </c>
      <c r="G367" s="221" t="s">
        <v>149</v>
      </c>
      <c r="H367" s="222">
        <v>270</v>
      </c>
      <c r="I367" s="223"/>
      <c r="J367" s="224">
        <f>ROUND(I367*H367,2)</f>
        <v>0</v>
      </c>
      <c r="K367" s="220" t="s">
        <v>131</v>
      </c>
      <c r="L367" s="44"/>
      <c r="M367" s="225" t="s">
        <v>1</v>
      </c>
      <c r="N367" s="226" t="s">
        <v>38</v>
      </c>
      <c r="O367" s="91"/>
      <c r="P367" s="227">
        <f>O367*H367</f>
        <v>0</v>
      </c>
      <c r="Q367" s="227">
        <v>0.00019236000000000001</v>
      </c>
      <c r="R367" s="227">
        <f>Q367*H367</f>
        <v>0.051937200000000003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132</v>
      </c>
      <c r="AT367" s="229" t="s">
        <v>127</v>
      </c>
      <c r="AU367" s="229" t="s">
        <v>83</v>
      </c>
      <c r="AY367" s="17" t="s">
        <v>125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81</v>
      </c>
      <c r="BK367" s="230">
        <f>ROUND(I367*H367,2)</f>
        <v>0</v>
      </c>
      <c r="BL367" s="17" t="s">
        <v>132</v>
      </c>
      <c r="BM367" s="229" t="s">
        <v>482</v>
      </c>
    </row>
    <row r="368" s="2" customFormat="1">
      <c r="A368" s="38"/>
      <c r="B368" s="39"/>
      <c r="C368" s="40"/>
      <c r="D368" s="231" t="s">
        <v>134</v>
      </c>
      <c r="E368" s="40"/>
      <c r="F368" s="232" t="s">
        <v>483</v>
      </c>
      <c r="G368" s="40"/>
      <c r="H368" s="40"/>
      <c r="I368" s="233"/>
      <c r="J368" s="40"/>
      <c r="K368" s="40"/>
      <c r="L368" s="44"/>
      <c r="M368" s="234"/>
      <c r="N368" s="235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134</v>
      </c>
      <c r="AU368" s="17" t="s">
        <v>83</v>
      </c>
    </row>
    <row r="369" s="13" customFormat="1">
      <c r="A369" s="13"/>
      <c r="B369" s="236"/>
      <c r="C369" s="237"/>
      <c r="D369" s="231" t="s">
        <v>136</v>
      </c>
      <c r="E369" s="238" t="s">
        <v>1</v>
      </c>
      <c r="F369" s="239" t="s">
        <v>255</v>
      </c>
      <c r="G369" s="237"/>
      <c r="H369" s="238" t="s">
        <v>1</v>
      </c>
      <c r="I369" s="240"/>
      <c r="J369" s="237"/>
      <c r="K369" s="237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136</v>
      </c>
      <c r="AU369" s="245" t="s">
        <v>83</v>
      </c>
      <c r="AV369" s="13" t="s">
        <v>81</v>
      </c>
      <c r="AW369" s="13" t="s">
        <v>30</v>
      </c>
      <c r="AX369" s="13" t="s">
        <v>73</v>
      </c>
      <c r="AY369" s="245" t="s">
        <v>125</v>
      </c>
    </row>
    <row r="370" s="14" customFormat="1">
      <c r="A370" s="14"/>
      <c r="B370" s="246"/>
      <c r="C370" s="247"/>
      <c r="D370" s="231" t="s">
        <v>136</v>
      </c>
      <c r="E370" s="248" t="s">
        <v>1</v>
      </c>
      <c r="F370" s="249" t="s">
        <v>484</v>
      </c>
      <c r="G370" s="247"/>
      <c r="H370" s="250">
        <v>270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6" t="s">
        <v>136</v>
      </c>
      <c r="AU370" s="256" t="s">
        <v>83</v>
      </c>
      <c r="AV370" s="14" t="s">
        <v>83</v>
      </c>
      <c r="AW370" s="14" t="s">
        <v>30</v>
      </c>
      <c r="AX370" s="14" t="s">
        <v>81</v>
      </c>
      <c r="AY370" s="256" t="s">
        <v>125</v>
      </c>
    </row>
    <row r="371" s="2" customFormat="1" ht="21.75" customHeight="1">
      <c r="A371" s="38"/>
      <c r="B371" s="39"/>
      <c r="C371" s="218" t="s">
        <v>485</v>
      </c>
      <c r="D371" s="218" t="s">
        <v>127</v>
      </c>
      <c r="E371" s="219" t="s">
        <v>486</v>
      </c>
      <c r="F371" s="220" t="s">
        <v>487</v>
      </c>
      <c r="G371" s="221" t="s">
        <v>149</v>
      </c>
      <c r="H371" s="222">
        <v>270</v>
      </c>
      <c r="I371" s="223"/>
      <c r="J371" s="224">
        <f>ROUND(I371*H371,2)</f>
        <v>0</v>
      </c>
      <c r="K371" s="220" t="s">
        <v>131</v>
      </c>
      <c r="L371" s="44"/>
      <c r="M371" s="225" t="s">
        <v>1</v>
      </c>
      <c r="N371" s="226" t="s">
        <v>38</v>
      </c>
      <c r="O371" s="91"/>
      <c r="P371" s="227">
        <f>O371*H371</f>
        <v>0</v>
      </c>
      <c r="Q371" s="227">
        <v>0.000126</v>
      </c>
      <c r="R371" s="227">
        <f>Q371*H371</f>
        <v>0.034020000000000002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132</v>
      </c>
      <c r="AT371" s="229" t="s">
        <v>127</v>
      </c>
      <c r="AU371" s="229" t="s">
        <v>83</v>
      </c>
      <c r="AY371" s="17" t="s">
        <v>125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81</v>
      </c>
      <c r="BK371" s="230">
        <f>ROUND(I371*H371,2)</f>
        <v>0</v>
      </c>
      <c r="BL371" s="17" t="s">
        <v>132</v>
      </c>
      <c r="BM371" s="229" t="s">
        <v>488</v>
      </c>
    </row>
    <row r="372" s="2" customFormat="1">
      <c r="A372" s="38"/>
      <c r="B372" s="39"/>
      <c r="C372" s="40"/>
      <c r="D372" s="231" t="s">
        <v>134</v>
      </c>
      <c r="E372" s="40"/>
      <c r="F372" s="232" t="s">
        <v>489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134</v>
      </c>
      <c r="AU372" s="17" t="s">
        <v>83</v>
      </c>
    </row>
    <row r="373" s="13" customFormat="1">
      <c r="A373" s="13"/>
      <c r="B373" s="236"/>
      <c r="C373" s="237"/>
      <c r="D373" s="231" t="s">
        <v>136</v>
      </c>
      <c r="E373" s="238" t="s">
        <v>1</v>
      </c>
      <c r="F373" s="239" t="s">
        <v>255</v>
      </c>
      <c r="G373" s="237"/>
      <c r="H373" s="238" t="s">
        <v>1</v>
      </c>
      <c r="I373" s="240"/>
      <c r="J373" s="237"/>
      <c r="K373" s="237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136</v>
      </c>
      <c r="AU373" s="245" t="s">
        <v>83</v>
      </c>
      <c r="AV373" s="13" t="s">
        <v>81</v>
      </c>
      <c r="AW373" s="13" t="s">
        <v>30</v>
      </c>
      <c r="AX373" s="13" t="s">
        <v>73</v>
      </c>
      <c r="AY373" s="245" t="s">
        <v>125</v>
      </c>
    </row>
    <row r="374" s="14" customFormat="1">
      <c r="A374" s="14"/>
      <c r="B374" s="246"/>
      <c r="C374" s="247"/>
      <c r="D374" s="231" t="s">
        <v>136</v>
      </c>
      <c r="E374" s="248" t="s">
        <v>1</v>
      </c>
      <c r="F374" s="249" t="s">
        <v>484</v>
      </c>
      <c r="G374" s="247"/>
      <c r="H374" s="250">
        <v>270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6" t="s">
        <v>136</v>
      </c>
      <c r="AU374" s="256" t="s">
        <v>83</v>
      </c>
      <c r="AV374" s="14" t="s">
        <v>83</v>
      </c>
      <c r="AW374" s="14" t="s">
        <v>30</v>
      </c>
      <c r="AX374" s="14" t="s">
        <v>81</v>
      </c>
      <c r="AY374" s="256" t="s">
        <v>125</v>
      </c>
    </row>
    <row r="375" s="2" customFormat="1" ht="24.15" customHeight="1">
      <c r="A375" s="38"/>
      <c r="B375" s="39"/>
      <c r="C375" s="218" t="s">
        <v>490</v>
      </c>
      <c r="D375" s="218" t="s">
        <v>127</v>
      </c>
      <c r="E375" s="219" t="s">
        <v>491</v>
      </c>
      <c r="F375" s="220" t="s">
        <v>492</v>
      </c>
      <c r="G375" s="221" t="s">
        <v>386</v>
      </c>
      <c r="H375" s="222">
        <v>6</v>
      </c>
      <c r="I375" s="223"/>
      <c r="J375" s="224">
        <f>ROUND(I375*H375,2)</f>
        <v>0</v>
      </c>
      <c r="K375" s="220" t="s">
        <v>131</v>
      </c>
      <c r="L375" s="44"/>
      <c r="M375" s="225" t="s">
        <v>1</v>
      </c>
      <c r="N375" s="226" t="s">
        <v>38</v>
      </c>
      <c r="O375" s="91"/>
      <c r="P375" s="227">
        <f>O375*H375</f>
        <v>0</v>
      </c>
      <c r="Q375" s="227">
        <v>8.3999999999999995E-05</v>
      </c>
      <c r="R375" s="227">
        <f>Q375*H375</f>
        <v>0.000504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132</v>
      </c>
      <c r="AT375" s="229" t="s">
        <v>127</v>
      </c>
      <c r="AU375" s="229" t="s">
        <v>83</v>
      </c>
      <c r="AY375" s="17" t="s">
        <v>125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81</v>
      </c>
      <c r="BK375" s="230">
        <f>ROUND(I375*H375,2)</f>
        <v>0</v>
      </c>
      <c r="BL375" s="17" t="s">
        <v>132</v>
      </c>
      <c r="BM375" s="229" t="s">
        <v>493</v>
      </c>
    </row>
    <row r="376" s="2" customFormat="1">
      <c r="A376" s="38"/>
      <c r="B376" s="39"/>
      <c r="C376" s="40"/>
      <c r="D376" s="231" t="s">
        <v>134</v>
      </c>
      <c r="E376" s="40"/>
      <c r="F376" s="232" t="s">
        <v>494</v>
      </c>
      <c r="G376" s="40"/>
      <c r="H376" s="40"/>
      <c r="I376" s="233"/>
      <c r="J376" s="40"/>
      <c r="K376" s="40"/>
      <c r="L376" s="44"/>
      <c r="M376" s="234"/>
      <c r="N376" s="235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134</v>
      </c>
      <c r="AU376" s="17" t="s">
        <v>83</v>
      </c>
    </row>
    <row r="377" s="2" customFormat="1" ht="21.75" customHeight="1">
      <c r="A377" s="38"/>
      <c r="B377" s="39"/>
      <c r="C377" s="218" t="s">
        <v>495</v>
      </c>
      <c r="D377" s="218" t="s">
        <v>127</v>
      </c>
      <c r="E377" s="219" t="s">
        <v>496</v>
      </c>
      <c r="F377" s="220" t="s">
        <v>497</v>
      </c>
      <c r="G377" s="221" t="s">
        <v>386</v>
      </c>
      <c r="H377" s="222">
        <v>2</v>
      </c>
      <c r="I377" s="223"/>
      <c r="J377" s="224">
        <f>ROUND(I377*H377,2)</f>
        <v>0</v>
      </c>
      <c r="K377" s="220" t="s">
        <v>131</v>
      </c>
      <c r="L377" s="44"/>
      <c r="M377" s="225" t="s">
        <v>1</v>
      </c>
      <c r="N377" s="226" t="s">
        <v>38</v>
      </c>
      <c r="O377" s="91"/>
      <c r="P377" s="227">
        <f>O377*H377</f>
        <v>0</v>
      </c>
      <c r="Q377" s="227">
        <v>0.00020000000000000001</v>
      </c>
      <c r="R377" s="227">
        <f>Q377*H377</f>
        <v>0.00040000000000000002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132</v>
      </c>
      <c r="AT377" s="229" t="s">
        <v>127</v>
      </c>
      <c r="AU377" s="229" t="s">
        <v>83</v>
      </c>
      <c r="AY377" s="17" t="s">
        <v>125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81</v>
      </c>
      <c r="BK377" s="230">
        <f>ROUND(I377*H377,2)</f>
        <v>0</v>
      </c>
      <c r="BL377" s="17" t="s">
        <v>132</v>
      </c>
      <c r="BM377" s="229" t="s">
        <v>498</v>
      </c>
    </row>
    <row r="378" s="2" customFormat="1">
      <c r="A378" s="38"/>
      <c r="B378" s="39"/>
      <c r="C378" s="40"/>
      <c r="D378" s="231" t="s">
        <v>134</v>
      </c>
      <c r="E378" s="40"/>
      <c r="F378" s="232" t="s">
        <v>499</v>
      </c>
      <c r="G378" s="40"/>
      <c r="H378" s="40"/>
      <c r="I378" s="233"/>
      <c r="J378" s="40"/>
      <c r="K378" s="40"/>
      <c r="L378" s="44"/>
      <c r="M378" s="234"/>
      <c r="N378" s="235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134</v>
      </c>
      <c r="AU378" s="17" t="s">
        <v>83</v>
      </c>
    </row>
    <row r="379" s="12" customFormat="1" ht="22.8" customHeight="1">
      <c r="A379" s="12"/>
      <c r="B379" s="202"/>
      <c r="C379" s="203"/>
      <c r="D379" s="204" t="s">
        <v>72</v>
      </c>
      <c r="E379" s="216" t="s">
        <v>182</v>
      </c>
      <c r="F379" s="216" t="s">
        <v>500</v>
      </c>
      <c r="G379" s="203"/>
      <c r="H379" s="203"/>
      <c r="I379" s="206"/>
      <c r="J379" s="217">
        <f>BK379</f>
        <v>0</v>
      </c>
      <c r="K379" s="203"/>
      <c r="L379" s="208"/>
      <c r="M379" s="209"/>
      <c r="N379" s="210"/>
      <c r="O379" s="210"/>
      <c r="P379" s="211">
        <f>SUM(P380:P432)</f>
        <v>0</v>
      </c>
      <c r="Q379" s="210"/>
      <c r="R379" s="211">
        <f>SUM(R380:R432)</f>
        <v>19.116451544850001</v>
      </c>
      <c r="S379" s="210"/>
      <c r="T379" s="212">
        <f>SUM(T380:T432)</f>
        <v>0.022100000000000002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3" t="s">
        <v>81</v>
      </c>
      <c r="AT379" s="214" t="s">
        <v>72</v>
      </c>
      <c r="AU379" s="214" t="s">
        <v>81</v>
      </c>
      <c r="AY379" s="213" t="s">
        <v>125</v>
      </c>
      <c r="BK379" s="215">
        <f>SUM(BK380:BK432)</f>
        <v>0</v>
      </c>
    </row>
    <row r="380" s="2" customFormat="1" ht="24.15" customHeight="1">
      <c r="A380" s="38"/>
      <c r="B380" s="39"/>
      <c r="C380" s="218" t="s">
        <v>501</v>
      </c>
      <c r="D380" s="218" t="s">
        <v>127</v>
      </c>
      <c r="E380" s="219" t="s">
        <v>502</v>
      </c>
      <c r="F380" s="220" t="s">
        <v>503</v>
      </c>
      <c r="G380" s="221" t="s">
        <v>386</v>
      </c>
      <c r="H380" s="222">
        <v>1</v>
      </c>
      <c r="I380" s="223"/>
      <c r="J380" s="224">
        <f>ROUND(I380*H380,2)</f>
        <v>0</v>
      </c>
      <c r="K380" s="220" t="s">
        <v>131</v>
      </c>
      <c r="L380" s="44"/>
      <c r="M380" s="225" t="s">
        <v>1</v>
      </c>
      <c r="N380" s="226" t="s">
        <v>38</v>
      </c>
      <c r="O380" s="91"/>
      <c r="P380" s="227">
        <f>O380*H380</f>
        <v>0</v>
      </c>
      <c r="Q380" s="227">
        <v>0.217338</v>
      </c>
      <c r="R380" s="227">
        <f>Q380*H380</f>
        <v>0.217338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132</v>
      </c>
      <c r="AT380" s="229" t="s">
        <v>127</v>
      </c>
      <c r="AU380" s="229" t="s">
        <v>83</v>
      </c>
      <c r="AY380" s="17" t="s">
        <v>125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81</v>
      </c>
      <c r="BK380" s="230">
        <f>ROUND(I380*H380,2)</f>
        <v>0</v>
      </c>
      <c r="BL380" s="17" t="s">
        <v>132</v>
      </c>
      <c r="BM380" s="229" t="s">
        <v>504</v>
      </c>
    </row>
    <row r="381" s="2" customFormat="1">
      <c r="A381" s="38"/>
      <c r="B381" s="39"/>
      <c r="C381" s="40"/>
      <c r="D381" s="231" t="s">
        <v>134</v>
      </c>
      <c r="E381" s="40"/>
      <c r="F381" s="232" t="s">
        <v>505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134</v>
      </c>
      <c r="AU381" s="17" t="s">
        <v>83</v>
      </c>
    </row>
    <row r="382" s="13" customFormat="1">
      <c r="A382" s="13"/>
      <c r="B382" s="236"/>
      <c r="C382" s="237"/>
      <c r="D382" s="231" t="s">
        <v>136</v>
      </c>
      <c r="E382" s="238" t="s">
        <v>1</v>
      </c>
      <c r="F382" s="239" t="s">
        <v>137</v>
      </c>
      <c r="G382" s="237"/>
      <c r="H382" s="238" t="s">
        <v>1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136</v>
      </c>
      <c r="AU382" s="245" t="s">
        <v>83</v>
      </c>
      <c r="AV382" s="13" t="s">
        <v>81</v>
      </c>
      <c r="AW382" s="13" t="s">
        <v>30</v>
      </c>
      <c r="AX382" s="13" t="s">
        <v>73</v>
      </c>
      <c r="AY382" s="245" t="s">
        <v>125</v>
      </c>
    </row>
    <row r="383" s="13" customFormat="1">
      <c r="A383" s="13"/>
      <c r="B383" s="236"/>
      <c r="C383" s="237"/>
      <c r="D383" s="231" t="s">
        <v>136</v>
      </c>
      <c r="E383" s="238" t="s">
        <v>1</v>
      </c>
      <c r="F383" s="239" t="s">
        <v>506</v>
      </c>
      <c r="G383" s="237"/>
      <c r="H383" s="238" t="s">
        <v>1</v>
      </c>
      <c r="I383" s="240"/>
      <c r="J383" s="237"/>
      <c r="K383" s="237"/>
      <c r="L383" s="241"/>
      <c r="M383" s="242"/>
      <c r="N383" s="243"/>
      <c r="O383" s="243"/>
      <c r="P383" s="243"/>
      <c r="Q383" s="243"/>
      <c r="R383" s="243"/>
      <c r="S383" s="243"/>
      <c r="T383" s="24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5" t="s">
        <v>136</v>
      </c>
      <c r="AU383" s="245" t="s">
        <v>83</v>
      </c>
      <c r="AV383" s="13" t="s">
        <v>81</v>
      </c>
      <c r="AW383" s="13" t="s">
        <v>30</v>
      </c>
      <c r="AX383" s="13" t="s">
        <v>73</v>
      </c>
      <c r="AY383" s="245" t="s">
        <v>125</v>
      </c>
    </row>
    <row r="384" s="14" customFormat="1">
      <c r="A384" s="14"/>
      <c r="B384" s="246"/>
      <c r="C384" s="247"/>
      <c r="D384" s="231" t="s">
        <v>136</v>
      </c>
      <c r="E384" s="248" t="s">
        <v>1</v>
      </c>
      <c r="F384" s="249" t="s">
        <v>81</v>
      </c>
      <c r="G384" s="247"/>
      <c r="H384" s="250">
        <v>1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6" t="s">
        <v>136</v>
      </c>
      <c r="AU384" s="256" t="s">
        <v>83</v>
      </c>
      <c r="AV384" s="14" t="s">
        <v>83</v>
      </c>
      <c r="AW384" s="14" t="s">
        <v>30</v>
      </c>
      <c r="AX384" s="14" t="s">
        <v>81</v>
      </c>
      <c r="AY384" s="256" t="s">
        <v>125</v>
      </c>
    </row>
    <row r="385" s="2" customFormat="1" ht="24.15" customHeight="1">
      <c r="A385" s="38"/>
      <c r="B385" s="39"/>
      <c r="C385" s="268" t="s">
        <v>507</v>
      </c>
      <c r="D385" s="268" t="s">
        <v>258</v>
      </c>
      <c r="E385" s="269" t="s">
        <v>508</v>
      </c>
      <c r="F385" s="270" t="s">
        <v>509</v>
      </c>
      <c r="G385" s="271" t="s">
        <v>386</v>
      </c>
      <c r="H385" s="272">
        <v>1</v>
      </c>
      <c r="I385" s="273"/>
      <c r="J385" s="274">
        <f>ROUND(I385*H385,2)</f>
        <v>0</v>
      </c>
      <c r="K385" s="270" t="s">
        <v>1</v>
      </c>
      <c r="L385" s="275"/>
      <c r="M385" s="276" t="s">
        <v>1</v>
      </c>
      <c r="N385" s="277" t="s">
        <v>38</v>
      </c>
      <c r="O385" s="91"/>
      <c r="P385" s="227">
        <f>O385*H385</f>
        <v>0</v>
      </c>
      <c r="Q385" s="227">
        <v>0.22500000000000001</v>
      </c>
      <c r="R385" s="227">
        <f>Q385*H385</f>
        <v>0.22500000000000001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177</v>
      </c>
      <c r="AT385" s="229" t="s">
        <v>258</v>
      </c>
      <c r="AU385" s="229" t="s">
        <v>83</v>
      </c>
      <c r="AY385" s="17" t="s">
        <v>125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81</v>
      </c>
      <c r="BK385" s="230">
        <f>ROUND(I385*H385,2)</f>
        <v>0</v>
      </c>
      <c r="BL385" s="17" t="s">
        <v>132</v>
      </c>
      <c r="BM385" s="229" t="s">
        <v>510</v>
      </c>
    </row>
    <row r="386" s="2" customFormat="1">
      <c r="A386" s="38"/>
      <c r="B386" s="39"/>
      <c r="C386" s="40"/>
      <c r="D386" s="231" t="s">
        <v>134</v>
      </c>
      <c r="E386" s="40"/>
      <c r="F386" s="232" t="s">
        <v>509</v>
      </c>
      <c r="G386" s="40"/>
      <c r="H386" s="40"/>
      <c r="I386" s="233"/>
      <c r="J386" s="40"/>
      <c r="K386" s="40"/>
      <c r="L386" s="44"/>
      <c r="M386" s="234"/>
      <c r="N386" s="235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134</v>
      </c>
      <c r="AU386" s="17" t="s">
        <v>83</v>
      </c>
    </row>
    <row r="387" s="2" customFormat="1">
      <c r="A387" s="38"/>
      <c r="B387" s="39"/>
      <c r="C387" s="40"/>
      <c r="D387" s="231" t="s">
        <v>441</v>
      </c>
      <c r="E387" s="40"/>
      <c r="F387" s="278" t="s">
        <v>511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441</v>
      </c>
      <c r="AU387" s="17" t="s">
        <v>83</v>
      </c>
    </row>
    <row r="388" s="13" customFormat="1">
      <c r="A388" s="13"/>
      <c r="B388" s="236"/>
      <c r="C388" s="237"/>
      <c r="D388" s="231" t="s">
        <v>136</v>
      </c>
      <c r="E388" s="238" t="s">
        <v>1</v>
      </c>
      <c r="F388" s="239" t="s">
        <v>512</v>
      </c>
      <c r="G388" s="237"/>
      <c r="H388" s="238" t="s">
        <v>1</v>
      </c>
      <c r="I388" s="240"/>
      <c r="J388" s="237"/>
      <c r="K388" s="237"/>
      <c r="L388" s="241"/>
      <c r="M388" s="242"/>
      <c r="N388" s="243"/>
      <c r="O388" s="243"/>
      <c r="P388" s="243"/>
      <c r="Q388" s="243"/>
      <c r="R388" s="243"/>
      <c r="S388" s="243"/>
      <c r="T388" s="24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5" t="s">
        <v>136</v>
      </c>
      <c r="AU388" s="245" t="s">
        <v>83</v>
      </c>
      <c r="AV388" s="13" t="s">
        <v>81</v>
      </c>
      <c r="AW388" s="13" t="s">
        <v>30</v>
      </c>
      <c r="AX388" s="13" t="s">
        <v>73</v>
      </c>
      <c r="AY388" s="245" t="s">
        <v>125</v>
      </c>
    </row>
    <row r="389" s="14" customFormat="1">
      <c r="A389" s="14"/>
      <c r="B389" s="246"/>
      <c r="C389" s="247"/>
      <c r="D389" s="231" t="s">
        <v>136</v>
      </c>
      <c r="E389" s="248" t="s">
        <v>1</v>
      </c>
      <c r="F389" s="249" t="s">
        <v>81</v>
      </c>
      <c r="G389" s="247"/>
      <c r="H389" s="250">
        <v>1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6" t="s">
        <v>136</v>
      </c>
      <c r="AU389" s="256" t="s">
        <v>83</v>
      </c>
      <c r="AV389" s="14" t="s">
        <v>83</v>
      </c>
      <c r="AW389" s="14" t="s">
        <v>30</v>
      </c>
      <c r="AX389" s="14" t="s">
        <v>81</v>
      </c>
      <c r="AY389" s="256" t="s">
        <v>125</v>
      </c>
    </row>
    <row r="390" s="2" customFormat="1" ht="24.15" customHeight="1">
      <c r="A390" s="38"/>
      <c r="B390" s="39"/>
      <c r="C390" s="268" t="s">
        <v>513</v>
      </c>
      <c r="D390" s="268" t="s">
        <v>258</v>
      </c>
      <c r="E390" s="269" t="s">
        <v>514</v>
      </c>
      <c r="F390" s="270" t="s">
        <v>515</v>
      </c>
      <c r="G390" s="271" t="s">
        <v>386</v>
      </c>
      <c r="H390" s="272">
        <v>1</v>
      </c>
      <c r="I390" s="273"/>
      <c r="J390" s="274">
        <f>ROUND(I390*H390,2)</f>
        <v>0</v>
      </c>
      <c r="K390" s="270" t="s">
        <v>131</v>
      </c>
      <c r="L390" s="275"/>
      <c r="M390" s="276" t="s">
        <v>1</v>
      </c>
      <c r="N390" s="277" t="s">
        <v>38</v>
      </c>
      <c r="O390" s="91"/>
      <c r="P390" s="227">
        <f>O390*H390</f>
        <v>0</v>
      </c>
      <c r="Q390" s="227">
        <v>0.10100000000000001</v>
      </c>
      <c r="R390" s="227">
        <f>Q390*H390</f>
        <v>0.10100000000000001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177</v>
      </c>
      <c r="AT390" s="229" t="s">
        <v>258</v>
      </c>
      <c r="AU390" s="229" t="s">
        <v>83</v>
      </c>
      <c r="AY390" s="17" t="s">
        <v>125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81</v>
      </c>
      <c r="BK390" s="230">
        <f>ROUND(I390*H390,2)</f>
        <v>0</v>
      </c>
      <c r="BL390" s="17" t="s">
        <v>132</v>
      </c>
      <c r="BM390" s="229" t="s">
        <v>516</v>
      </c>
    </row>
    <row r="391" s="2" customFormat="1">
      <c r="A391" s="38"/>
      <c r="B391" s="39"/>
      <c r="C391" s="40"/>
      <c r="D391" s="231" t="s">
        <v>134</v>
      </c>
      <c r="E391" s="40"/>
      <c r="F391" s="232" t="s">
        <v>515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134</v>
      </c>
      <c r="AU391" s="17" t="s">
        <v>83</v>
      </c>
    </row>
    <row r="392" s="13" customFormat="1">
      <c r="A392" s="13"/>
      <c r="B392" s="236"/>
      <c r="C392" s="237"/>
      <c r="D392" s="231" t="s">
        <v>136</v>
      </c>
      <c r="E392" s="238" t="s">
        <v>1</v>
      </c>
      <c r="F392" s="239" t="s">
        <v>137</v>
      </c>
      <c r="G392" s="237"/>
      <c r="H392" s="238" t="s">
        <v>1</v>
      </c>
      <c r="I392" s="240"/>
      <c r="J392" s="237"/>
      <c r="K392" s="237"/>
      <c r="L392" s="241"/>
      <c r="M392" s="242"/>
      <c r="N392" s="243"/>
      <c r="O392" s="243"/>
      <c r="P392" s="243"/>
      <c r="Q392" s="243"/>
      <c r="R392" s="243"/>
      <c r="S392" s="243"/>
      <c r="T392" s="24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5" t="s">
        <v>136</v>
      </c>
      <c r="AU392" s="245" t="s">
        <v>83</v>
      </c>
      <c r="AV392" s="13" t="s">
        <v>81</v>
      </c>
      <c r="AW392" s="13" t="s">
        <v>30</v>
      </c>
      <c r="AX392" s="13" t="s">
        <v>73</v>
      </c>
      <c r="AY392" s="245" t="s">
        <v>125</v>
      </c>
    </row>
    <row r="393" s="13" customFormat="1">
      <c r="A393" s="13"/>
      <c r="B393" s="236"/>
      <c r="C393" s="237"/>
      <c r="D393" s="231" t="s">
        <v>136</v>
      </c>
      <c r="E393" s="238" t="s">
        <v>1</v>
      </c>
      <c r="F393" s="239" t="s">
        <v>517</v>
      </c>
      <c r="G393" s="237"/>
      <c r="H393" s="238" t="s">
        <v>1</v>
      </c>
      <c r="I393" s="240"/>
      <c r="J393" s="237"/>
      <c r="K393" s="237"/>
      <c r="L393" s="241"/>
      <c r="M393" s="242"/>
      <c r="N393" s="243"/>
      <c r="O393" s="243"/>
      <c r="P393" s="243"/>
      <c r="Q393" s="243"/>
      <c r="R393" s="243"/>
      <c r="S393" s="243"/>
      <c r="T393" s="24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5" t="s">
        <v>136</v>
      </c>
      <c r="AU393" s="245" t="s">
        <v>83</v>
      </c>
      <c r="AV393" s="13" t="s">
        <v>81</v>
      </c>
      <c r="AW393" s="13" t="s">
        <v>30</v>
      </c>
      <c r="AX393" s="13" t="s">
        <v>73</v>
      </c>
      <c r="AY393" s="245" t="s">
        <v>125</v>
      </c>
    </row>
    <row r="394" s="14" customFormat="1">
      <c r="A394" s="14"/>
      <c r="B394" s="246"/>
      <c r="C394" s="247"/>
      <c r="D394" s="231" t="s">
        <v>136</v>
      </c>
      <c r="E394" s="248" t="s">
        <v>1</v>
      </c>
      <c r="F394" s="249" t="s">
        <v>81</v>
      </c>
      <c r="G394" s="247"/>
      <c r="H394" s="250">
        <v>1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6" t="s">
        <v>136</v>
      </c>
      <c r="AU394" s="256" t="s">
        <v>83</v>
      </c>
      <c r="AV394" s="14" t="s">
        <v>83</v>
      </c>
      <c r="AW394" s="14" t="s">
        <v>30</v>
      </c>
      <c r="AX394" s="14" t="s">
        <v>81</v>
      </c>
      <c r="AY394" s="256" t="s">
        <v>125</v>
      </c>
    </row>
    <row r="395" s="2" customFormat="1" ht="33" customHeight="1">
      <c r="A395" s="38"/>
      <c r="B395" s="39"/>
      <c r="C395" s="218" t="s">
        <v>518</v>
      </c>
      <c r="D395" s="218" t="s">
        <v>127</v>
      </c>
      <c r="E395" s="219" t="s">
        <v>519</v>
      </c>
      <c r="F395" s="220" t="s">
        <v>520</v>
      </c>
      <c r="G395" s="221" t="s">
        <v>149</v>
      </c>
      <c r="H395" s="222">
        <v>16.850000000000001</v>
      </c>
      <c r="I395" s="223"/>
      <c r="J395" s="224">
        <f>ROUND(I395*H395,2)</f>
        <v>0</v>
      </c>
      <c r="K395" s="220" t="s">
        <v>131</v>
      </c>
      <c r="L395" s="44"/>
      <c r="M395" s="225" t="s">
        <v>1</v>
      </c>
      <c r="N395" s="226" t="s">
        <v>38</v>
      </c>
      <c r="O395" s="91"/>
      <c r="P395" s="227">
        <f>O395*H395</f>
        <v>0</v>
      </c>
      <c r="Q395" s="227">
        <v>0.095989599999999994</v>
      </c>
      <c r="R395" s="227">
        <f>Q395*H395</f>
        <v>1.61742476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132</v>
      </c>
      <c r="AT395" s="229" t="s">
        <v>127</v>
      </c>
      <c r="AU395" s="229" t="s">
        <v>83</v>
      </c>
      <c r="AY395" s="17" t="s">
        <v>125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81</v>
      </c>
      <c r="BK395" s="230">
        <f>ROUND(I395*H395,2)</f>
        <v>0</v>
      </c>
      <c r="BL395" s="17" t="s">
        <v>132</v>
      </c>
      <c r="BM395" s="229" t="s">
        <v>521</v>
      </c>
    </row>
    <row r="396" s="2" customFormat="1">
      <c r="A396" s="38"/>
      <c r="B396" s="39"/>
      <c r="C396" s="40"/>
      <c r="D396" s="231" t="s">
        <v>134</v>
      </c>
      <c r="E396" s="40"/>
      <c r="F396" s="232" t="s">
        <v>522</v>
      </c>
      <c r="G396" s="40"/>
      <c r="H396" s="40"/>
      <c r="I396" s="233"/>
      <c r="J396" s="40"/>
      <c r="K396" s="40"/>
      <c r="L396" s="44"/>
      <c r="M396" s="234"/>
      <c r="N396" s="235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134</v>
      </c>
      <c r="AU396" s="17" t="s">
        <v>83</v>
      </c>
    </row>
    <row r="397" s="13" customFormat="1">
      <c r="A397" s="13"/>
      <c r="B397" s="236"/>
      <c r="C397" s="237"/>
      <c r="D397" s="231" t="s">
        <v>136</v>
      </c>
      <c r="E397" s="238" t="s">
        <v>1</v>
      </c>
      <c r="F397" s="239" t="s">
        <v>143</v>
      </c>
      <c r="G397" s="237"/>
      <c r="H397" s="238" t="s">
        <v>1</v>
      </c>
      <c r="I397" s="240"/>
      <c r="J397" s="237"/>
      <c r="K397" s="237"/>
      <c r="L397" s="241"/>
      <c r="M397" s="242"/>
      <c r="N397" s="243"/>
      <c r="O397" s="243"/>
      <c r="P397" s="243"/>
      <c r="Q397" s="243"/>
      <c r="R397" s="243"/>
      <c r="S397" s="243"/>
      <c r="T397" s="24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5" t="s">
        <v>136</v>
      </c>
      <c r="AU397" s="245" t="s">
        <v>83</v>
      </c>
      <c r="AV397" s="13" t="s">
        <v>81</v>
      </c>
      <c r="AW397" s="13" t="s">
        <v>30</v>
      </c>
      <c r="AX397" s="13" t="s">
        <v>73</v>
      </c>
      <c r="AY397" s="245" t="s">
        <v>125</v>
      </c>
    </row>
    <row r="398" s="14" customFormat="1">
      <c r="A398" s="14"/>
      <c r="B398" s="246"/>
      <c r="C398" s="247"/>
      <c r="D398" s="231" t="s">
        <v>136</v>
      </c>
      <c r="E398" s="248" t="s">
        <v>1</v>
      </c>
      <c r="F398" s="249" t="s">
        <v>152</v>
      </c>
      <c r="G398" s="247"/>
      <c r="H398" s="250">
        <v>16.850000000000001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6" t="s">
        <v>136</v>
      </c>
      <c r="AU398" s="256" t="s">
        <v>83</v>
      </c>
      <c r="AV398" s="14" t="s">
        <v>83</v>
      </c>
      <c r="AW398" s="14" t="s">
        <v>30</v>
      </c>
      <c r="AX398" s="14" t="s">
        <v>81</v>
      </c>
      <c r="AY398" s="256" t="s">
        <v>125</v>
      </c>
    </row>
    <row r="399" s="13" customFormat="1">
      <c r="A399" s="13"/>
      <c r="B399" s="236"/>
      <c r="C399" s="237"/>
      <c r="D399" s="231" t="s">
        <v>136</v>
      </c>
      <c r="E399" s="238" t="s">
        <v>1</v>
      </c>
      <c r="F399" s="239" t="s">
        <v>523</v>
      </c>
      <c r="G399" s="237"/>
      <c r="H399" s="238" t="s">
        <v>1</v>
      </c>
      <c r="I399" s="240"/>
      <c r="J399" s="237"/>
      <c r="K399" s="237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136</v>
      </c>
      <c r="AU399" s="245" t="s">
        <v>83</v>
      </c>
      <c r="AV399" s="13" t="s">
        <v>81</v>
      </c>
      <c r="AW399" s="13" t="s">
        <v>30</v>
      </c>
      <c r="AX399" s="13" t="s">
        <v>73</v>
      </c>
      <c r="AY399" s="245" t="s">
        <v>125</v>
      </c>
    </row>
    <row r="400" s="2" customFormat="1" ht="24.15" customHeight="1">
      <c r="A400" s="38"/>
      <c r="B400" s="39"/>
      <c r="C400" s="218" t="s">
        <v>524</v>
      </c>
      <c r="D400" s="218" t="s">
        <v>127</v>
      </c>
      <c r="E400" s="219" t="s">
        <v>525</v>
      </c>
      <c r="F400" s="220" t="s">
        <v>526</v>
      </c>
      <c r="G400" s="221" t="s">
        <v>191</v>
      </c>
      <c r="H400" s="222">
        <v>2.528</v>
      </c>
      <c r="I400" s="223"/>
      <c r="J400" s="224">
        <f>ROUND(I400*H400,2)</f>
        <v>0</v>
      </c>
      <c r="K400" s="220" t="s">
        <v>131</v>
      </c>
      <c r="L400" s="44"/>
      <c r="M400" s="225" t="s">
        <v>1</v>
      </c>
      <c r="N400" s="226" t="s">
        <v>38</v>
      </c>
      <c r="O400" s="91"/>
      <c r="P400" s="227">
        <f>O400*H400</f>
        <v>0</v>
      </c>
      <c r="Q400" s="227">
        <v>2.2563399999999998</v>
      </c>
      <c r="R400" s="227">
        <f>Q400*H400</f>
        <v>5.7040275199999995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132</v>
      </c>
      <c r="AT400" s="229" t="s">
        <v>127</v>
      </c>
      <c r="AU400" s="229" t="s">
        <v>83</v>
      </c>
      <c r="AY400" s="17" t="s">
        <v>125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81</v>
      </c>
      <c r="BK400" s="230">
        <f>ROUND(I400*H400,2)</f>
        <v>0</v>
      </c>
      <c r="BL400" s="17" t="s">
        <v>132</v>
      </c>
      <c r="BM400" s="229" t="s">
        <v>527</v>
      </c>
    </row>
    <row r="401" s="2" customFormat="1">
      <c r="A401" s="38"/>
      <c r="B401" s="39"/>
      <c r="C401" s="40"/>
      <c r="D401" s="231" t="s">
        <v>134</v>
      </c>
      <c r="E401" s="40"/>
      <c r="F401" s="232" t="s">
        <v>528</v>
      </c>
      <c r="G401" s="40"/>
      <c r="H401" s="40"/>
      <c r="I401" s="233"/>
      <c r="J401" s="40"/>
      <c r="K401" s="40"/>
      <c r="L401" s="44"/>
      <c r="M401" s="234"/>
      <c r="N401" s="235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134</v>
      </c>
      <c r="AU401" s="17" t="s">
        <v>83</v>
      </c>
    </row>
    <row r="402" s="13" customFormat="1">
      <c r="A402" s="13"/>
      <c r="B402" s="236"/>
      <c r="C402" s="237"/>
      <c r="D402" s="231" t="s">
        <v>136</v>
      </c>
      <c r="E402" s="238" t="s">
        <v>1</v>
      </c>
      <c r="F402" s="239" t="s">
        <v>143</v>
      </c>
      <c r="G402" s="237"/>
      <c r="H402" s="238" t="s">
        <v>1</v>
      </c>
      <c r="I402" s="240"/>
      <c r="J402" s="237"/>
      <c r="K402" s="237"/>
      <c r="L402" s="241"/>
      <c r="M402" s="242"/>
      <c r="N402" s="243"/>
      <c r="O402" s="243"/>
      <c r="P402" s="243"/>
      <c r="Q402" s="243"/>
      <c r="R402" s="243"/>
      <c r="S402" s="243"/>
      <c r="T402" s="24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5" t="s">
        <v>136</v>
      </c>
      <c r="AU402" s="245" t="s">
        <v>83</v>
      </c>
      <c r="AV402" s="13" t="s">
        <v>81</v>
      </c>
      <c r="AW402" s="13" t="s">
        <v>30</v>
      </c>
      <c r="AX402" s="13" t="s">
        <v>73</v>
      </c>
      <c r="AY402" s="245" t="s">
        <v>125</v>
      </c>
    </row>
    <row r="403" s="14" customFormat="1">
      <c r="A403" s="14"/>
      <c r="B403" s="246"/>
      <c r="C403" s="247"/>
      <c r="D403" s="231" t="s">
        <v>136</v>
      </c>
      <c r="E403" s="248" t="s">
        <v>1</v>
      </c>
      <c r="F403" s="249" t="s">
        <v>529</v>
      </c>
      <c r="G403" s="247"/>
      <c r="H403" s="250">
        <v>2.528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6" t="s">
        <v>136</v>
      </c>
      <c r="AU403" s="256" t="s">
        <v>83</v>
      </c>
      <c r="AV403" s="14" t="s">
        <v>83</v>
      </c>
      <c r="AW403" s="14" t="s">
        <v>30</v>
      </c>
      <c r="AX403" s="14" t="s">
        <v>81</v>
      </c>
      <c r="AY403" s="256" t="s">
        <v>125</v>
      </c>
    </row>
    <row r="404" s="2" customFormat="1" ht="21.75" customHeight="1">
      <c r="A404" s="38"/>
      <c r="B404" s="39"/>
      <c r="C404" s="218" t="s">
        <v>530</v>
      </c>
      <c r="D404" s="218" t="s">
        <v>127</v>
      </c>
      <c r="E404" s="219" t="s">
        <v>531</v>
      </c>
      <c r="F404" s="220" t="s">
        <v>532</v>
      </c>
      <c r="G404" s="221" t="s">
        <v>149</v>
      </c>
      <c r="H404" s="222">
        <v>16.850000000000001</v>
      </c>
      <c r="I404" s="223"/>
      <c r="J404" s="224">
        <f>ROUND(I404*H404,2)</f>
        <v>0</v>
      </c>
      <c r="K404" s="220" t="s">
        <v>131</v>
      </c>
      <c r="L404" s="44"/>
      <c r="M404" s="225" t="s">
        <v>1</v>
      </c>
      <c r="N404" s="226" t="s">
        <v>38</v>
      </c>
      <c r="O404" s="91"/>
      <c r="P404" s="227">
        <f>O404*H404</f>
        <v>0</v>
      </c>
      <c r="Q404" s="227">
        <v>4.0810000000000004E-06</v>
      </c>
      <c r="R404" s="227">
        <f>Q404*H404</f>
        <v>6.8764850000000013E-05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132</v>
      </c>
      <c r="AT404" s="229" t="s">
        <v>127</v>
      </c>
      <c r="AU404" s="229" t="s">
        <v>83</v>
      </c>
      <c r="AY404" s="17" t="s">
        <v>125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81</v>
      </c>
      <c r="BK404" s="230">
        <f>ROUND(I404*H404,2)</f>
        <v>0</v>
      </c>
      <c r="BL404" s="17" t="s">
        <v>132</v>
      </c>
      <c r="BM404" s="229" t="s">
        <v>533</v>
      </c>
    </row>
    <row r="405" s="2" customFormat="1">
      <c r="A405" s="38"/>
      <c r="B405" s="39"/>
      <c r="C405" s="40"/>
      <c r="D405" s="231" t="s">
        <v>134</v>
      </c>
      <c r="E405" s="40"/>
      <c r="F405" s="232" t="s">
        <v>534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134</v>
      </c>
      <c r="AU405" s="17" t="s">
        <v>83</v>
      </c>
    </row>
    <row r="406" s="13" customFormat="1">
      <c r="A406" s="13"/>
      <c r="B406" s="236"/>
      <c r="C406" s="237"/>
      <c r="D406" s="231" t="s">
        <v>136</v>
      </c>
      <c r="E406" s="238" t="s">
        <v>1</v>
      </c>
      <c r="F406" s="239" t="s">
        <v>143</v>
      </c>
      <c r="G406" s="237"/>
      <c r="H406" s="238" t="s">
        <v>1</v>
      </c>
      <c r="I406" s="240"/>
      <c r="J406" s="237"/>
      <c r="K406" s="237"/>
      <c r="L406" s="241"/>
      <c r="M406" s="242"/>
      <c r="N406" s="243"/>
      <c r="O406" s="243"/>
      <c r="P406" s="243"/>
      <c r="Q406" s="243"/>
      <c r="R406" s="243"/>
      <c r="S406" s="243"/>
      <c r="T406" s="24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5" t="s">
        <v>136</v>
      </c>
      <c r="AU406" s="245" t="s">
        <v>83</v>
      </c>
      <c r="AV406" s="13" t="s">
        <v>81</v>
      </c>
      <c r="AW406" s="13" t="s">
        <v>30</v>
      </c>
      <c r="AX406" s="13" t="s">
        <v>73</v>
      </c>
      <c r="AY406" s="245" t="s">
        <v>125</v>
      </c>
    </row>
    <row r="407" s="14" customFormat="1">
      <c r="A407" s="14"/>
      <c r="B407" s="246"/>
      <c r="C407" s="247"/>
      <c r="D407" s="231" t="s">
        <v>136</v>
      </c>
      <c r="E407" s="248" t="s">
        <v>1</v>
      </c>
      <c r="F407" s="249" t="s">
        <v>152</v>
      </c>
      <c r="G407" s="247"/>
      <c r="H407" s="250">
        <v>16.850000000000001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6" t="s">
        <v>136</v>
      </c>
      <c r="AU407" s="256" t="s">
        <v>83</v>
      </c>
      <c r="AV407" s="14" t="s">
        <v>83</v>
      </c>
      <c r="AW407" s="14" t="s">
        <v>30</v>
      </c>
      <c r="AX407" s="14" t="s">
        <v>81</v>
      </c>
      <c r="AY407" s="256" t="s">
        <v>125</v>
      </c>
    </row>
    <row r="408" s="2" customFormat="1" ht="24.15" customHeight="1">
      <c r="A408" s="38"/>
      <c r="B408" s="39"/>
      <c r="C408" s="218" t="s">
        <v>535</v>
      </c>
      <c r="D408" s="218" t="s">
        <v>127</v>
      </c>
      <c r="E408" s="219" t="s">
        <v>536</v>
      </c>
      <c r="F408" s="220" t="s">
        <v>537</v>
      </c>
      <c r="G408" s="221" t="s">
        <v>149</v>
      </c>
      <c r="H408" s="222">
        <v>1.3</v>
      </c>
      <c r="I408" s="223"/>
      <c r="J408" s="224">
        <f>ROUND(I408*H408,2)</f>
        <v>0</v>
      </c>
      <c r="K408" s="220" t="s">
        <v>131</v>
      </c>
      <c r="L408" s="44"/>
      <c r="M408" s="225" t="s">
        <v>1</v>
      </c>
      <c r="N408" s="226" t="s">
        <v>38</v>
      </c>
      <c r="O408" s="91"/>
      <c r="P408" s="227">
        <f>O408*H408</f>
        <v>0</v>
      </c>
      <c r="Q408" s="227">
        <v>0.001225</v>
      </c>
      <c r="R408" s="227">
        <f>Q408*H408</f>
        <v>0.0015925</v>
      </c>
      <c r="S408" s="227">
        <v>0.017000000000000001</v>
      </c>
      <c r="T408" s="228">
        <f>S408*H408</f>
        <v>0.022100000000000002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132</v>
      </c>
      <c r="AT408" s="229" t="s">
        <v>127</v>
      </c>
      <c r="AU408" s="229" t="s">
        <v>83</v>
      </c>
      <c r="AY408" s="17" t="s">
        <v>125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81</v>
      </c>
      <c r="BK408" s="230">
        <f>ROUND(I408*H408,2)</f>
        <v>0</v>
      </c>
      <c r="BL408" s="17" t="s">
        <v>132</v>
      </c>
      <c r="BM408" s="229" t="s">
        <v>538</v>
      </c>
    </row>
    <row r="409" s="2" customFormat="1">
      <c r="A409" s="38"/>
      <c r="B409" s="39"/>
      <c r="C409" s="40"/>
      <c r="D409" s="231" t="s">
        <v>134</v>
      </c>
      <c r="E409" s="40"/>
      <c r="F409" s="232" t="s">
        <v>539</v>
      </c>
      <c r="G409" s="40"/>
      <c r="H409" s="40"/>
      <c r="I409" s="233"/>
      <c r="J409" s="40"/>
      <c r="K409" s="40"/>
      <c r="L409" s="44"/>
      <c r="M409" s="234"/>
      <c r="N409" s="235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134</v>
      </c>
      <c r="AU409" s="17" t="s">
        <v>83</v>
      </c>
    </row>
    <row r="410" s="13" customFormat="1">
      <c r="A410" s="13"/>
      <c r="B410" s="236"/>
      <c r="C410" s="237"/>
      <c r="D410" s="231" t="s">
        <v>136</v>
      </c>
      <c r="E410" s="238" t="s">
        <v>1</v>
      </c>
      <c r="F410" s="239" t="s">
        <v>540</v>
      </c>
      <c r="G410" s="237"/>
      <c r="H410" s="238" t="s">
        <v>1</v>
      </c>
      <c r="I410" s="240"/>
      <c r="J410" s="237"/>
      <c r="K410" s="237"/>
      <c r="L410" s="241"/>
      <c r="M410" s="242"/>
      <c r="N410" s="243"/>
      <c r="O410" s="243"/>
      <c r="P410" s="243"/>
      <c r="Q410" s="243"/>
      <c r="R410" s="243"/>
      <c r="S410" s="243"/>
      <c r="T410" s="24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5" t="s">
        <v>136</v>
      </c>
      <c r="AU410" s="245" t="s">
        <v>83</v>
      </c>
      <c r="AV410" s="13" t="s">
        <v>81</v>
      </c>
      <c r="AW410" s="13" t="s">
        <v>30</v>
      </c>
      <c r="AX410" s="13" t="s">
        <v>73</v>
      </c>
      <c r="AY410" s="245" t="s">
        <v>125</v>
      </c>
    </row>
    <row r="411" s="14" customFormat="1">
      <c r="A411" s="14"/>
      <c r="B411" s="246"/>
      <c r="C411" s="247"/>
      <c r="D411" s="231" t="s">
        <v>136</v>
      </c>
      <c r="E411" s="248" t="s">
        <v>1</v>
      </c>
      <c r="F411" s="249" t="s">
        <v>541</v>
      </c>
      <c r="G411" s="247"/>
      <c r="H411" s="250">
        <v>0.29999999999999999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6" t="s">
        <v>136</v>
      </c>
      <c r="AU411" s="256" t="s">
        <v>83</v>
      </c>
      <c r="AV411" s="14" t="s">
        <v>83</v>
      </c>
      <c r="AW411" s="14" t="s">
        <v>30</v>
      </c>
      <c r="AX411" s="14" t="s">
        <v>73</v>
      </c>
      <c r="AY411" s="256" t="s">
        <v>125</v>
      </c>
    </row>
    <row r="412" s="13" customFormat="1">
      <c r="A412" s="13"/>
      <c r="B412" s="236"/>
      <c r="C412" s="237"/>
      <c r="D412" s="231" t="s">
        <v>136</v>
      </c>
      <c r="E412" s="238" t="s">
        <v>1</v>
      </c>
      <c r="F412" s="239" t="s">
        <v>542</v>
      </c>
      <c r="G412" s="237"/>
      <c r="H412" s="238" t="s">
        <v>1</v>
      </c>
      <c r="I412" s="240"/>
      <c r="J412" s="237"/>
      <c r="K412" s="237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136</v>
      </c>
      <c r="AU412" s="245" t="s">
        <v>83</v>
      </c>
      <c r="AV412" s="13" t="s">
        <v>81</v>
      </c>
      <c r="AW412" s="13" t="s">
        <v>30</v>
      </c>
      <c r="AX412" s="13" t="s">
        <v>73</v>
      </c>
      <c r="AY412" s="245" t="s">
        <v>125</v>
      </c>
    </row>
    <row r="413" s="14" customFormat="1">
      <c r="A413" s="14"/>
      <c r="B413" s="246"/>
      <c r="C413" s="247"/>
      <c r="D413" s="231" t="s">
        <v>136</v>
      </c>
      <c r="E413" s="248" t="s">
        <v>1</v>
      </c>
      <c r="F413" s="249" t="s">
        <v>81</v>
      </c>
      <c r="G413" s="247"/>
      <c r="H413" s="250">
        <v>1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136</v>
      </c>
      <c r="AU413" s="256" t="s">
        <v>83</v>
      </c>
      <c r="AV413" s="14" t="s">
        <v>83</v>
      </c>
      <c r="AW413" s="14" t="s">
        <v>30</v>
      </c>
      <c r="AX413" s="14" t="s">
        <v>73</v>
      </c>
      <c r="AY413" s="256" t="s">
        <v>125</v>
      </c>
    </row>
    <row r="414" s="15" customFormat="1">
      <c r="A414" s="15"/>
      <c r="B414" s="257"/>
      <c r="C414" s="258"/>
      <c r="D414" s="231" t="s">
        <v>136</v>
      </c>
      <c r="E414" s="259" t="s">
        <v>1</v>
      </c>
      <c r="F414" s="260" t="s">
        <v>211</v>
      </c>
      <c r="G414" s="258"/>
      <c r="H414" s="261">
        <v>1.3</v>
      </c>
      <c r="I414" s="262"/>
      <c r="J414" s="258"/>
      <c r="K414" s="258"/>
      <c r="L414" s="263"/>
      <c r="M414" s="264"/>
      <c r="N414" s="265"/>
      <c r="O414" s="265"/>
      <c r="P414" s="265"/>
      <c r="Q414" s="265"/>
      <c r="R414" s="265"/>
      <c r="S414" s="265"/>
      <c r="T414" s="266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7" t="s">
        <v>136</v>
      </c>
      <c r="AU414" s="267" t="s">
        <v>83</v>
      </c>
      <c r="AV414" s="15" t="s">
        <v>132</v>
      </c>
      <c r="AW414" s="15" t="s">
        <v>30</v>
      </c>
      <c r="AX414" s="15" t="s">
        <v>81</v>
      </c>
      <c r="AY414" s="267" t="s">
        <v>125</v>
      </c>
    </row>
    <row r="415" s="2" customFormat="1" ht="21.75" customHeight="1">
      <c r="A415" s="38"/>
      <c r="B415" s="39"/>
      <c r="C415" s="218" t="s">
        <v>543</v>
      </c>
      <c r="D415" s="218" t="s">
        <v>127</v>
      </c>
      <c r="E415" s="219" t="s">
        <v>544</v>
      </c>
      <c r="F415" s="220" t="s">
        <v>545</v>
      </c>
      <c r="G415" s="221" t="s">
        <v>149</v>
      </c>
      <c r="H415" s="222">
        <v>16.850000000000001</v>
      </c>
      <c r="I415" s="223"/>
      <c r="J415" s="224">
        <f>ROUND(I415*H415,2)</f>
        <v>0</v>
      </c>
      <c r="K415" s="220" t="s">
        <v>131</v>
      </c>
      <c r="L415" s="44"/>
      <c r="M415" s="225" t="s">
        <v>1</v>
      </c>
      <c r="N415" s="226" t="s">
        <v>38</v>
      </c>
      <c r="O415" s="91"/>
      <c r="P415" s="227">
        <f>O415*H415</f>
        <v>0</v>
      </c>
      <c r="Q415" s="227">
        <v>0</v>
      </c>
      <c r="R415" s="227">
        <f>Q415*H415</f>
        <v>0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132</v>
      </c>
      <c r="AT415" s="229" t="s">
        <v>127</v>
      </c>
      <c r="AU415" s="229" t="s">
        <v>83</v>
      </c>
      <c r="AY415" s="17" t="s">
        <v>125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81</v>
      </c>
      <c r="BK415" s="230">
        <f>ROUND(I415*H415,2)</f>
        <v>0</v>
      </c>
      <c r="BL415" s="17" t="s">
        <v>132</v>
      </c>
      <c r="BM415" s="229" t="s">
        <v>546</v>
      </c>
    </row>
    <row r="416" s="2" customFormat="1">
      <c r="A416" s="38"/>
      <c r="B416" s="39"/>
      <c r="C416" s="40"/>
      <c r="D416" s="231" t="s">
        <v>134</v>
      </c>
      <c r="E416" s="40"/>
      <c r="F416" s="232" t="s">
        <v>547</v>
      </c>
      <c r="G416" s="40"/>
      <c r="H416" s="40"/>
      <c r="I416" s="233"/>
      <c r="J416" s="40"/>
      <c r="K416" s="40"/>
      <c r="L416" s="44"/>
      <c r="M416" s="234"/>
      <c r="N416" s="23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134</v>
      </c>
      <c r="AU416" s="17" t="s">
        <v>83</v>
      </c>
    </row>
    <row r="417" s="13" customFormat="1">
      <c r="A417" s="13"/>
      <c r="B417" s="236"/>
      <c r="C417" s="237"/>
      <c r="D417" s="231" t="s">
        <v>136</v>
      </c>
      <c r="E417" s="238" t="s">
        <v>1</v>
      </c>
      <c r="F417" s="239" t="s">
        <v>143</v>
      </c>
      <c r="G417" s="237"/>
      <c r="H417" s="238" t="s">
        <v>1</v>
      </c>
      <c r="I417" s="240"/>
      <c r="J417" s="237"/>
      <c r="K417" s="237"/>
      <c r="L417" s="241"/>
      <c r="M417" s="242"/>
      <c r="N417" s="243"/>
      <c r="O417" s="243"/>
      <c r="P417" s="243"/>
      <c r="Q417" s="243"/>
      <c r="R417" s="243"/>
      <c r="S417" s="243"/>
      <c r="T417" s="24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136</v>
      </c>
      <c r="AU417" s="245" t="s">
        <v>83</v>
      </c>
      <c r="AV417" s="13" t="s">
        <v>81</v>
      </c>
      <c r="AW417" s="13" t="s">
        <v>30</v>
      </c>
      <c r="AX417" s="13" t="s">
        <v>73</v>
      </c>
      <c r="AY417" s="245" t="s">
        <v>125</v>
      </c>
    </row>
    <row r="418" s="14" customFormat="1">
      <c r="A418" s="14"/>
      <c r="B418" s="246"/>
      <c r="C418" s="247"/>
      <c r="D418" s="231" t="s">
        <v>136</v>
      </c>
      <c r="E418" s="248" t="s">
        <v>1</v>
      </c>
      <c r="F418" s="249" t="s">
        <v>152</v>
      </c>
      <c r="G418" s="247"/>
      <c r="H418" s="250">
        <v>16.850000000000001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6" t="s">
        <v>136</v>
      </c>
      <c r="AU418" s="256" t="s">
        <v>83</v>
      </c>
      <c r="AV418" s="14" t="s">
        <v>83</v>
      </c>
      <c r="AW418" s="14" t="s">
        <v>30</v>
      </c>
      <c r="AX418" s="14" t="s">
        <v>81</v>
      </c>
      <c r="AY418" s="256" t="s">
        <v>125</v>
      </c>
    </row>
    <row r="419" s="2" customFormat="1" ht="24.15" customHeight="1">
      <c r="A419" s="38"/>
      <c r="B419" s="39"/>
      <c r="C419" s="218" t="s">
        <v>548</v>
      </c>
      <c r="D419" s="218" t="s">
        <v>127</v>
      </c>
      <c r="E419" s="219" t="s">
        <v>549</v>
      </c>
      <c r="F419" s="220" t="s">
        <v>550</v>
      </c>
      <c r="G419" s="221" t="s">
        <v>130</v>
      </c>
      <c r="H419" s="222">
        <v>20.219999999999999</v>
      </c>
      <c r="I419" s="223"/>
      <c r="J419" s="224">
        <f>ROUND(I419*H419,2)</f>
        <v>0</v>
      </c>
      <c r="K419" s="220" t="s">
        <v>131</v>
      </c>
      <c r="L419" s="44"/>
      <c r="M419" s="225" t="s">
        <v>1</v>
      </c>
      <c r="N419" s="226" t="s">
        <v>38</v>
      </c>
      <c r="O419" s="91"/>
      <c r="P419" s="227">
        <f>O419*H419</f>
        <v>0</v>
      </c>
      <c r="Q419" s="227">
        <v>0</v>
      </c>
      <c r="R419" s="227">
        <f>Q419*H419</f>
        <v>0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132</v>
      </c>
      <c r="AT419" s="229" t="s">
        <v>127</v>
      </c>
      <c r="AU419" s="229" t="s">
        <v>83</v>
      </c>
      <c r="AY419" s="17" t="s">
        <v>125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81</v>
      </c>
      <c r="BK419" s="230">
        <f>ROUND(I419*H419,2)</f>
        <v>0</v>
      </c>
      <c r="BL419" s="17" t="s">
        <v>132</v>
      </c>
      <c r="BM419" s="229" t="s">
        <v>551</v>
      </c>
    </row>
    <row r="420" s="2" customFormat="1">
      <c r="A420" s="38"/>
      <c r="B420" s="39"/>
      <c r="C420" s="40"/>
      <c r="D420" s="231" t="s">
        <v>134</v>
      </c>
      <c r="E420" s="40"/>
      <c r="F420" s="232" t="s">
        <v>552</v>
      </c>
      <c r="G420" s="40"/>
      <c r="H420" s="40"/>
      <c r="I420" s="233"/>
      <c r="J420" s="40"/>
      <c r="K420" s="40"/>
      <c r="L420" s="44"/>
      <c r="M420" s="234"/>
      <c r="N420" s="23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134</v>
      </c>
      <c r="AU420" s="17" t="s">
        <v>83</v>
      </c>
    </row>
    <row r="421" s="13" customFormat="1">
      <c r="A421" s="13"/>
      <c r="B421" s="236"/>
      <c r="C421" s="237"/>
      <c r="D421" s="231" t="s">
        <v>136</v>
      </c>
      <c r="E421" s="238" t="s">
        <v>1</v>
      </c>
      <c r="F421" s="239" t="s">
        <v>143</v>
      </c>
      <c r="G421" s="237"/>
      <c r="H421" s="238" t="s">
        <v>1</v>
      </c>
      <c r="I421" s="240"/>
      <c r="J421" s="237"/>
      <c r="K421" s="237"/>
      <c r="L421" s="241"/>
      <c r="M421" s="242"/>
      <c r="N421" s="243"/>
      <c r="O421" s="243"/>
      <c r="P421" s="243"/>
      <c r="Q421" s="243"/>
      <c r="R421" s="243"/>
      <c r="S421" s="243"/>
      <c r="T421" s="24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5" t="s">
        <v>136</v>
      </c>
      <c r="AU421" s="245" t="s">
        <v>83</v>
      </c>
      <c r="AV421" s="13" t="s">
        <v>81</v>
      </c>
      <c r="AW421" s="13" t="s">
        <v>30</v>
      </c>
      <c r="AX421" s="13" t="s">
        <v>73</v>
      </c>
      <c r="AY421" s="245" t="s">
        <v>125</v>
      </c>
    </row>
    <row r="422" s="14" customFormat="1">
      <c r="A422" s="14"/>
      <c r="B422" s="246"/>
      <c r="C422" s="247"/>
      <c r="D422" s="231" t="s">
        <v>136</v>
      </c>
      <c r="E422" s="248" t="s">
        <v>1</v>
      </c>
      <c r="F422" s="249" t="s">
        <v>144</v>
      </c>
      <c r="G422" s="247"/>
      <c r="H422" s="250">
        <v>20.219999999999999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6" t="s">
        <v>136</v>
      </c>
      <c r="AU422" s="256" t="s">
        <v>83</v>
      </c>
      <c r="AV422" s="14" t="s">
        <v>83</v>
      </c>
      <c r="AW422" s="14" t="s">
        <v>30</v>
      </c>
      <c r="AX422" s="14" t="s">
        <v>81</v>
      </c>
      <c r="AY422" s="256" t="s">
        <v>125</v>
      </c>
    </row>
    <row r="423" s="2" customFormat="1" ht="21.75" customHeight="1">
      <c r="A423" s="38"/>
      <c r="B423" s="39"/>
      <c r="C423" s="218" t="s">
        <v>553</v>
      </c>
      <c r="D423" s="218" t="s">
        <v>127</v>
      </c>
      <c r="E423" s="219" t="s">
        <v>554</v>
      </c>
      <c r="F423" s="220" t="s">
        <v>555</v>
      </c>
      <c r="G423" s="221" t="s">
        <v>556</v>
      </c>
      <c r="H423" s="222">
        <v>1</v>
      </c>
      <c r="I423" s="223"/>
      <c r="J423" s="224">
        <f>ROUND(I423*H423,2)</f>
        <v>0</v>
      </c>
      <c r="K423" s="220" t="s">
        <v>1</v>
      </c>
      <c r="L423" s="44"/>
      <c r="M423" s="225" t="s">
        <v>1</v>
      </c>
      <c r="N423" s="226" t="s">
        <v>38</v>
      </c>
      <c r="O423" s="91"/>
      <c r="P423" s="227">
        <f>O423*H423</f>
        <v>0</v>
      </c>
      <c r="Q423" s="227">
        <v>11.25</v>
      </c>
      <c r="R423" s="227">
        <f>Q423*H423</f>
        <v>11.25</v>
      </c>
      <c r="S423" s="227">
        <v>0</v>
      </c>
      <c r="T423" s="22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9" t="s">
        <v>132</v>
      </c>
      <c r="AT423" s="229" t="s">
        <v>127</v>
      </c>
      <c r="AU423" s="229" t="s">
        <v>83</v>
      </c>
      <c r="AY423" s="17" t="s">
        <v>125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7" t="s">
        <v>81</v>
      </c>
      <c r="BK423" s="230">
        <f>ROUND(I423*H423,2)</f>
        <v>0</v>
      </c>
      <c r="BL423" s="17" t="s">
        <v>132</v>
      </c>
      <c r="BM423" s="229" t="s">
        <v>557</v>
      </c>
    </row>
    <row r="424" s="2" customFormat="1">
      <c r="A424" s="38"/>
      <c r="B424" s="39"/>
      <c r="C424" s="40"/>
      <c r="D424" s="231" t="s">
        <v>134</v>
      </c>
      <c r="E424" s="40"/>
      <c r="F424" s="232" t="s">
        <v>555</v>
      </c>
      <c r="G424" s="40"/>
      <c r="H424" s="40"/>
      <c r="I424" s="233"/>
      <c r="J424" s="40"/>
      <c r="K424" s="40"/>
      <c r="L424" s="44"/>
      <c r="M424" s="234"/>
      <c r="N424" s="235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134</v>
      </c>
      <c r="AU424" s="17" t="s">
        <v>83</v>
      </c>
    </row>
    <row r="425" s="2" customFormat="1">
      <c r="A425" s="38"/>
      <c r="B425" s="39"/>
      <c r="C425" s="40"/>
      <c r="D425" s="231" t="s">
        <v>441</v>
      </c>
      <c r="E425" s="40"/>
      <c r="F425" s="278" t="s">
        <v>558</v>
      </c>
      <c r="G425" s="40"/>
      <c r="H425" s="40"/>
      <c r="I425" s="233"/>
      <c r="J425" s="40"/>
      <c r="K425" s="40"/>
      <c r="L425" s="44"/>
      <c r="M425" s="234"/>
      <c r="N425" s="235"/>
      <c r="O425" s="91"/>
      <c r="P425" s="91"/>
      <c r="Q425" s="91"/>
      <c r="R425" s="91"/>
      <c r="S425" s="91"/>
      <c r="T425" s="92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441</v>
      </c>
      <c r="AU425" s="17" t="s">
        <v>83</v>
      </c>
    </row>
    <row r="426" s="13" customFormat="1">
      <c r="A426" s="13"/>
      <c r="B426" s="236"/>
      <c r="C426" s="237"/>
      <c r="D426" s="231" t="s">
        <v>136</v>
      </c>
      <c r="E426" s="238" t="s">
        <v>1</v>
      </c>
      <c r="F426" s="239" t="s">
        <v>559</v>
      </c>
      <c r="G426" s="237"/>
      <c r="H426" s="238" t="s">
        <v>1</v>
      </c>
      <c r="I426" s="240"/>
      <c r="J426" s="237"/>
      <c r="K426" s="237"/>
      <c r="L426" s="241"/>
      <c r="M426" s="242"/>
      <c r="N426" s="243"/>
      <c r="O426" s="243"/>
      <c r="P426" s="243"/>
      <c r="Q426" s="243"/>
      <c r="R426" s="243"/>
      <c r="S426" s="243"/>
      <c r="T426" s="24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5" t="s">
        <v>136</v>
      </c>
      <c r="AU426" s="245" t="s">
        <v>83</v>
      </c>
      <c r="AV426" s="13" t="s">
        <v>81</v>
      </c>
      <c r="AW426" s="13" t="s">
        <v>30</v>
      </c>
      <c r="AX426" s="13" t="s">
        <v>73</v>
      </c>
      <c r="AY426" s="245" t="s">
        <v>125</v>
      </c>
    </row>
    <row r="427" s="14" customFormat="1">
      <c r="A427" s="14"/>
      <c r="B427" s="246"/>
      <c r="C427" s="247"/>
      <c r="D427" s="231" t="s">
        <v>136</v>
      </c>
      <c r="E427" s="248" t="s">
        <v>1</v>
      </c>
      <c r="F427" s="249" t="s">
        <v>81</v>
      </c>
      <c r="G427" s="247"/>
      <c r="H427" s="250">
        <v>1</v>
      </c>
      <c r="I427" s="251"/>
      <c r="J427" s="247"/>
      <c r="K427" s="247"/>
      <c r="L427" s="252"/>
      <c r="M427" s="253"/>
      <c r="N427" s="254"/>
      <c r="O427" s="254"/>
      <c r="P427" s="254"/>
      <c r="Q427" s="254"/>
      <c r="R427" s="254"/>
      <c r="S427" s="254"/>
      <c r="T427" s="25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6" t="s">
        <v>136</v>
      </c>
      <c r="AU427" s="256" t="s">
        <v>83</v>
      </c>
      <c r="AV427" s="14" t="s">
        <v>83</v>
      </c>
      <c r="AW427" s="14" t="s">
        <v>30</v>
      </c>
      <c r="AX427" s="14" t="s">
        <v>81</v>
      </c>
      <c r="AY427" s="256" t="s">
        <v>125</v>
      </c>
    </row>
    <row r="428" s="2" customFormat="1" ht="16.5" customHeight="1">
      <c r="A428" s="38"/>
      <c r="B428" s="39"/>
      <c r="C428" s="218" t="s">
        <v>560</v>
      </c>
      <c r="D428" s="218" t="s">
        <v>127</v>
      </c>
      <c r="E428" s="219" t="s">
        <v>561</v>
      </c>
      <c r="F428" s="220" t="s">
        <v>562</v>
      </c>
      <c r="G428" s="221" t="s">
        <v>563</v>
      </c>
      <c r="H428" s="222">
        <v>20</v>
      </c>
      <c r="I428" s="223"/>
      <c r="J428" s="224">
        <f>ROUND(I428*H428,2)</f>
        <v>0</v>
      </c>
      <c r="K428" s="220" t="s">
        <v>1</v>
      </c>
      <c r="L428" s="44"/>
      <c r="M428" s="225" t="s">
        <v>1</v>
      </c>
      <c r="N428" s="226" t="s">
        <v>38</v>
      </c>
      <c r="O428" s="91"/>
      <c r="P428" s="227">
        <f>O428*H428</f>
        <v>0</v>
      </c>
      <c r="Q428" s="227">
        <v>0</v>
      </c>
      <c r="R428" s="227">
        <f>Q428*H428</f>
        <v>0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132</v>
      </c>
      <c r="AT428" s="229" t="s">
        <v>127</v>
      </c>
      <c r="AU428" s="229" t="s">
        <v>83</v>
      </c>
      <c r="AY428" s="17" t="s">
        <v>125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81</v>
      </c>
      <c r="BK428" s="230">
        <f>ROUND(I428*H428,2)</f>
        <v>0</v>
      </c>
      <c r="BL428" s="17" t="s">
        <v>132</v>
      </c>
      <c r="BM428" s="229" t="s">
        <v>564</v>
      </c>
    </row>
    <row r="429" s="2" customFormat="1">
      <c r="A429" s="38"/>
      <c r="B429" s="39"/>
      <c r="C429" s="40"/>
      <c r="D429" s="231" t="s">
        <v>134</v>
      </c>
      <c r="E429" s="40"/>
      <c r="F429" s="232" t="s">
        <v>562</v>
      </c>
      <c r="G429" s="40"/>
      <c r="H429" s="40"/>
      <c r="I429" s="233"/>
      <c r="J429" s="40"/>
      <c r="K429" s="40"/>
      <c r="L429" s="44"/>
      <c r="M429" s="234"/>
      <c r="N429" s="235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134</v>
      </c>
      <c r="AU429" s="17" t="s">
        <v>83</v>
      </c>
    </row>
    <row r="430" s="13" customFormat="1">
      <c r="A430" s="13"/>
      <c r="B430" s="236"/>
      <c r="C430" s="237"/>
      <c r="D430" s="231" t="s">
        <v>136</v>
      </c>
      <c r="E430" s="238" t="s">
        <v>1</v>
      </c>
      <c r="F430" s="239" t="s">
        <v>565</v>
      </c>
      <c r="G430" s="237"/>
      <c r="H430" s="238" t="s">
        <v>1</v>
      </c>
      <c r="I430" s="240"/>
      <c r="J430" s="237"/>
      <c r="K430" s="237"/>
      <c r="L430" s="241"/>
      <c r="M430" s="242"/>
      <c r="N430" s="243"/>
      <c r="O430" s="243"/>
      <c r="P430" s="243"/>
      <c r="Q430" s="243"/>
      <c r="R430" s="243"/>
      <c r="S430" s="243"/>
      <c r="T430" s="24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5" t="s">
        <v>136</v>
      </c>
      <c r="AU430" s="245" t="s">
        <v>83</v>
      </c>
      <c r="AV430" s="13" t="s">
        <v>81</v>
      </c>
      <c r="AW430" s="13" t="s">
        <v>30</v>
      </c>
      <c r="AX430" s="13" t="s">
        <v>73</v>
      </c>
      <c r="AY430" s="245" t="s">
        <v>125</v>
      </c>
    </row>
    <row r="431" s="13" customFormat="1">
      <c r="A431" s="13"/>
      <c r="B431" s="236"/>
      <c r="C431" s="237"/>
      <c r="D431" s="231" t="s">
        <v>136</v>
      </c>
      <c r="E431" s="238" t="s">
        <v>1</v>
      </c>
      <c r="F431" s="239" t="s">
        <v>566</v>
      </c>
      <c r="G431" s="237"/>
      <c r="H431" s="238" t="s">
        <v>1</v>
      </c>
      <c r="I431" s="240"/>
      <c r="J431" s="237"/>
      <c r="K431" s="237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136</v>
      </c>
      <c r="AU431" s="245" t="s">
        <v>83</v>
      </c>
      <c r="AV431" s="13" t="s">
        <v>81</v>
      </c>
      <c r="AW431" s="13" t="s">
        <v>30</v>
      </c>
      <c r="AX431" s="13" t="s">
        <v>73</v>
      </c>
      <c r="AY431" s="245" t="s">
        <v>125</v>
      </c>
    </row>
    <row r="432" s="14" customFormat="1">
      <c r="A432" s="14"/>
      <c r="B432" s="246"/>
      <c r="C432" s="247"/>
      <c r="D432" s="231" t="s">
        <v>136</v>
      </c>
      <c r="E432" s="248" t="s">
        <v>1</v>
      </c>
      <c r="F432" s="249" t="s">
        <v>247</v>
      </c>
      <c r="G432" s="247"/>
      <c r="H432" s="250">
        <v>20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6" t="s">
        <v>136</v>
      </c>
      <c r="AU432" s="256" t="s">
        <v>83</v>
      </c>
      <c r="AV432" s="14" t="s">
        <v>83</v>
      </c>
      <c r="AW432" s="14" t="s">
        <v>30</v>
      </c>
      <c r="AX432" s="14" t="s">
        <v>81</v>
      </c>
      <c r="AY432" s="256" t="s">
        <v>125</v>
      </c>
    </row>
    <row r="433" s="12" customFormat="1" ht="22.8" customHeight="1">
      <c r="A433" s="12"/>
      <c r="B433" s="202"/>
      <c r="C433" s="203"/>
      <c r="D433" s="204" t="s">
        <v>72</v>
      </c>
      <c r="E433" s="216" t="s">
        <v>567</v>
      </c>
      <c r="F433" s="216" t="s">
        <v>568</v>
      </c>
      <c r="G433" s="203"/>
      <c r="H433" s="203"/>
      <c r="I433" s="206"/>
      <c r="J433" s="217">
        <f>BK433</f>
        <v>0</v>
      </c>
      <c r="K433" s="203"/>
      <c r="L433" s="208"/>
      <c r="M433" s="209"/>
      <c r="N433" s="210"/>
      <c r="O433" s="210"/>
      <c r="P433" s="211">
        <f>SUM(P434:P454)</f>
        <v>0</v>
      </c>
      <c r="Q433" s="210"/>
      <c r="R433" s="211">
        <f>SUM(R434:R454)</f>
        <v>0</v>
      </c>
      <c r="S433" s="210"/>
      <c r="T433" s="212">
        <f>SUM(T434:T454)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3" t="s">
        <v>81</v>
      </c>
      <c r="AT433" s="214" t="s">
        <v>72</v>
      </c>
      <c r="AU433" s="214" t="s">
        <v>81</v>
      </c>
      <c r="AY433" s="213" t="s">
        <v>125</v>
      </c>
      <c r="BK433" s="215">
        <f>SUM(BK434:BK454)</f>
        <v>0</v>
      </c>
    </row>
    <row r="434" s="2" customFormat="1" ht="24.15" customHeight="1">
      <c r="A434" s="38"/>
      <c r="B434" s="39"/>
      <c r="C434" s="218" t="s">
        <v>569</v>
      </c>
      <c r="D434" s="218" t="s">
        <v>127</v>
      </c>
      <c r="E434" s="219" t="s">
        <v>570</v>
      </c>
      <c r="F434" s="220" t="s">
        <v>571</v>
      </c>
      <c r="G434" s="221" t="s">
        <v>261</v>
      </c>
      <c r="H434" s="222">
        <v>143.91999999999999</v>
      </c>
      <c r="I434" s="223"/>
      <c r="J434" s="224">
        <f>ROUND(I434*H434,2)</f>
        <v>0</v>
      </c>
      <c r="K434" s="220" t="s">
        <v>131</v>
      </c>
      <c r="L434" s="44"/>
      <c r="M434" s="225" t="s">
        <v>1</v>
      </c>
      <c r="N434" s="226" t="s">
        <v>38</v>
      </c>
      <c r="O434" s="91"/>
      <c r="P434" s="227">
        <f>O434*H434</f>
        <v>0</v>
      </c>
      <c r="Q434" s="227">
        <v>0</v>
      </c>
      <c r="R434" s="227">
        <f>Q434*H434</f>
        <v>0</v>
      </c>
      <c r="S434" s="227">
        <v>0</v>
      </c>
      <c r="T434" s="22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9" t="s">
        <v>132</v>
      </c>
      <c r="AT434" s="229" t="s">
        <v>127</v>
      </c>
      <c r="AU434" s="229" t="s">
        <v>83</v>
      </c>
      <c r="AY434" s="17" t="s">
        <v>125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7" t="s">
        <v>81</v>
      </c>
      <c r="BK434" s="230">
        <f>ROUND(I434*H434,2)</f>
        <v>0</v>
      </c>
      <c r="BL434" s="17" t="s">
        <v>132</v>
      </c>
      <c r="BM434" s="229" t="s">
        <v>572</v>
      </c>
    </row>
    <row r="435" s="2" customFormat="1">
      <c r="A435" s="38"/>
      <c r="B435" s="39"/>
      <c r="C435" s="40"/>
      <c r="D435" s="231" t="s">
        <v>134</v>
      </c>
      <c r="E435" s="40"/>
      <c r="F435" s="232" t="s">
        <v>573</v>
      </c>
      <c r="G435" s="40"/>
      <c r="H435" s="40"/>
      <c r="I435" s="233"/>
      <c r="J435" s="40"/>
      <c r="K435" s="40"/>
      <c r="L435" s="44"/>
      <c r="M435" s="234"/>
      <c r="N435" s="235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134</v>
      </c>
      <c r="AU435" s="17" t="s">
        <v>83</v>
      </c>
    </row>
    <row r="436" s="13" customFormat="1">
      <c r="A436" s="13"/>
      <c r="B436" s="236"/>
      <c r="C436" s="237"/>
      <c r="D436" s="231" t="s">
        <v>136</v>
      </c>
      <c r="E436" s="238" t="s">
        <v>1</v>
      </c>
      <c r="F436" s="239" t="s">
        <v>574</v>
      </c>
      <c r="G436" s="237"/>
      <c r="H436" s="238" t="s">
        <v>1</v>
      </c>
      <c r="I436" s="240"/>
      <c r="J436" s="237"/>
      <c r="K436" s="237"/>
      <c r="L436" s="241"/>
      <c r="M436" s="242"/>
      <c r="N436" s="243"/>
      <c r="O436" s="243"/>
      <c r="P436" s="243"/>
      <c r="Q436" s="243"/>
      <c r="R436" s="243"/>
      <c r="S436" s="243"/>
      <c r="T436" s="24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5" t="s">
        <v>136</v>
      </c>
      <c r="AU436" s="245" t="s">
        <v>83</v>
      </c>
      <c r="AV436" s="13" t="s">
        <v>81</v>
      </c>
      <c r="AW436" s="13" t="s">
        <v>30</v>
      </c>
      <c r="AX436" s="13" t="s">
        <v>73</v>
      </c>
      <c r="AY436" s="245" t="s">
        <v>125</v>
      </c>
    </row>
    <row r="437" s="13" customFormat="1">
      <c r="A437" s="13"/>
      <c r="B437" s="236"/>
      <c r="C437" s="237"/>
      <c r="D437" s="231" t="s">
        <v>136</v>
      </c>
      <c r="E437" s="238" t="s">
        <v>1</v>
      </c>
      <c r="F437" s="239" t="s">
        <v>575</v>
      </c>
      <c r="G437" s="237"/>
      <c r="H437" s="238" t="s">
        <v>1</v>
      </c>
      <c r="I437" s="240"/>
      <c r="J437" s="237"/>
      <c r="K437" s="237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136</v>
      </c>
      <c r="AU437" s="245" t="s">
        <v>83</v>
      </c>
      <c r="AV437" s="13" t="s">
        <v>81</v>
      </c>
      <c r="AW437" s="13" t="s">
        <v>30</v>
      </c>
      <c r="AX437" s="13" t="s">
        <v>73</v>
      </c>
      <c r="AY437" s="245" t="s">
        <v>125</v>
      </c>
    </row>
    <row r="438" s="14" customFormat="1">
      <c r="A438" s="14"/>
      <c r="B438" s="246"/>
      <c r="C438" s="247"/>
      <c r="D438" s="231" t="s">
        <v>136</v>
      </c>
      <c r="E438" s="248" t="s">
        <v>1</v>
      </c>
      <c r="F438" s="249" t="s">
        <v>264</v>
      </c>
      <c r="G438" s="247"/>
      <c r="H438" s="250">
        <v>143.91999999999999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136</v>
      </c>
      <c r="AU438" s="256" t="s">
        <v>83</v>
      </c>
      <c r="AV438" s="14" t="s">
        <v>83</v>
      </c>
      <c r="AW438" s="14" t="s">
        <v>30</v>
      </c>
      <c r="AX438" s="14" t="s">
        <v>81</v>
      </c>
      <c r="AY438" s="256" t="s">
        <v>125</v>
      </c>
    </row>
    <row r="439" s="2" customFormat="1" ht="24.15" customHeight="1">
      <c r="A439" s="38"/>
      <c r="B439" s="39"/>
      <c r="C439" s="218" t="s">
        <v>576</v>
      </c>
      <c r="D439" s="218" t="s">
        <v>127</v>
      </c>
      <c r="E439" s="219" t="s">
        <v>577</v>
      </c>
      <c r="F439" s="220" t="s">
        <v>578</v>
      </c>
      <c r="G439" s="221" t="s">
        <v>261</v>
      </c>
      <c r="H439" s="222">
        <v>2158.8000000000002</v>
      </c>
      <c r="I439" s="223"/>
      <c r="J439" s="224">
        <f>ROUND(I439*H439,2)</f>
        <v>0</v>
      </c>
      <c r="K439" s="220" t="s">
        <v>131</v>
      </c>
      <c r="L439" s="44"/>
      <c r="M439" s="225" t="s">
        <v>1</v>
      </c>
      <c r="N439" s="226" t="s">
        <v>38</v>
      </c>
      <c r="O439" s="91"/>
      <c r="P439" s="227">
        <f>O439*H439</f>
        <v>0</v>
      </c>
      <c r="Q439" s="227">
        <v>0</v>
      </c>
      <c r="R439" s="227">
        <f>Q439*H439</f>
        <v>0</v>
      </c>
      <c r="S439" s="227">
        <v>0</v>
      </c>
      <c r="T439" s="228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9" t="s">
        <v>132</v>
      </c>
      <c r="AT439" s="229" t="s">
        <v>127</v>
      </c>
      <c r="AU439" s="229" t="s">
        <v>83</v>
      </c>
      <c r="AY439" s="17" t="s">
        <v>125</v>
      </c>
      <c r="BE439" s="230">
        <f>IF(N439="základní",J439,0)</f>
        <v>0</v>
      </c>
      <c r="BF439" s="230">
        <f>IF(N439="snížená",J439,0)</f>
        <v>0</v>
      </c>
      <c r="BG439" s="230">
        <f>IF(N439="zákl. přenesená",J439,0)</f>
        <v>0</v>
      </c>
      <c r="BH439" s="230">
        <f>IF(N439="sníž. přenesená",J439,0)</f>
        <v>0</v>
      </c>
      <c r="BI439" s="230">
        <f>IF(N439="nulová",J439,0)</f>
        <v>0</v>
      </c>
      <c r="BJ439" s="17" t="s">
        <v>81</v>
      </c>
      <c r="BK439" s="230">
        <f>ROUND(I439*H439,2)</f>
        <v>0</v>
      </c>
      <c r="BL439" s="17" t="s">
        <v>132</v>
      </c>
      <c r="BM439" s="229" t="s">
        <v>579</v>
      </c>
    </row>
    <row r="440" s="2" customFormat="1">
      <c r="A440" s="38"/>
      <c r="B440" s="39"/>
      <c r="C440" s="40"/>
      <c r="D440" s="231" t="s">
        <v>134</v>
      </c>
      <c r="E440" s="40"/>
      <c r="F440" s="232" t="s">
        <v>580</v>
      </c>
      <c r="G440" s="40"/>
      <c r="H440" s="40"/>
      <c r="I440" s="233"/>
      <c r="J440" s="40"/>
      <c r="K440" s="40"/>
      <c r="L440" s="44"/>
      <c r="M440" s="234"/>
      <c r="N440" s="235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134</v>
      </c>
      <c r="AU440" s="17" t="s">
        <v>83</v>
      </c>
    </row>
    <row r="441" s="13" customFormat="1">
      <c r="A441" s="13"/>
      <c r="B441" s="236"/>
      <c r="C441" s="237"/>
      <c r="D441" s="231" t="s">
        <v>136</v>
      </c>
      <c r="E441" s="238" t="s">
        <v>1</v>
      </c>
      <c r="F441" s="239" t="s">
        <v>263</v>
      </c>
      <c r="G441" s="237"/>
      <c r="H441" s="238" t="s">
        <v>1</v>
      </c>
      <c r="I441" s="240"/>
      <c r="J441" s="237"/>
      <c r="K441" s="237"/>
      <c r="L441" s="241"/>
      <c r="M441" s="242"/>
      <c r="N441" s="243"/>
      <c r="O441" s="243"/>
      <c r="P441" s="243"/>
      <c r="Q441" s="243"/>
      <c r="R441" s="243"/>
      <c r="S441" s="243"/>
      <c r="T441" s="24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5" t="s">
        <v>136</v>
      </c>
      <c r="AU441" s="245" t="s">
        <v>83</v>
      </c>
      <c r="AV441" s="13" t="s">
        <v>81</v>
      </c>
      <c r="AW441" s="13" t="s">
        <v>30</v>
      </c>
      <c r="AX441" s="13" t="s">
        <v>73</v>
      </c>
      <c r="AY441" s="245" t="s">
        <v>125</v>
      </c>
    </row>
    <row r="442" s="14" customFormat="1">
      <c r="A442" s="14"/>
      <c r="B442" s="246"/>
      <c r="C442" s="247"/>
      <c r="D442" s="231" t="s">
        <v>136</v>
      </c>
      <c r="E442" s="248" t="s">
        <v>1</v>
      </c>
      <c r="F442" s="249" t="s">
        <v>581</v>
      </c>
      <c r="G442" s="247"/>
      <c r="H442" s="250">
        <v>2158.8000000000002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6" t="s">
        <v>136</v>
      </c>
      <c r="AU442" s="256" t="s">
        <v>83</v>
      </c>
      <c r="AV442" s="14" t="s">
        <v>83</v>
      </c>
      <c r="AW442" s="14" t="s">
        <v>30</v>
      </c>
      <c r="AX442" s="14" t="s">
        <v>81</v>
      </c>
      <c r="AY442" s="256" t="s">
        <v>125</v>
      </c>
    </row>
    <row r="443" s="2" customFormat="1" ht="24.15" customHeight="1">
      <c r="A443" s="38"/>
      <c r="B443" s="39"/>
      <c r="C443" s="218" t="s">
        <v>582</v>
      </c>
      <c r="D443" s="218" t="s">
        <v>127</v>
      </c>
      <c r="E443" s="219" t="s">
        <v>583</v>
      </c>
      <c r="F443" s="220" t="s">
        <v>584</v>
      </c>
      <c r="G443" s="221" t="s">
        <v>261</v>
      </c>
      <c r="H443" s="222">
        <v>9.4499999999999993</v>
      </c>
      <c r="I443" s="223"/>
      <c r="J443" s="224">
        <f>ROUND(I443*H443,2)</f>
        <v>0</v>
      </c>
      <c r="K443" s="220" t="s">
        <v>131</v>
      </c>
      <c r="L443" s="44"/>
      <c r="M443" s="225" t="s">
        <v>1</v>
      </c>
      <c r="N443" s="226" t="s">
        <v>38</v>
      </c>
      <c r="O443" s="91"/>
      <c r="P443" s="227">
        <f>O443*H443</f>
        <v>0</v>
      </c>
      <c r="Q443" s="227">
        <v>0</v>
      </c>
      <c r="R443" s="227">
        <f>Q443*H443</f>
        <v>0</v>
      </c>
      <c r="S443" s="227">
        <v>0</v>
      </c>
      <c r="T443" s="228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9" t="s">
        <v>132</v>
      </c>
      <c r="AT443" s="229" t="s">
        <v>127</v>
      </c>
      <c r="AU443" s="229" t="s">
        <v>83</v>
      </c>
      <c r="AY443" s="17" t="s">
        <v>125</v>
      </c>
      <c r="BE443" s="230">
        <f>IF(N443="základní",J443,0)</f>
        <v>0</v>
      </c>
      <c r="BF443" s="230">
        <f>IF(N443="snížená",J443,0)</f>
        <v>0</v>
      </c>
      <c r="BG443" s="230">
        <f>IF(N443="zákl. přenesená",J443,0)</f>
        <v>0</v>
      </c>
      <c r="BH443" s="230">
        <f>IF(N443="sníž. přenesená",J443,0)</f>
        <v>0</v>
      </c>
      <c r="BI443" s="230">
        <f>IF(N443="nulová",J443,0)</f>
        <v>0</v>
      </c>
      <c r="BJ443" s="17" t="s">
        <v>81</v>
      </c>
      <c r="BK443" s="230">
        <f>ROUND(I443*H443,2)</f>
        <v>0</v>
      </c>
      <c r="BL443" s="17" t="s">
        <v>132</v>
      </c>
      <c r="BM443" s="229" t="s">
        <v>585</v>
      </c>
    </row>
    <row r="444" s="2" customFormat="1">
      <c r="A444" s="38"/>
      <c r="B444" s="39"/>
      <c r="C444" s="40"/>
      <c r="D444" s="231" t="s">
        <v>134</v>
      </c>
      <c r="E444" s="40"/>
      <c r="F444" s="232" t="s">
        <v>586</v>
      </c>
      <c r="G444" s="40"/>
      <c r="H444" s="40"/>
      <c r="I444" s="233"/>
      <c r="J444" s="40"/>
      <c r="K444" s="40"/>
      <c r="L444" s="44"/>
      <c r="M444" s="234"/>
      <c r="N444" s="235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134</v>
      </c>
      <c r="AU444" s="17" t="s">
        <v>83</v>
      </c>
    </row>
    <row r="445" s="13" customFormat="1">
      <c r="A445" s="13"/>
      <c r="B445" s="236"/>
      <c r="C445" s="237"/>
      <c r="D445" s="231" t="s">
        <v>136</v>
      </c>
      <c r="E445" s="238" t="s">
        <v>1</v>
      </c>
      <c r="F445" s="239" t="s">
        <v>587</v>
      </c>
      <c r="G445" s="237"/>
      <c r="H445" s="238" t="s">
        <v>1</v>
      </c>
      <c r="I445" s="240"/>
      <c r="J445" s="237"/>
      <c r="K445" s="237"/>
      <c r="L445" s="241"/>
      <c r="M445" s="242"/>
      <c r="N445" s="243"/>
      <c r="O445" s="243"/>
      <c r="P445" s="243"/>
      <c r="Q445" s="243"/>
      <c r="R445" s="243"/>
      <c r="S445" s="243"/>
      <c r="T445" s="24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5" t="s">
        <v>136</v>
      </c>
      <c r="AU445" s="245" t="s">
        <v>83</v>
      </c>
      <c r="AV445" s="13" t="s">
        <v>81</v>
      </c>
      <c r="AW445" s="13" t="s">
        <v>30</v>
      </c>
      <c r="AX445" s="13" t="s">
        <v>73</v>
      </c>
      <c r="AY445" s="245" t="s">
        <v>125</v>
      </c>
    </row>
    <row r="446" s="14" customFormat="1">
      <c r="A446" s="14"/>
      <c r="B446" s="246"/>
      <c r="C446" s="247"/>
      <c r="D446" s="231" t="s">
        <v>136</v>
      </c>
      <c r="E446" s="248" t="s">
        <v>1</v>
      </c>
      <c r="F446" s="249" t="s">
        <v>588</v>
      </c>
      <c r="G446" s="247"/>
      <c r="H446" s="250">
        <v>9.4499999999999993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6" t="s">
        <v>136</v>
      </c>
      <c r="AU446" s="256" t="s">
        <v>83</v>
      </c>
      <c r="AV446" s="14" t="s">
        <v>83</v>
      </c>
      <c r="AW446" s="14" t="s">
        <v>30</v>
      </c>
      <c r="AX446" s="14" t="s">
        <v>81</v>
      </c>
      <c r="AY446" s="256" t="s">
        <v>125</v>
      </c>
    </row>
    <row r="447" s="2" customFormat="1" ht="24.15" customHeight="1">
      <c r="A447" s="38"/>
      <c r="B447" s="39"/>
      <c r="C447" s="218" t="s">
        <v>589</v>
      </c>
      <c r="D447" s="218" t="s">
        <v>127</v>
      </c>
      <c r="E447" s="219" t="s">
        <v>590</v>
      </c>
      <c r="F447" s="220" t="s">
        <v>591</v>
      </c>
      <c r="G447" s="221" t="s">
        <v>261</v>
      </c>
      <c r="H447" s="222">
        <v>9.4499999999999993</v>
      </c>
      <c r="I447" s="223"/>
      <c r="J447" s="224">
        <f>ROUND(I447*H447,2)</f>
        <v>0</v>
      </c>
      <c r="K447" s="220" t="s">
        <v>131</v>
      </c>
      <c r="L447" s="44"/>
      <c r="M447" s="225" t="s">
        <v>1</v>
      </c>
      <c r="N447" s="226" t="s">
        <v>38</v>
      </c>
      <c r="O447" s="91"/>
      <c r="P447" s="227">
        <f>O447*H447</f>
        <v>0</v>
      </c>
      <c r="Q447" s="227">
        <v>0</v>
      </c>
      <c r="R447" s="227">
        <f>Q447*H447</f>
        <v>0</v>
      </c>
      <c r="S447" s="227">
        <v>0</v>
      </c>
      <c r="T447" s="228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9" t="s">
        <v>132</v>
      </c>
      <c r="AT447" s="229" t="s">
        <v>127</v>
      </c>
      <c r="AU447" s="229" t="s">
        <v>83</v>
      </c>
      <c r="AY447" s="17" t="s">
        <v>125</v>
      </c>
      <c r="BE447" s="230">
        <f>IF(N447="základní",J447,0)</f>
        <v>0</v>
      </c>
      <c r="BF447" s="230">
        <f>IF(N447="snížená",J447,0)</f>
        <v>0</v>
      </c>
      <c r="BG447" s="230">
        <f>IF(N447="zákl. přenesená",J447,0)</f>
        <v>0</v>
      </c>
      <c r="BH447" s="230">
        <f>IF(N447="sníž. přenesená",J447,0)</f>
        <v>0</v>
      </c>
      <c r="BI447" s="230">
        <f>IF(N447="nulová",J447,0)</f>
        <v>0</v>
      </c>
      <c r="BJ447" s="17" t="s">
        <v>81</v>
      </c>
      <c r="BK447" s="230">
        <f>ROUND(I447*H447,2)</f>
        <v>0</v>
      </c>
      <c r="BL447" s="17" t="s">
        <v>132</v>
      </c>
      <c r="BM447" s="229" t="s">
        <v>592</v>
      </c>
    </row>
    <row r="448" s="2" customFormat="1">
      <c r="A448" s="38"/>
      <c r="B448" s="39"/>
      <c r="C448" s="40"/>
      <c r="D448" s="231" t="s">
        <v>134</v>
      </c>
      <c r="E448" s="40"/>
      <c r="F448" s="232" t="s">
        <v>593</v>
      </c>
      <c r="G448" s="40"/>
      <c r="H448" s="40"/>
      <c r="I448" s="233"/>
      <c r="J448" s="40"/>
      <c r="K448" s="40"/>
      <c r="L448" s="44"/>
      <c r="M448" s="234"/>
      <c r="N448" s="235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134</v>
      </c>
      <c r="AU448" s="17" t="s">
        <v>83</v>
      </c>
    </row>
    <row r="449" s="13" customFormat="1">
      <c r="A449" s="13"/>
      <c r="B449" s="236"/>
      <c r="C449" s="237"/>
      <c r="D449" s="231" t="s">
        <v>136</v>
      </c>
      <c r="E449" s="238" t="s">
        <v>1</v>
      </c>
      <c r="F449" s="239" t="s">
        <v>594</v>
      </c>
      <c r="G449" s="237"/>
      <c r="H449" s="238" t="s">
        <v>1</v>
      </c>
      <c r="I449" s="240"/>
      <c r="J449" s="237"/>
      <c r="K449" s="237"/>
      <c r="L449" s="241"/>
      <c r="M449" s="242"/>
      <c r="N449" s="243"/>
      <c r="O449" s="243"/>
      <c r="P449" s="243"/>
      <c r="Q449" s="243"/>
      <c r="R449" s="243"/>
      <c r="S449" s="243"/>
      <c r="T449" s="24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5" t="s">
        <v>136</v>
      </c>
      <c r="AU449" s="245" t="s">
        <v>83</v>
      </c>
      <c r="AV449" s="13" t="s">
        <v>81</v>
      </c>
      <c r="AW449" s="13" t="s">
        <v>30</v>
      </c>
      <c r="AX449" s="13" t="s">
        <v>73</v>
      </c>
      <c r="AY449" s="245" t="s">
        <v>125</v>
      </c>
    </row>
    <row r="450" s="14" customFormat="1">
      <c r="A450" s="14"/>
      <c r="B450" s="246"/>
      <c r="C450" s="247"/>
      <c r="D450" s="231" t="s">
        <v>136</v>
      </c>
      <c r="E450" s="248" t="s">
        <v>1</v>
      </c>
      <c r="F450" s="249" t="s">
        <v>588</v>
      </c>
      <c r="G450" s="247"/>
      <c r="H450" s="250">
        <v>9.4499999999999993</v>
      </c>
      <c r="I450" s="251"/>
      <c r="J450" s="247"/>
      <c r="K450" s="247"/>
      <c r="L450" s="252"/>
      <c r="M450" s="253"/>
      <c r="N450" s="254"/>
      <c r="O450" s="254"/>
      <c r="P450" s="254"/>
      <c r="Q450" s="254"/>
      <c r="R450" s="254"/>
      <c r="S450" s="254"/>
      <c r="T450" s="255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6" t="s">
        <v>136</v>
      </c>
      <c r="AU450" s="256" t="s">
        <v>83</v>
      </c>
      <c r="AV450" s="14" t="s">
        <v>83</v>
      </c>
      <c r="AW450" s="14" t="s">
        <v>30</v>
      </c>
      <c r="AX450" s="14" t="s">
        <v>81</v>
      </c>
      <c r="AY450" s="256" t="s">
        <v>125</v>
      </c>
    </row>
    <row r="451" s="2" customFormat="1" ht="24.15" customHeight="1">
      <c r="A451" s="38"/>
      <c r="B451" s="39"/>
      <c r="C451" s="218" t="s">
        <v>595</v>
      </c>
      <c r="D451" s="218" t="s">
        <v>127</v>
      </c>
      <c r="E451" s="219" t="s">
        <v>596</v>
      </c>
      <c r="F451" s="220" t="s">
        <v>597</v>
      </c>
      <c r="G451" s="221" t="s">
        <v>261</v>
      </c>
      <c r="H451" s="222">
        <v>9.4499999999999993</v>
      </c>
      <c r="I451" s="223"/>
      <c r="J451" s="224">
        <f>ROUND(I451*H451,2)</f>
        <v>0</v>
      </c>
      <c r="K451" s="220" t="s">
        <v>131</v>
      </c>
      <c r="L451" s="44"/>
      <c r="M451" s="225" t="s">
        <v>1</v>
      </c>
      <c r="N451" s="226" t="s">
        <v>38</v>
      </c>
      <c r="O451" s="91"/>
      <c r="P451" s="227">
        <f>O451*H451</f>
        <v>0</v>
      </c>
      <c r="Q451" s="227">
        <v>0</v>
      </c>
      <c r="R451" s="227">
        <f>Q451*H451</f>
        <v>0</v>
      </c>
      <c r="S451" s="227">
        <v>0</v>
      </c>
      <c r="T451" s="22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132</v>
      </c>
      <c r="AT451" s="229" t="s">
        <v>127</v>
      </c>
      <c r="AU451" s="229" t="s">
        <v>83</v>
      </c>
      <c r="AY451" s="17" t="s">
        <v>125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81</v>
      </c>
      <c r="BK451" s="230">
        <f>ROUND(I451*H451,2)</f>
        <v>0</v>
      </c>
      <c r="BL451" s="17" t="s">
        <v>132</v>
      </c>
      <c r="BM451" s="229" t="s">
        <v>598</v>
      </c>
    </row>
    <row r="452" s="2" customFormat="1">
      <c r="A452" s="38"/>
      <c r="B452" s="39"/>
      <c r="C452" s="40"/>
      <c r="D452" s="231" t="s">
        <v>134</v>
      </c>
      <c r="E452" s="40"/>
      <c r="F452" s="232" t="s">
        <v>599</v>
      </c>
      <c r="G452" s="40"/>
      <c r="H452" s="40"/>
      <c r="I452" s="233"/>
      <c r="J452" s="40"/>
      <c r="K452" s="40"/>
      <c r="L452" s="44"/>
      <c r="M452" s="234"/>
      <c r="N452" s="235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134</v>
      </c>
      <c r="AU452" s="17" t="s">
        <v>83</v>
      </c>
    </row>
    <row r="453" s="13" customFormat="1">
      <c r="A453" s="13"/>
      <c r="B453" s="236"/>
      <c r="C453" s="237"/>
      <c r="D453" s="231" t="s">
        <v>136</v>
      </c>
      <c r="E453" s="238" t="s">
        <v>1</v>
      </c>
      <c r="F453" s="239" t="s">
        <v>587</v>
      </c>
      <c r="G453" s="237"/>
      <c r="H453" s="238" t="s">
        <v>1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136</v>
      </c>
      <c r="AU453" s="245" t="s">
        <v>83</v>
      </c>
      <c r="AV453" s="13" t="s">
        <v>81</v>
      </c>
      <c r="AW453" s="13" t="s">
        <v>30</v>
      </c>
      <c r="AX453" s="13" t="s">
        <v>73</v>
      </c>
      <c r="AY453" s="245" t="s">
        <v>125</v>
      </c>
    </row>
    <row r="454" s="14" customFormat="1">
      <c r="A454" s="14"/>
      <c r="B454" s="246"/>
      <c r="C454" s="247"/>
      <c r="D454" s="231" t="s">
        <v>136</v>
      </c>
      <c r="E454" s="248" t="s">
        <v>1</v>
      </c>
      <c r="F454" s="249" t="s">
        <v>588</v>
      </c>
      <c r="G454" s="247"/>
      <c r="H454" s="250">
        <v>9.4499999999999993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6" t="s">
        <v>136</v>
      </c>
      <c r="AU454" s="256" t="s">
        <v>83</v>
      </c>
      <c r="AV454" s="14" t="s">
        <v>83</v>
      </c>
      <c r="AW454" s="14" t="s">
        <v>30</v>
      </c>
      <c r="AX454" s="14" t="s">
        <v>81</v>
      </c>
      <c r="AY454" s="256" t="s">
        <v>125</v>
      </c>
    </row>
    <row r="455" s="12" customFormat="1" ht="22.8" customHeight="1">
      <c r="A455" s="12"/>
      <c r="B455" s="202"/>
      <c r="C455" s="203"/>
      <c r="D455" s="204" t="s">
        <v>72</v>
      </c>
      <c r="E455" s="216" t="s">
        <v>600</v>
      </c>
      <c r="F455" s="216" t="s">
        <v>601</v>
      </c>
      <c r="G455" s="203"/>
      <c r="H455" s="203"/>
      <c r="I455" s="206"/>
      <c r="J455" s="217">
        <f>BK455</f>
        <v>0</v>
      </c>
      <c r="K455" s="203"/>
      <c r="L455" s="208"/>
      <c r="M455" s="209"/>
      <c r="N455" s="210"/>
      <c r="O455" s="210"/>
      <c r="P455" s="211">
        <f>SUM(P456:P457)</f>
        <v>0</v>
      </c>
      <c r="Q455" s="210"/>
      <c r="R455" s="211">
        <f>SUM(R456:R457)</f>
        <v>0</v>
      </c>
      <c r="S455" s="210"/>
      <c r="T455" s="212">
        <f>SUM(T456:T457)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3" t="s">
        <v>81</v>
      </c>
      <c r="AT455" s="214" t="s">
        <v>72</v>
      </c>
      <c r="AU455" s="214" t="s">
        <v>81</v>
      </c>
      <c r="AY455" s="213" t="s">
        <v>125</v>
      </c>
      <c r="BK455" s="215">
        <f>SUM(BK456:BK457)</f>
        <v>0</v>
      </c>
    </row>
    <row r="456" s="2" customFormat="1" ht="24.15" customHeight="1">
      <c r="A456" s="38"/>
      <c r="B456" s="39"/>
      <c r="C456" s="218" t="s">
        <v>602</v>
      </c>
      <c r="D456" s="218" t="s">
        <v>127</v>
      </c>
      <c r="E456" s="219" t="s">
        <v>603</v>
      </c>
      <c r="F456" s="220" t="s">
        <v>604</v>
      </c>
      <c r="G456" s="221" t="s">
        <v>261</v>
      </c>
      <c r="H456" s="222">
        <v>171.69300000000001</v>
      </c>
      <c r="I456" s="223"/>
      <c r="J456" s="224">
        <f>ROUND(I456*H456,2)</f>
        <v>0</v>
      </c>
      <c r="K456" s="220" t="s">
        <v>131</v>
      </c>
      <c r="L456" s="44"/>
      <c r="M456" s="225" t="s">
        <v>1</v>
      </c>
      <c r="N456" s="226" t="s">
        <v>38</v>
      </c>
      <c r="O456" s="91"/>
      <c r="P456" s="227">
        <f>O456*H456</f>
        <v>0</v>
      </c>
      <c r="Q456" s="227">
        <v>0</v>
      </c>
      <c r="R456" s="227">
        <f>Q456*H456</f>
        <v>0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132</v>
      </c>
      <c r="AT456" s="229" t="s">
        <v>127</v>
      </c>
      <c r="AU456" s="229" t="s">
        <v>83</v>
      </c>
      <c r="AY456" s="17" t="s">
        <v>125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81</v>
      </c>
      <c r="BK456" s="230">
        <f>ROUND(I456*H456,2)</f>
        <v>0</v>
      </c>
      <c r="BL456" s="17" t="s">
        <v>132</v>
      </c>
      <c r="BM456" s="229" t="s">
        <v>605</v>
      </c>
    </row>
    <row r="457" s="2" customFormat="1">
      <c r="A457" s="38"/>
      <c r="B457" s="39"/>
      <c r="C457" s="40"/>
      <c r="D457" s="231" t="s">
        <v>134</v>
      </c>
      <c r="E457" s="40"/>
      <c r="F457" s="232" t="s">
        <v>606</v>
      </c>
      <c r="G457" s="40"/>
      <c r="H457" s="40"/>
      <c r="I457" s="233"/>
      <c r="J457" s="40"/>
      <c r="K457" s="40"/>
      <c r="L457" s="44"/>
      <c r="M457" s="234"/>
      <c r="N457" s="23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134</v>
      </c>
      <c r="AU457" s="17" t="s">
        <v>83</v>
      </c>
    </row>
    <row r="458" s="12" customFormat="1" ht="25.92" customHeight="1">
      <c r="A458" s="12"/>
      <c r="B458" s="202"/>
      <c r="C458" s="203"/>
      <c r="D458" s="204" t="s">
        <v>72</v>
      </c>
      <c r="E458" s="205" t="s">
        <v>607</v>
      </c>
      <c r="F458" s="205" t="s">
        <v>608</v>
      </c>
      <c r="G458" s="203"/>
      <c r="H458" s="203"/>
      <c r="I458" s="206"/>
      <c r="J458" s="207">
        <f>BK458</f>
        <v>0</v>
      </c>
      <c r="K458" s="203"/>
      <c r="L458" s="208"/>
      <c r="M458" s="209"/>
      <c r="N458" s="210"/>
      <c r="O458" s="210"/>
      <c r="P458" s="211">
        <f>P459+P492+P506</f>
        <v>0</v>
      </c>
      <c r="Q458" s="210"/>
      <c r="R458" s="211">
        <f>R459+R492+R506</f>
        <v>0.124835187</v>
      </c>
      <c r="S458" s="210"/>
      <c r="T458" s="212">
        <f>T459+T492+T506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3" t="s">
        <v>83</v>
      </c>
      <c r="AT458" s="214" t="s">
        <v>72</v>
      </c>
      <c r="AU458" s="214" t="s">
        <v>73</v>
      </c>
      <c r="AY458" s="213" t="s">
        <v>125</v>
      </c>
      <c r="BK458" s="215">
        <f>BK459+BK492+BK506</f>
        <v>0</v>
      </c>
    </row>
    <row r="459" s="12" customFormat="1" ht="22.8" customHeight="1">
      <c r="A459" s="12"/>
      <c r="B459" s="202"/>
      <c r="C459" s="203"/>
      <c r="D459" s="204" t="s">
        <v>72</v>
      </c>
      <c r="E459" s="216" t="s">
        <v>609</v>
      </c>
      <c r="F459" s="216" t="s">
        <v>610</v>
      </c>
      <c r="G459" s="203"/>
      <c r="H459" s="203"/>
      <c r="I459" s="206"/>
      <c r="J459" s="217">
        <f>BK459</f>
        <v>0</v>
      </c>
      <c r="K459" s="203"/>
      <c r="L459" s="208"/>
      <c r="M459" s="209"/>
      <c r="N459" s="210"/>
      <c r="O459" s="210"/>
      <c r="P459" s="211">
        <f>SUM(P460:P491)</f>
        <v>0</v>
      </c>
      <c r="Q459" s="210"/>
      <c r="R459" s="211">
        <f>SUM(R460:R491)</f>
        <v>0.073650374500000004</v>
      </c>
      <c r="S459" s="210"/>
      <c r="T459" s="212">
        <f>SUM(T460:T491)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3" t="s">
        <v>83</v>
      </c>
      <c r="AT459" s="214" t="s">
        <v>72</v>
      </c>
      <c r="AU459" s="214" t="s">
        <v>81</v>
      </c>
      <c r="AY459" s="213" t="s">
        <v>125</v>
      </c>
      <c r="BK459" s="215">
        <f>SUM(BK460:BK491)</f>
        <v>0</v>
      </c>
    </row>
    <row r="460" s="2" customFormat="1" ht="24.15" customHeight="1">
      <c r="A460" s="38"/>
      <c r="B460" s="39"/>
      <c r="C460" s="218" t="s">
        <v>611</v>
      </c>
      <c r="D460" s="218" t="s">
        <v>127</v>
      </c>
      <c r="E460" s="219" t="s">
        <v>612</v>
      </c>
      <c r="F460" s="220" t="s">
        <v>613</v>
      </c>
      <c r="G460" s="221" t="s">
        <v>130</v>
      </c>
      <c r="H460" s="222">
        <v>5.2359999999999998</v>
      </c>
      <c r="I460" s="223"/>
      <c r="J460" s="224">
        <f>ROUND(I460*H460,2)</f>
        <v>0</v>
      </c>
      <c r="K460" s="220" t="s">
        <v>131</v>
      </c>
      <c r="L460" s="44"/>
      <c r="M460" s="225" t="s">
        <v>1</v>
      </c>
      <c r="N460" s="226" t="s">
        <v>38</v>
      </c>
      <c r="O460" s="91"/>
      <c r="P460" s="227">
        <f>O460*H460</f>
        <v>0</v>
      </c>
      <c r="Q460" s="227">
        <v>0</v>
      </c>
      <c r="R460" s="227">
        <f>Q460*H460</f>
        <v>0</v>
      </c>
      <c r="S460" s="227">
        <v>0</v>
      </c>
      <c r="T460" s="228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228</v>
      </c>
      <c r="AT460" s="229" t="s">
        <v>127</v>
      </c>
      <c r="AU460" s="229" t="s">
        <v>83</v>
      </c>
      <c r="AY460" s="17" t="s">
        <v>125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81</v>
      </c>
      <c r="BK460" s="230">
        <f>ROUND(I460*H460,2)</f>
        <v>0</v>
      </c>
      <c r="BL460" s="17" t="s">
        <v>228</v>
      </c>
      <c r="BM460" s="229" t="s">
        <v>614</v>
      </c>
    </row>
    <row r="461" s="2" customFormat="1">
      <c r="A461" s="38"/>
      <c r="B461" s="39"/>
      <c r="C461" s="40"/>
      <c r="D461" s="231" t="s">
        <v>134</v>
      </c>
      <c r="E461" s="40"/>
      <c r="F461" s="232" t="s">
        <v>615</v>
      </c>
      <c r="G461" s="40"/>
      <c r="H461" s="40"/>
      <c r="I461" s="233"/>
      <c r="J461" s="40"/>
      <c r="K461" s="40"/>
      <c r="L461" s="44"/>
      <c r="M461" s="234"/>
      <c r="N461" s="235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134</v>
      </c>
      <c r="AU461" s="17" t="s">
        <v>83</v>
      </c>
    </row>
    <row r="462" s="2" customFormat="1" ht="16.5" customHeight="1">
      <c r="A462" s="38"/>
      <c r="B462" s="39"/>
      <c r="C462" s="268" t="s">
        <v>616</v>
      </c>
      <c r="D462" s="268" t="s">
        <v>258</v>
      </c>
      <c r="E462" s="269" t="s">
        <v>617</v>
      </c>
      <c r="F462" s="270" t="s">
        <v>618</v>
      </c>
      <c r="G462" s="271" t="s">
        <v>261</v>
      </c>
      <c r="H462" s="272">
        <v>0.002</v>
      </c>
      <c r="I462" s="273"/>
      <c r="J462" s="274">
        <f>ROUND(I462*H462,2)</f>
        <v>0</v>
      </c>
      <c r="K462" s="270" t="s">
        <v>131</v>
      </c>
      <c r="L462" s="275"/>
      <c r="M462" s="276" t="s">
        <v>1</v>
      </c>
      <c r="N462" s="277" t="s">
        <v>38</v>
      </c>
      <c r="O462" s="91"/>
      <c r="P462" s="227">
        <f>O462*H462</f>
        <v>0</v>
      </c>
      <c r="Q462" s="227">
        <v>1</v>
      </c>
      <c r="R462" s="227">
        <f>Q462*H462</f>
        <v>0.002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329</v>
      </c>
      <c r="AT462" s="229" t="s">
        <v>258</v>
      </c>
      <c r="AU462" s="229" t="s">
        <v>83</v>
      </c>
      <c r="AY462" s="17" t="s">
        <v>125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81</v>
      </c>
      <c r="BK462" s="230">
        <f>ROUND(I462*H462,2)</f>
        <v>0</v>
      </c>
      <c r="BL462" s="17" t="s">
        <v>228</v>
      </c>
      <c r="BM462" s="229" t="s">
        <v>619</v>
      </c>
    </row>
    <row r="463" s="2" customFormat="1">
      <c r="A463" s="38"/>
      <c r="B463" s="39"/>
      <c r="C463" s="40"/>
      <c r="D463" s="231" t="s">
        <v>134</v>
      </c>
      <c r="E463" s="40"/>
      <c r="F463" s="232" t="s">
        <v>618</v>
      </c>
      <c r="G463" s="40"/>
      <c r="H463" s="40"/>
      <c r="I463" s="233"/>
      <c r="J463" s="40"/>
      <c r="K463" s="40"/>
      <c r="L463" s="44"/>
      <c r="M463" s="234"/>
      <c r="N463" s="235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134</v>
      </c>
      <c r="AU463" s="17" t="s">
        <v>83</v>
      </c>
    </row>
    <row r="464" s="2" customFormat="1">
      <c r="A464" s="38"/>
      <c r="B464" s="39"/>
      <c r="C464" s="40"/>
      <c r="D464" s="231" t="s">
        <v>441</v>
      </c>
      <c r="E464" s="40"/>
      <c r="F464" s="278" t="s">
        <v>620</v>
      </c>
      <c r="G464" s="40"/>
      <c r="H464" s="40"/>
      <c r="I464" s="233"/>
      <c r="J464" s="40"/>
      <c r="K464" s="40"/>
      <c r="L464" s="44"/>
      <c r="M464" s="234"/>
      <c r="N464" s="235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441</v>
      </c>
      <c r="AU464" s="17" t="s">
        <v>83</v>
      </c>
    </row>
    <row r="465" s="14" customFormat="1">
      <c r="A465" s="14"/>
      <c r="B465" s="246"/>
      <c r="C465" s="247"/>
      <c r="D465" s="231" t="s">
        <v>136</v>
      </c>
      <c r="E465" s="247"/>
      <c r="F465" s="249" t="s">
        <v>621</v>
      </c>
      <c r="G465" s="247"/>
      <c r="H465" s="250">
        <v>0.002</v>
      </c>
      <c r="I465" s="251"/>
      <c r="J465" s="247"/>
      <c r="K465" s="247"/>
      <c r="L465" s="252"/>
      <c r="M465" s="253"/>
      <c r="N465" s="254"/>
      <c r="O465" s="254"/>
      <c r="P465" s="254"/>
      <c r="Q465" s="254"/>
      <c r="R465" s="254"/>
      <c r="S465" s="254"/>
      <c r="T465" s="25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6" t="s">
        <v>136</v>
      </c>
      <c r="AU465" s="256" t="s">
        <v>83</v>
      </c>
      <c r="AV465" s="14" t="s">
        <v>83</v>
      </c>
      <c r="AW465" s="14" t="s">
        <v>4</v>
      </c>
      <c r="AX465" s="14" t="s">
        <v>81</v>
      </c>
      <c r="AY465" s="256" t="s">
        <v>125</v>
      </c>
    </row>
    <row r="466" s="2" customFormat="1" ht="24.15" customHeight="1">
      <c r="A466" s="38"/>
      <c r="B466" s="39"/>
      <c r="C466" s="218" t="s">
        <v>622</v>
      </c>
      <c r="D466" s="218" t="s">
        <v>127</v>
      </c>
      <c r="E466" s="219" t="s">
        <v>623</v>
      </c>
      <c r="F466" s="220" t="s">
        <v>624</v>
      </c>
      <c r="G466" s="221" t="s">
        <v>130</v>
      </c>
      <c r="H466" s="222">
        <v>4.9500000000000002</v>
      </c>
      <c r="I466" s="223"/>
      <c r="J466" s="224">
        <f>ROUND(I466*H466,2)</f>
        <v>0</v>
      </c>
      <c r="K466" s="220" t="s">
        <v>131</v>
      </c>
      <c r="L466" s="44"/>
      <c r="M466" s="225" t="s">
        <v>1</v>
      </c>
      <c r="N466" s="226" t="s">
        <v>38</v>
      </c>
      <c r="O466" s="91"/>
      <c r="P466" s="227">
        <f>O466*H466</f>
        <v>0</v>
      </c>
      <c r="Q466" s="227">
        <v>0</v>
      </c>
      <c r="R466" s="227">
        <f>Q466*H466</f>
        <v>0</v>
      </c>
      <c r="S466" s="227">
        <v>0</v>
      </c>
      <c r="T466" s="228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9" t="s">
        <v>228</v>
      </c>
      <c r="AT466" s="229" t="s">
        <v>127</v>
      </c>
      <c r="AU466" s="229" t="s">
        <v>83</v>
      </c>
      <c r="AY466" s="17" t="s">
        <v>125</v>
      </c>
      <c r="BE466" s="230">
        <f>IF(N466="základní",J466,0)</f>
        <v>0</v>
      </c>
      <c r="BF466" s="230">
        <f>IF(N466="snížená",J466,0)</f>
        <v>0</v>
      </c>
      <c r="BG466" s="230">
        <f>IF(N466="zákl. přenesená",J466,0)</f>
        <v>0</v>
      </c>
      <c r="BH466" s="230">
        <f>IF(N466="sníž. přenesená",J466,0)</f>
        <v>0</v>
      </c>
      <c r="BI466" s="230">
        <f>IF(N466="nulová",J466,0)</f>
        <v>0</v>
      </c>
      <c r="BJ466" s="17" t="s">
        <v>81</v>
      </c>
      <c r="BK466" s="230">
        <f>ROUND(I466*H466,2)</f>
        <v>0</v>
      </c>
      <c r="BL466" s="17" t="s">
        <v>228</v>
      </c>
      <c r="BM466" s="229" t="s">
        <v>625</v>
      </c>
    </row>
    <row r="467" s="2" customFormat="1">
      <c r="A467" s="38"/>
      <c r="B467" s="39"/>
      <c r="C467" s="40"/>
      <c r="D467" s="231" t="s">
        <v>134</v>
      </c>
      <c r="E467" s="40"/>
      <c r="F467" s="232" t="s">
        <v>626</v>
      </c>
      <c r="G467" s="40"/>
      <c r="H467" s="40"/>
      <c r="I467" s="233"/>
      <c r="J467" s="40"/>
      <c r="K467" s="40"/>
      <c r="L467" s="44"/>
      <c r="M467" s="234"/>
      <c r="N467" s="235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134</v>
      </c>
      <c r="AU467" s="17" t="s">
        <v>83</v>
      </c>
    </row>
    <row r="468" s="2" customFormat="1" ht="16.5" customHeight="1">
      <c r="A468" s="38"/>
      <c r="B468" s="39"/>
      <c r="C468" s="268" t="s">
        <v>627</v>
      </c>
      <c r="D468" s="268" t="s">
        <v>258</v>
      </c>
      <c r="E468" s="269" t="s">
        <v>617</v>
      </c>
      <c r="F468" s="270" t="s">
        <v>618</v>
      </c>
      <c r="G468" s="271" t="s">
        <v>261</v>
      </c>
      <c r="H468" s="272">
        <v>0.002</v>
      </c>
      <c r="I468" s="273"/>
      <c r="J468" s="274">
        <f>ROUND(I468*H468,2)</f>
        <v>0</v>
      </c>
      <c r="K468" s="270" t="s">
        <v>131</v>
      </c>
      <c r="L468" s="275"/>
      <c r="M468" s="276" t="s">
        <v>1</v>
      </c>
      <c r="N468" s="277" t="s">
        <v>38</v>
      </c>
      <c r="O468" s="91"/>
      <c r="P468" s="227">
        <f>O468*H468</f>
        <v>0</v>
      </c>
      <c r="Q468" s="227">
        <v>1</v>
      </c>
      <c r="R468" s="227">
        <f>Q468*H468</f>
        <v>0.002</v>
      </c>
      <c r="S468" s="227">
        <v>0</v>
      </c>
      <c r="T468" s="22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9" t="s">
        <v>329</v>
      </c>
      <c r="AT468" s="229" t="s">
        <v>258</v>
      </c>
      <c r="AU468" s="229" t="s">
        <v>83</v>
      </c>
      <c r="AY468" s="17" t="s">
        <v>125</v>
      </c>
      <c r="BE468" s="230">
        <f>IF(N468="základní",J468,0)</f>
        <v>0</v>
      </c>
      <c r="BF468" s="230">
        <f>IF(N468="snížená",J468,0)</f>
        <v>0</v>
      </c>
      <c r="BG468" s="230">
        <f>IF(N468="zákl. přenesená",J468,0)</f>
        <v>0</v>
      </c>
      <c r="BH468" s="230">
        <f>IF(N468="sníž. přenesená",J468,0)</f>
        <v>0</v>
      </c>
      <c r="BI468" s="230">
        <f>IF(N468="nulová",J468,0)</f>
        <v>0</v>
      </c>
      <c r="BJ468" s="17" t="s">
        <v>81</v>
      </c>
      <c r="BK468" s="230">
        <f>ROUND(I468*H468,2)</f>
        <v>0</v>
      </c>
      <c r="BL468" s="17" t="s">
        <v>228</v>
      </c>
      <c r="BM468" s="229" t="s">
        <v>628</v>
      </c>
    </row>
    <row r="469" s="2" customFormat="1">
      <c r="A469" s="38"/>
      <c r="B469" s="39"/>
      <c r="C469" s="40"/>
      <c r="D469" s="231" t="s">
        <v>134</v>
      </c>
      <c r="E469" s="40"/>
      <c r="F469" s="232" t="s">
        <v>618</v>
      </c>
      <c r="G469" s="40"/>
      <c r="H469" s="40"/>
      <c r="I469" s="233"/>
      <c r="J469" s="40"/>
      <c r="K469" s="40"/>
      <c r="L469" s="44"/>
      <c r="M469" s="234"/>
      <c r="N469" s="235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134</v>
      </c>
      <c r="AU469" s="17" t="s">
        <v>83</v>
      </c>
    </row>
    <row r="470" s="2" customFormat="1">
      <c r="A470" s="38"/>
      <c r="B470" s="39"/>
      <c r="C470" s="40"/>
      <c r="D470" s="231" t="s">
        <v>441</v>
      </c>
      <c r="E470" s="40"/>
      <c r="F470" s="278" t="s">
        <v>620</v>
      </c>
      <c r="G470" s="40"/>
      <c r="H470" s="40"/>
      <c r="I470" s="233"/>
      <c r="J470" s="40"/>
      <c r="K470" s="40"/>
      <c r="L470" s="44"/>
      <c r="M470" s="234"/>
      <c r="N470" s="235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441</v>
      </c>
      <c r="AU470" s="17" t="s">
        <v>83</v>
      </c>
    </row>
    <row r="471" s="14" customFormat="1">
      <c r="A471" s="14"/>
      <c r="B471" s="246"/>
      <c r="C471" s="247"/>
      <c r="D471" s="231" t="s">
        <v>136</v>
      </c>
      <c r="E471" s="247"/>
      <c r="F471" s="249" t="s">
        <v>629</v>
      </c>
      <c r="G471" s="247"/>
      <c r="H471" s="250">
        <v>0.002</v>
      </c>
      <c r="I471" s="251"/>
      <c r="J471" s="247"/>
      <c r="K471" s="247"/>
      <c r="L471" s="252"/>
      <c r="M471" s="253"/>
      <c r="N471" s="254"/>
      <c r="O471" s="254"/>
      <c r="P471" s="254"/>
      <c r="Q471" s="254"/>
      <c r="R471" s="254"/>
      <c r="S471" s="254"/>
      <c r="T471" s="25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6" t="s">
        <v>136</v>
      </c>
      <c r="AU471" s="256" t="s">
        <v>83</v>
      </c>
      <c r="AV471" s="14" t="s">
        <v>83</v>
      </c>
      <c r="AW471" s="14" t="s">
        <v>4</v>
      </c>
      <c r="AX471" s="14" t="s">
        <v>81</v>
      </c>
      <c r="AY471" s="256" t="s">
        <v>125</v>
      </c>
    </row>
    <row r="472" s="2" customFormat="1" ht="24.15" customHeight="1">
      <c r="A472" s="38"/>
      <c r="B472" s="39"/>
      <c r="C472" s="218" t="s">
        <v>630</v>
      </c>
      <c r="D472" s="218" t="s">
        <v>127</v>
      </c>
      <c r="E472" s="219" t="s">
        <v>631</v>
      </c>
      <c r="F472" s="220" t="s">
        <v>632</v>
      </c>
      <c r="G472" s="221" t="s">
        <v>130</v>
      </c>
      <c r="H472" s="222">
        <v>5.2359999999999998</v>
      </c>
      <c r="I472" s="223"/>
      <c r="J472" s="224">
        <f>ROUND(I472*H472,2)</f>
        <v>0</v>
      </c>
      <c r="K472" s="220" t="s">
        <v>131</v>
      </c>
      <c r="L472" s="44"/>
      <c r="M472" s="225" t="s">
        <v>1</v>
      </c>
      <c r="N472" s="226" t="s">
        <v>38</v>
      </c>
      <c r="O472" s="91"/>
      <c r="P472" s="227">
        <f>O472*H472</f>
        <v>0</v>
      </c>
      <c r="Q472" s="227">
        <v>0.00039825</v>
      </c>
      <c r="R472" s="227">
        <f>Q472*H472</f>
        <v>0.0020852369999999998</v>
      </c>
      <c r="S472" s="227">
        <v>0</v>
      </c>
      <c r="T472" s="22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228</v>
      </c>
      <c r="AT472" s="229" t="s">
        <v>127</v>
      </c>
      <c r="AU472" s="229" t="s">
        <v>83</v>
      </c>
      <c r="AY472" s="17" t="s">
        <v>125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81</v>
      </c>
      <c r="BK472" s="230">
        <f>ROUND(I472*H472,2)</f>
        <v>0</v>
      </c>
      <c r="BL472" s="17" t="s">
        <v>228</v>
      </c>
      <c r="BM472" s="229" t="s">
        <v>633</v>
      </c>
    </row>
    <row r="473" s="2" customFormat="1">
      <c r="A473" s="38"/>
      <c r="B473" s="39"/>
      <c r="C473" s="40"/>
      <c r="D473" s="231" t="s">
        <v>134</v>
      </c>
      <c r="E473" s="40"/>
      <c r="F473" s="232" t="s">
        <v>634</v>
      </c>
      <c r="G473" s="40"/>
      <c r="H473" s="40"/>
      <c r="I473" s="233"/>
      <c r="J473" s="40"/>
      <c r="K473" s="40"/>
      <c r="L473" s="44"/>
      <c r="M473" s="234"/>
      <c r="N473" s="235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134</v>
      </c>
      <c r="AU473" s="17" t="s">
        <v>83</v>
      </c>
    </row>
    <row r="474" s="13" customFormat="1">
      <c r="A474" s="13"/>
      <c r="B474" s="236"/>
      <c r="C474" s="237"/>
      <c r="D474" s="231" t="s">
        <v>136</v>
      </c>
      <c r="E474" s="238" t="s">
        <v>1</v>
      </c>
      <c r="F474" s="239" t="s">
        <v>635</v>
      </c>
      <c r="G474" s="237"/>
      <c r="H474" s="238" t="s">
        <v>1</v>
      </c>
      <c r="I474" s="240"/>
      <c r="J474" s="237"/>
      <c r="K474" s="237"/>
      <c r="L474" s="241"/>
      <c r="M474" s="242"/>
      <c r="N474" s="243"/>
      <c r="O474" s="243"/>
      <c r="P474" s="243"/>
      <c r="Q474" s="243"/>
      <c r="R474" s="243"/>
      <c r="S474" s="243"/>
      <c r="T474" s="24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5" t="s">
        <v>136</v>
      </c>
      <c r="AU474" s="245" t="s">
        <v>83</v>
      </c>
      <c r="AV474" s="13" t="s">
        <v>81</v>
      </c>
      <c r="AW474" s="13" t="s">
        <v>30</v>
      </c>
      <c r="AX474" s="13" t="s">
        <v>73</v>
      </c>
      <c r="AY474" s="245" t="s">
        <v>125</v>
      </c>
    </row>
    <row r="475" s="13" customFormat="1">
      <c r="A475" s="13"/>
      <c r="B475" s="236"/>
      <c r="C475" s="237"/>
      <c r="D475" s="231" t="s">
        <v>136</v>
      </c>
      <c r="E475" s="238" t="s">
        <v>1</v>
      </c>
      <c r="F475" s="239" t="s">
        <v>278</v>
      </c>
      <c r="G475" s="237"/>
      <c r="H475" s="238" t="s">
        <v>1</v>
      </c>
      <c r="I475" s="240"/>
      <c r="J475" s="237"/>
      <c r="K475" s="237"/>
      <c r="L475" s="241"/>
      <c r="M475" s="242"/>
      <c r="N475" s="243"/>
      <c r="O475" s="243"/>
      <c r="P475" s="243"/>
      <c r="Q475" s="243"/>
      <c r="R475" s="243"/>
      <c r="S475" s="243"/>
      <c r="T475" s="24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5" t="s">
        <v>136</v>
      </c>
      <c r="AU475" s="245" t="s">
        <v>83</v>
      </c>
      <c r="AV475" s="13" t="s">
        <v>81</v>
      </c>
      <c r="AW475" s="13" t="s">
        <v>30</v>
      </c>
      <c r="AX475" s="13" t="s">
        <v>73</v>
      </c>
      <c r="AY475" s="245" t="s">
        <v>125</v>
      </c>
    </row>
    <row r="476" s="14" customFormat="1">
      <c r="A476" s="14"/>
      <c r="B476" s="246"/>
      <c r="C476" s="247"/>
      <c r="D476" s="231" t="s">
        <v>136</v>
      </c>
      <c r="E476" s="248" t="s">
        <v>1</v>
      </c>
      <c r="F476" s="249" t="s">
        <v>636</v>
      </c>
      <c r="G476" s="247"/>
      <c r="H476" s="250">
        <v>5.2359999999999998</v>
      </c>
      <c r="I476" s="251"/>
      <c r="J476" s="247"/>
      <c r="K476" s="247"/>
      <c r="L476" s="252"/>
      <c r="M476" s="253"/>
      <c r="N476" s="254"/>
      <c r="O476" s="254"/>
      <c r="P476" s="254"/>
      <c r="Q476" s="254"/>
      <c r="R476" s="254"/>
      <c r="S476" s="254"/>
      <c r="T476" s="25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6" t="s">
        <v>136</v>
      </c>
      <c r="AU476" s="256" t="s">
        <v>83</v>
      </c>
      <c r="AV476" s="14" t="s">
        <v>83</v>
      </c>
      <c r="AW476" s="14" t="s">
        <v>30</v>
      </c>
      <c r="AX476" s="14" t="s">
        <v>81</v>
      </c>
      <c r="AY476" s="256" t="s">
        <v>125</v>
      </c>
    </row>
    <row r="477" s="2" customFormat="1" ht="37.8" customHeight="1">
      <c r="A477" s="38"/>
      <c r="B477" s="39"/>
      <c r="C477" s="268" t="s">
        <v>637</v>
      </c>
      <c r="D477" s="268" t="s">
        <v>258</v>
      </c>
      <c r="E477" s="269" t="s">
        <v>638</v>
      </c>
      <c r="F477" s="270" t="s">
        <v>639</v>
      </c>
      <c r="G477" s="271" t="s">
        <v>130</v>
      </c>
      <c r="H477" s="272">
        <v>6.1029999999999998</v>
      </c>
      <c r="I477" s="273"/>
      <c r="J477" s="274">
        <f>ROUND(I477*H477,2)</f>
        <v>0</v>
      </c>
      <c r="K477" s="270" t="s">
        <v>131</v>
      </c>
      <c r="L477" s="275"/>
      <c r="M477" s="276" t="s">
        <v>1</v>
      </c>
      <c r="N477" s="277" t="s">
        <v>38</v>
      </c>
      <c r="O477" s="91"/>
      <c r="P477" s="227">
        <f>O477*H477</f>
        <v>0</v>
      </c>
      <c r="Q477" s="227">
        <v>0.0054000000000000003</v>
      </c>
      <c r="R477" s="227">
        <f>Q477*H477</f>
        <v>0.032956199999999998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329</v>
      </c>
      <c r="AT477" s="229" t="s">
        <v>258</v>
      </c>
      <c r="AU477" s="229" t="s">
        <v>83</v>
      </c>
      <c r="AY477" s="17" t="s">
        <v>125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81</v>
      </c>
      <c r="BK477" s="230">
        <f>ROUND(I477*H477,2)</f>
        <v>0</v>
      </c>
      <c r="BL477" s="17" t="s">
        <v>228</v>
      </c>
      <c r="BM477" s="229" t="s">
        <v>640</v>
      </c>
    </row>
    <row r="478" s="2" customFormat="1">
      <c r="A478" s="38"/>
      <c r="B478" s="39"/>
      <c r="C478" s="40"/>
      <c r="D478" s="231" t="s">
        <v>134</v>
      </c>
      <c r="E478" s="40"/>
      <c r="F478" s="232" t="s">
        <v>639</v>
      </c>
      <c r="G478" s="40"/>
      <c r="H478" s="40"/>
      <c r="I478" s="233"/>
      <c r="J478" s="40"/>
      <c r="K478" s="40"/>
      <c r="L478" s="44"/>
      <c r="M478" s="234"/>
      <c r="N478" s="235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134</v>
      </c>
      <c r="AU478" s="17" t="s">
        <v>83</v>
      </c>
    </row>
    <row r="479" s="14" customFormat="1">
      <c r="A479" s="14"/>
      <c r="B479" s="246"/>
      <c r="C479" s="247"/>
      <c r="D479" s="231" t="s">
        <v>136</v>
      </c>
      <c r="E479" s="247"/>
      <c r="F479" s="249" t="s">
        <v>641</v>
      </c>
      <c r="G479" s="247"/>
      <c r="H479" s="250">
        <v>6.1029999999999998</v>
      </c>
      <c r="I479" s="251"/>
      <c r="J479" s="247"/>
      <c r="K479" s="247"/>
      <c r="L479" s="252"/>
      <c r="M479" s="253"/>
      <c r="N479" s="254"/>
      <c r="O479" s="254"/>
      <c r="P479" s="254"/>
      <c r="Q479" s="254"/>
      <c r="R479" s="254"/>
      <c r="S479" s="254"/>
      <c r="T479" s="25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6" t="s">
        <v>136</v>
      </c>
      <c r="AU479" s="256" t="s">
        <v>83</v>
      </c>
      <c r="AV479" s="14" t="s">
        <v>83</v>
      </c>
      <c r="AW479" s="14" t="s">
        <v>4</v>
      </c>
      <c r="AX479" s="14" t="s">
        <v>81</v>
      </c>
      <c r="AY479" s="256" t="s">
        <v>125</v>
      </c>
    </row>
    <row r="480" s="2" customFormat="1" ht="24.15" customHeight="1">
      <c r="A480" s="38"/>
      <c r="B480" s="39"/>
      <c r="C480" s="218" t="s">
        <v>642</v>
      </c>
      <c r="D480" s="218" t="s">
        <v>127</v>
      </c>
      <c r="E480" s="219" t="s">
        <v>643</v>
      </c>
      <c r="F480" s="220" t="s">
        <v>644</v>
      </c>
      <c r="G480" s="221" t="s">
        <v>130</v>
      </c>
      <c r="H480" s="222">
        <v>4.9500000000000002</v>
      </c>
      <c r="I480" s="223"/>
      <c r="J480" s="224">
        <f>ROUND(I480*H480,2)</f>
        <v>0</v>
      </c>
      <c r="K480" s="220" t="s">
        <v>131</v>
      </c>
      <c r="L480" s="44"/>
      <c r="M480" s="225" t="s">
        <v>1</v>
      </c>
      <c r="N480" s="226" t="s">
        <v>38</v>
      </c>
      <c r="O480" s="91"/>
      <c r="P480" s="227">
        <f>O480*H480</f>
        <v>0</v>
      </c>
      <c r="Q480" s="227">
        <v>0.00039825</v>
      </c>
      <c r="R480" s="227">
        <f>Q480*H480</f>
        <v>0.0019713375000000003</v>
      </c>
      <c r="S480" s="227">
        <v>0</v>
      </c>
      <c r="T480" s="228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9" t="s">
        <v>228</v>
      </c>
      <c r="AT480" s="229" t="s">
        <v>127</v>
      </c>
      <c r="AU480" s="229" t="s">
        <v>83</v>
      </c>
      <c r="AY480" s="17" t="s">
        <v>125</v>
      </c>
      <c r="BE480" s="230">
        <f>IF(N480="základní",J480,0)</f>
        <v>0</v>
      </c>
      <c r="BF480" s="230">
        <f>IF(N480="snížená",J480,0)</f>
        <v>0</v>
      </c>
      <c r="BG480" s="230">
        <f>IF(N480="zákl. přenesená",J480,0)</f>
        <v>0</v>
      </c>
      <c r="BH480" s="230">
        <f>IF(N480="sníž. přenesená",J480,0)</f>
        <v>0</v>
      </c>
      <c r="BI480" s="230">
        <f>IF(N480="nulová",J480,0)</f>
        <v>0</v>
      </c>
      <c r="BJ480" s="17" t="s">
        <v>81</v>
      </c>
      <c r="BK480" s="230">
        <f>ROUND(I480*H480,2)</f>
        <v>0</v>
      </c>
      <c r="BL480" s="17" t="s">
        <v>228</v>
      </c>
      <c r="BM480" s="229" t="s">
        <v>645</v>
      </c>
    </row>
    <row r="481" s="2" customFormat="1">
      <c r="A481" s="38"/>
      <c r="B481" s="39"/>
      <c r="C481" s="40"/>
      <c r="D481" s="231" t="s">
        <v>134</v>
      </c>
      <c r="E481" s="40"/>
      <c r="F481" s="232" t="s">
        <v>646</v>
      </c>
      <c r="G481" s="40"/>
      <c r="H481" s="40"/>
      <c r="I481" s="233"/>
      <c r="J481" s="40"/>
      <c r="K481" s="40"/>
      <c r="L481" s="44"/>
      <c r="M481" s="234"/>
      <c r="N481" s="235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134</v>
      </c>
      <c r="AU481" s="17" t="s">
        <v>83</v>
      </c>
    </row>
    <row r="482" s="13" customFormat="1">
      <c r="A482" s="13"/>
      <c r="B482" s="236"/>
      <c r="C482" s="237"/>
      <c r="D482" s="231" t="s">
        <v>136</v>
      </c>
      <c r="E482" s="238" t="s">
        <v>1</v>
      </c>
      <c r="F482" s="239" t="s">
        <v>647</v>
      </c>
      <c r="G482" s="237"/>
      <c r="H482" s="238" t="s">
        <v>1</v>
      </c>
      <c r="I482" s="240"/>
      <c r="J482" s="237"/>
      <c r="K482" s="237"/>
      <c r="L482" s="241"/>
      <c r="M482" s="242"/>
      <c r="N482" s="243"/>
      <c r="O482" s="243"/>
      <c r="P482" s="243"/>
      <c r="Q482" s="243"/>
      <c r="R482" s="243"/>
      <c r="S482" s="243"/>
      <c r="T482" s="24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5" t="s">
        <v>136</v>
      </c>
      <c r="AU482" s="245" t="s">
        <v>83</v>
      </c>
      <c r="AV482" s="13" t="s">
        <v>81</v>
      </c>
      <c r="AW482" s="13" t="s">
        <v>30</v>
      </c>
      <c r="AX482" s="13" t="s">
        <v>73</v>
      </c>
      <c r="AY482" s="245" t="s">
        <v>125</v>
      </c>
    </row>
    <row r="483" s="13" customFormat="1">
      <c r="A483" s="13"/>
      <c r="B483" s="236"/>
      <c r="C483" s="237"/>
      <c r="D483" s="231" t="s">
        <v>136</v>
      </c>
      <c r="E483" s="238" t="s">
        <v>1</v>
      </c>
      <c r="F483" s="239" t="s">
        <v>278</v>
      </c>
      <c r="G483" s="237"/>
      <c r="H483" s="238" t="s">
        <v>1</v>
      </c>
      <c r="I483" s="240"/>
      <c r="J483" s="237"/>
      <c r="K483" s="237"/>
      <c r="L483" s="241"/>
      <c r="M483" s="242"/>
      <c r="N483" s="243"/>
      <c r="O483" s="243"/>
      <c r="P483" s="243"/>
      <c r="Q483" s="243"/>
      <c r="R483" s="243"/>
      <c r="S483" s="243"/>
      <c r="T483" s="24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5" t="s">
        <v>136</v>
      </c>
      <c r="AU483" s="245" t="s">
        <v>83</v>
      </c>
      <c r="AV483" s="13" t="s">
        <v>81</v>
      </c>
      <c r="AW483" s="13" t="s">
        <v>30</v>
      </c>
      <c r="AX483" s="13" t="s">
        <v>73</v>
      </c>
      <c r="AY483" s="245" t="s">
        <v>125</v>
      </c>
    </row>
    <row r="484" s="14" customFormat="1">
      <c r="A484" s="14"/>
      <c r="B484" s="246"/>
      <c r="C484" s="247"/>
      <c r="D484" s="231" t="s">
        <v>136</v>
      </c>
      <c r="E484" s="248" t="s">
        <v>1</v>
      </c>
      <c r="F484" s="249" t="s">
        <v>648</v>
      </c>
      <c r="G484" s="247"/>
      <c r="H484" s="250">
        <v>4.9500000000000002</v>
      </c>
      <c r="I484" s="251"/>
      <c r="J484" s="247"/>
      <c r="K484" s="247"/>
      <c r="L484" s="252"/>
      <c r="M484" s="253"/>
      <c r="N484" s="254"/>
      <c r="O484" s="254"/>
      <c r="P484" s="254"/>
      <c r="Q484" s="254"/>
      <c r="R484" s="254"/>
      <c r="S484" s="254"/>
      <c r="T484" s="25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6" t="s">
        <v>136</v>
      </c>
      <c r="AU484" s="256" t="s">
        <v>83</v>
      </c>
      <c r="AV484" s="14" t="s">
        <v>83</v>
      </c>
      <c r="AW484" s="14" t="s">
        <v>30</v>
      </c>
      <c r="AX484" s="14" t="s">
        <v>81</v>
      </c>
      <c r="AY484" s="256" t="s">
        <v>125</v>
      </c>
    </row>
    <row r="485" s="2" customFormat="1" ht="37.8" customHeight="1">
      <c r="A485" s="38"/>
      <c r="B485" s="39"/>
      <c r="C485" s="268" t="s">
        <v>649</v>
      </c>
      <c r="D485" s="268" t="s">
        <v>258</v>
      </c>
      <c r="E485" s="269" t="s">
        <v>638</v>
      </c>
      <c r="F485" s="270" t="s">
        <v>639</v>
      </c>
      <c r="G485" s="271" t="s">
        <v>130</v>
      </c>
      <c r="H485" s="272">
        <v>6.0439999999999996</v>
      </c>
      <c r="I485" s="273"/>
      <c r="J485" s="274">
        <f>ROUND(I485*H485,2)</f>
        <v>0</v>
      </c>
      <c r="K485" s="270" t="s">
        <v>131</v>
      </c>
      <c r="L485" s="275"/>
      <c r="M485" s="276" t="s">
        <v>1</v>
      </c>
      <c r="N485" s="277" t="s">
        <v>38</v>
      </c>
      <c r="O485" s="91"/>
      <c r="P485" s="227">
        <f>O485*H485</f>
        <v>0</v>
      </c>
      <c r="Q485" s="227">
        <v>0.0054000000000000003</v>
      </c>
      <c r="R485" s="227">
        <f>Q485*H485</f>
        <v>0.032637600000000003</v>
      </c>
      <c r="S485" s="227">
        <v>0</v>
      </c>
      <c r="T485" s="22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329</v>
      </c>
      <c r="AT485" s="229" t="s">
        <v>258</v>
      </c>
      <c r="AU485" s="229" t="s">
        <v>83</v>
      </c>
      <c r="AY485" s="17" t="s">
        <v>125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81</v>
      </c>
      <c r="BK485" s="230">
        <f>ROUND(I485*H485,2)</f>
        <v>0</v>
      </c>
      <c r="BL485" s="17" t="s">
        <v>228</v>
      </c>
      <c r="BM485" s="229" t="s">
        <v>650</v>
      </c>
    </row>
    <row r="486" s="2" customFormat="1">
      <c r="A486" s="38"/>
      <c r="B486" s="39"/>
      <c r="C486" s="40"/>
      <c r="D486" s="231" t="s">
        <v>134</v>
      </c>
      <c r="E486" s="40"/>
      <c r="F486" s="232" t="s">
        <v>639</v>
      </c>
      <c r="G486" s="40"/>
      <c r="H486" s="40"/>
      <c r="I486" s="233"/>
      <c r="J486" s="40"/>
      <c r="K486" s="40"/>
      <c r="L486" s="44"/>
      <c r="M486" s="234"/>
      <c r="N486" s="235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134</v>
      </c>
      <c r="AU486" s="17" t="s">
        <v>83</v>
      </c>
    </row>
    <row r="487" s="14" customFormat="1">
      <c r="A487" s="14"/>
      <c r="B487" s="246"/>
      <c r="C487" s="247"/>
      <c r="D487" s="231" t="s">
        <v>136</v>
      </c>
      <c r="E487" s="247"/>
      <c r="F487" s="249" t="s">
        <v>651</v>
      </c>
      <c r="G487" s="247"/>
      <c r="H487" s="250">
        <v>6.0439999999999996</v>
      </c>
      <c r="I487" s="251"/>
      <c r="J487" s="247"/>
      <c r="K487" s="247"/>
      <c r="L487" s="252"/>
      <c r="M487" s="253"/>
      <c r="N487" s="254"/>
      <c r="O487" s="254"/>
      <c r="P487" s="254"/>
      <c r="Q487" s="254"/>
      <c r="R487" s="254"/>
      <c r="S487" s="254"/>
      <c r="T487" s="25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6" t="s">
        <v>136</v>
      </c>
      <c r="AU487" s="256" t="s">
        <v>83</v>
      </c>
      <c r="AV487" s="14" t="s">
        <v>83</v>
      </c>
      <c r="AW487" s="14" t="s">
        <v>4</v>
      </c>
      <c r="AX487" s="14" t="s">
        <v>81</v>
      </c>
      <c r="AY487" s="256" t="s">
        <v>125</v>
      </c>
    </row>
    <row r="488" s="2" customFormat="1" ht="24.15" customHeight="1">
      <c r="A488" s="38"/>
      <c r="B488" s="39"/>
      <c r="C488" s="218" t="s">
        <v>652</v>
      </c>
      <c r="D488" s="218" t="s">
        <v>127</v>
      </c>
      <c r="E488" s="219" t="s">
        <v>653</v>
      </c>
      <c r="F488" s="220" t="s">
        <v>654</v>
      </c>
      <c r="G488" s="221" t="s">
        <v>261</v>
      </c>
      <c r="H488" s="222">
        <v>0.073999999999999996</v>
      </c>
      <c r="I488" s="223"/>
      <c r="J488" s="224">
        <f>ROUND(I488*H488,2)</f>
        <v>0</v>
      </c>
      <c r="K488" s="220" t="s">
        <v>131</v>
      </c>
      <c r="L488" s="44"/>
      <c r="M488" s="225" t="s">
        <v>1</v>
      </c>
      <c r="N488" s="226" t="s">
        <v>38</v>
      </c>
      <c r="O488" s="91"/>
      <c r="P488" s="227">
        <f>O488*H488</f>
        <v>0</v>
      </c>
      <c r="Q488" s="227">
        <v>0</v>
      </c>
      <c r="R488" s="227">
        <f>Q488*H488</f>
        <v>0</v>
      </c>
      <c r="S488" s="227">
        <v>0</v>
      </c>
      <c r="T488" s="22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9" t="s">
        <v>228</v>
      </c>
      <c r="AT488" s="229" t="s">
        <v>127</v>
      </c>
      <c r="AU488" s="229" t="s">
        <v>83</v>
      </c>
      <c r="AY488" s="17" t="s">
        <v>125</v>
      </c>
      <c r="BE488" s="230">
        <f>IF(N488="základní",J488,0)</f>
        <v>0</v>
      </c>
      <c r="BF488" s="230">
        <f>IF(N488="snížená",J488,0)</f>
        <v>0</v>
      </c>
      <c r="BG488" s="230">
        <f>IF(N488="zákl. přenesená",J488,0)</f>
        <v>0</v>
      </c>
      <c r="BH488" s="230">
        <f>IF(N488="sníž. přenesená",J488,0)</f>
        <v>0</v>
      </c>
      <c r="BI488" s="230">
        <f>IF(N488="nulová",J488,0)</f>
        <v>0</v>
      </c>
      <c r="BJ488" s="17" t="s">
        <v>81</v>
      </c>
      <c r="BK488" s="230">
        <f>ROUND(I488*H488,2)</f>
        <v>0</v>
      </c>
      <c r="BL488" s="17" t="s">
        <v>228</v>
      </c>
      <c r="BM488" s="229" t="s">
        <v>655</v>
      </c>
    </row>
    <row r="489" s="2" customFormat="1">
      <c r="A489" s="38"/>
      <c r="B489" s="39"/>
      <c r="C489" s="40"/>
      <c r="D489" s="231" t="s">
        <v>134</v>
      </c>
      <c r="E489" s="40"/>
      <c r="F489" s="232" t="s">
        <v>656</v>
      </c>
      <c r="G489" s="40"/>
      <c r="H489" s="40"/>
      <c r="I489" s="233"/>
      <c r="J489" s="40"/>
      <c r="K489" s="40"/>
      <c r="L489" s="44"/>
      <c r="M489" s="234"/>
      <c r="N489" s="235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134</v>
      </c>
      <c r="AU489" s="17" t="s">
        <v>83</v>
      </c>
    </row>
    <row r="490" s="2" customFormat="1" ht="24.15" customHeight="1">
      <c r="A490" s="38"/>
      <c r="B490" s="39"/>
      <c r="C490" s="218" t="s">
        <v>657</v>
      </c>
      <c r="D490" s="218" t="s">
        <v>127</v>
      </c>
      <c r="E490" s="219" t="s">
        <v>658</v>
      </c>
      <c r="F490" s="220" t="s">
        <v>659</v>
      </c>
      <c r="G490" s="221" t="s">
        <v>261</v>
      </c>
      <c r="H490" s="222">
        <v>0.073999999999999996</v>
      </c>
      <c r="I490" s="223"/>
      <c r="J490" s="224">
        <f>ROUND(I490*H490,2)</f>
        <v>0</v>
      </c>
      <c r="K490" s="220" t="s">
        <v>131</v>
      </c>
      <c r="L490" s="44"/>
      <c r="M490" s="225" t="s">
        <v>1</v>
      </c>
      <c r="N490" s="226" t="s">
        <v>38</v>
      </c>
      <c r="O490" s="91"/>
      <c r="P490" s="227">
        <f>O490*H490</f>
        <v>0</v>
      </c>
      <c r="Q490" s="227">
        <v>0</v>
      </c>
      <c r="R490" s="227">
        <f>Q490*H490</f>
        <v>0</v>
      </c>
      <c r="S490" s="227">
        <v>0</v>
      </c>
      <c r="T490" s="22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228</v>
      </c>
      <c r="AT490" s="229" t="s">
        <v>127</v>
      </c>
      <c r="AU490" s="229" t="s">
        <v>83</v>
      </c>
      <c r="AY490" s="17" t="s">
        <v>125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81</v>
      </c>
      <c r="BK490" s="230">
        <f>ROUND(I490*H490,2)</f>
        <v>0</v>
      </c>
      <c r="BL490" s="17" t="s">
        <v>228</v>
      </c>
      <c r="BM490" s="229" t="s">
        <v>660</v>
      </c>
    </row>
    <row r="491" s="2" customFormat="1">
      <c r="A491" s="38"/>
      <c r="B491" s="39"/>
      <c r="C491" s="40"/>
      <c r="D491" s="231" t="s">
        <v>134</v>
      </c>
      <c r="E491" s="40"/>
      <c r="F491" s="232" t="s">
        <v>661</v>
      </c>
      <c r="G491" s="40"/>
      <c r="H491" s="40"/>
      <c r="I491" s="233"/>
      <c r="J491" s="40"/>
      <c r="K491" s="40"/>
      <c r="L491" s="44"/>
      <c r="M491" s="234"/>
      <c r="N491" s="235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134</v>
      </c>
      <c r="AU491" s="17" t="s">
        <v>83</v>
      </c>
    </row>
    <row r="492" s="12" customFormat="1" ht="22.8" customHeight="1">
      <c r="A492" s="12"/>
      <c r="B492" s="202"/>
      <c r="C492" s="203"/>
      <c r="D492" s="204" t="s">
        <v>72</v>
      </c>
      <c r="E492" s="216" t="s">
        <v>662</v>
      </c>
      <c r="F492" s="216" t="s">
        <v>663</v>
      </c>
      <c r="G492" s="203"/>
      <c r="H492" s="203"/>
      <c r="I492" s="206"/>
      <c r="J492" s="217">
        <f>BK492</f>
        <v>0</v>
      </c>
      <c r="K492" s="203"/>
      <c r="L492" s="208"/>
      <c r="M492" s="209"/>
      <c r="N492" s="210"/>
      <c r="O492" s="210"/>
      <c r="P492" s="211">
        <f>SUM(P493:P505)</f>
        <v>0</v>
      </c>
      <c r="Q492" s="210"/>
      <c r="R492" s="211">
        <f>SUM(R493:R505)</f>
        <v>0.045552499999999996</v>
      </c>
      <c r="S492" s="210"/>
      <c r="T492" s="212">
        <f>SUM(T493:T505)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3" t="s">
        <v>83</v>
      </c>
      <c r="AT492" s="214" t="s">
        <v>72</v>
      </c>
      <c r="AU492" s="214" t="s">
        <v>81</v>
      </c>
      <c r="AY492" s="213" t="s">
        <v>125</v>
      </c>
      <c r="BK492" s="215">
        <f>SUM(BK493:BK505)</f>
        <v>0</v>
      </c>
    </row>
    <row r="493" s="2" customFormat="1" ht="24.15" customHeight="1">
      <c r="A493" s="38"/>
      <c r="B493" s="39"/>
      <c r="C493" s="218" t="s">
        <v>664</v>
      </c>
      <c r="D493" s="218" t="s">
        <v>127</v>
      </c>
      <c r="E493" s="219" t="s">
        <v>665</v>
      </c>
      <c r="F493" s="220" t="s">
        <v>666</v>
      </c>
      <c r="G493" s="221" t="s">
        <v>130</v>
      </c>
      <c r="H493" s="222">
        <v>4.7599999999999998</v>
      </c>
      <c r="I493" s="223"/>
      <c r="J493" s="224">
        <f>ROUND(I493*H493,2)</f>
        <v>0</v>
      </c>
      <c r="K493" s="220" t="s">
        <v>131</v>
      </c>
      <c r="L493" s="44"/>
      <c r="M493" s="225" t="s">
        <v>1</v>
      </c>
      <c r="N493" s="226" t="s">
        <v>38</v>
      </c>
      <c r="O493" s="91"/>
      <c r="P493" s="227">
        <f>O493*H493</f>
        <v>0</v>
      </c>
      <c r="Q493" s="227">
        <v>0.0060000000000000001</v>
      </c>
      <c r="R493" s="227">
        <f>Q493*H493</f>
        <v>0.028559999999999999</v>
      </c>
      <c r="S493" s="227">
        <v>0</v>
      </c>
      <c r="T493" s="22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228</v>
      </c>
      <c r="AT493" s="229" t="s">
        <v>127</v>
      </c>
      <c r="AU493" s="229" t="s">
        <v>83</v>
      </c>
      <c r="AY493" s="17" t="s">
        <v>125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81</v>
      </c>
      <c r="BK493" s="230">
        <f>ROUND(I493*H493,2)</f>
        <v>0</v>
      </c>
      <c r="BL493" s="17" t="s">
        <v>228</v>
      </c>
      <c r="BM493" s="229" t="s">
        <v>667</v>
      </c>
    </row>
    <row r="494" s="2" customFormat="1">
      <c r="A494" s="38"/>
      <c r="B494" s="39"/>
      <c r="C494" s="40"/>
      <c r="D494" s="231" t="s">
        <v>134</v>
      </c>
      <c r="E494" s="40"/>
      <c r="F494" s="232" t="s">
        <v>668</v>
      </c>
      <c r="G494" s="40"/>
      <c r="H494" s="40"/>
      <c r="I494" s="233"/>
      <c r="J494" s="40"/>
      <c r="K494" s="40"/>
      <c r="L494" s="44"/>
      <c r="M494" s="234"/>
      <c r="N494" s="235"/>
      <c r="O494" s="91"/>
      <c r="P494" s="91"/>
      <c r="Q494" s="91"/>
      <c r="R494" s="91"/>
      <c r="S494" s="91"/>
      <c r="T494" s="92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134</v>
      </c>
      <c r="AU494" s="17" t="s">
        <v>83</v>
      </c>
    </row>
    <row r="495" s="13" customFormat="1">
      <c r="A495" s="13"/>
      <c r="B495" s="236"/>
      <c r="C495" s="237"/>
      <c r="D495" s="231" t="s">
        <v>136</v>
      </c>
      <c r="E495" s="238" t="s">
        <v>1</v>
      </c>
      <c r="F495" s="239" t="s">
        <v>137</v>
      </c>
      <c r="G495" s="237"/>
      <c r="H495" s="238" t="s">
        <v>1</v>
      </c>
      <c r="I495" s="240"/>
      <c r="J495" s="237"/>
      <c r="K495" s="237"/>
      <c r="L495" s="241"/>
      <c r="M495" s="242"/>
      <c r="N495" s="243"/>
      <c r="O495" s="243"/>
      <c r="P495" s="243"/>
      <c r="Q495" s="243"/>
      <c r="R495" s="243"/>
      <c r="S495" s="243"/>
      <c r="T495" s="24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5" t="s">
        <v>136</v>
      </c>
      <c r="AU495" s="245" t="s">
        <v>83</v>
      </c>
      <c r="AV495" s="13" t="s">
        <v>81</v>
      </c>
      <c r="AW495" s="13" t="s">
        <v>30</v>
      </c>
      <c r="AX495" s="13" t="s">
        <v>73</v>
      </c>
      <c r="AY495" s="245" t="s">
        <v>125</v>
      </c>
    </row>
    <row r="496" s="13" customFormat="1">
      <c r="A496" s="13"/>
      <c r="B496" s="236"/>
      <c r="C496" s="237"/>
      <c r="D496" s="231" t="s">
        <v>136</v>
      </c>
      <c r="E496" s="238" t="s">
        <v>1</v>
      </c>
      <c r="F496" s="239" t="s">
        <v>278</v>
      </c>
      <c r="G496" s="237"/>
      <c r="H496" s="238" t="s">
        <v>1</v>
      </c>
      <c r="I496" s="240"/>
      <c r="J496" s="237"/>
      <c r="K496" s="237"/>
      <c r="L496" s="241"/>
      <c r="M496" s="242"/>
      <c r="N496" s="243"/>
      <c r="O496" s="243"/>
      <c r="P496" s="243"/>
      <c r="Q496" s="243"/>
      <c r="R496" s="243"/>
      <c r="S496" s="243"/>
      <c r="T496" s="24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5" t="s">
        <v>136</v>
      </c>
      <c r="AU496" s="245" t="s">
        <v>83</v>
      </c>
      <c r="AV496" s="13" t="s">
        <v>81</v>
      </c>
      <c r="AW496" s="13" t="s">
        <v>30</v>
      </c>
      <c r="AX496" s="13" t="s">
        <v>73</v>
      </c>
      <c r="AY496" s="245" t="s">
        <v>125</v>
      </c>
    </row>
    <row r="497" s="13" customFormat="1">
      <c r="A497" s="13"/>
      <c r="B497" s="236"/>
      <c r="C497" s="237"/>
      <c r="D497" s="231" t="s">
        <v>136</v>
      </c>
      <c r="E497" s="238" t="s">
        <v>1</v>
      </c>
      <c r="F497" s="239" t="s">
        <v>669</v>
      </c>
      <c r="G497" s="237"/>
      <c r="H497" s="238" t="s">
        <v>1</v>
      </c>
      <c r="I497" s="240"/>
      <c r="J497" s="237"/>
      <c r="K497" s="237"/>
      <c r="L497" s="241"/>
      <c r="M497" s="242"/>
      <c r="N497" s="243"/>
      <c r="O497" s="243"/>
      <c r="P497" s="243"/>
      <c r="Q497" s="243"/>
      <c r="R497" s="243"/>
      <c r="S497" s="243"/>
      <c r="T497" s="24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5" t="s">
        <v>136</v>
      </c>
      <c r="AU497" s="245" t="s">
        <v>83</v>
      </c>
      <c r="AV497" s="13" t="s">
        <v>81</v>
      </c>
      <c r="AW497" s="13" t="s">
        <v>30</v>
      </c>
      <c r="AX497" s="13" t="s">
        <v>73</v>
      </c>
      <c r="AY497" s="245" t="s">
        <v>125</v>
      </c>
    </row>
    <row r="498" s="14" customFormat="1">
      <c r="A498" s="14"/>
      <c r="B498" s="246"/>
      <c r="C498" s="247"/>
      <c r="D498" s="231" t="s">
        <v>136</v>
      </c>
      <c r="E498" s="248" t="s">
        <v>1</v>
      </c>
      <c r="F498" s="249" t="s">
        <v>381</v>
      </c>
      <c r="G498" s="247"/>
      <c r="H498" s="250">
        <v>4.7599999999999998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6" t="s">
        <v>136</v>
      </c>
      <c r="AU498" s="256" t="s">
        <v>83</v>
      </c>
      <c r="AV498" s="14" t="s">
        <v>83</v>
      </c>
      <c r="AW498" s="14" t="s">
        <v>30</v>
      </c>
      <c r="AX498" s="14" t="s">
        <v>81</v>
      </c>
      <c r="AY498" s="256" t="s">
        <v>125</v>
      </c>
    </row>
    <row r="499" s="2" customFormat="1" ht="24.15" customHeight="1">
      <c r="A499" s="38"/>
      <c r="B499" s="39"/>
      <c r="C499" s="268" t="s">
        <v>670</v>
      </c>
      <c r="D499" s="268" t="s">
        <v>258</v>
      </c>
      <c r="E499" s="269" t="s">
        <v>671</v>
      </c>
      <c r="F499" s="270" t="s">
        <v>672</v>
      </c>
      <c r="G499" s="271" t="s">
        <v>130</v>
      </c>
      <c r="H499" s="272">
        <v>4.8550000000000004</v>
      </c>
      <c r="I499" s="273"/>
      <c r="J499" s="274">
        <f>ROUND(I499*H499,2)</f>
        <v>0</v>
      </c>
      <c r="K499" s="270" t="s">
        <v>131</v>
      </c>
      <c r="L499" s="275"/>
      <c r="M499" s="276" t="s">
        <v>1</v>
      </c>
      <c r="N499" s="277" t="s">
        <v>38</v>
      </c>
      <c r="O499" s="91"/>
      <c r="P499" s="227">
        <f>O499*H499</f>
        <v>0</v>
      </c>
      <c r="Q499" s="227">
        <v>0.0035000000000000001</v>
      </c>
      <c r="R499" s="227">
        <f>Q499*H499</f>
        <v>0.016992500000000001</v>
      </c>
      <c r="S499" s="227">
        <v>0</v>
      </c>
      <c r="T499" s="228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329</v>
      </c>
      <c r="AT499" s="229" t="s">
        <v>258</v>
      </c>
      <c r="AU499" s="229" t="s">
        <v>83</v>
      </c>
      <c r="AY499" s="17" t="s">
        <v>125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81</v>
      </c>
      <c r="BK499" s="230">
        <f>ROUND(I499*H499,2)</f>
        <v>0</v>
      </c>
      <c r="BL499" s="17" t="s">
        <v>228</v>
      </c>
      <c r="BM499" s="229" t="s">
        <v>673</v>
      </c>
    </row>
    <row r="500" s="2" customFormat="1">
      <c r="A500" s="38"/>
      <c r="B500" s="39"/>
      <c r="C500" s="40"/>
      <c r="D500" s="231" t="s">
        <v>134</v>
      </c>
      <c r="E500" s="40"/>
      <c r="F500" s="232" t="s">
        <v>672</v>
      </c>
      <c r="G500" s="40"/>
      <c r="H500" s="40"/>
      <c r="I500" s="233"/>
      <c r="J500" s="40"/>
      <c r="K500" s="40"/>
      <c r="L500" s="44"/>
      <c r="M500" s="234"/>
      <c r="N500" s="235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134</v>
      </c>
      <c r="AU500" s="17" t="s">
        <v>83</v>
      </c>
    </row>
    <row r="501" s="14" customFormat="1">
      <c r="A501" s="14"/>
      <c r="B501" s="246"/>
      <c r="C501" s="247"/>
      <c r="D501" s="231" t="s">
        <v>136</v>
      </c>
      <c r="E501" s="247"/>
      <c r="F501" s="249" t="s">
        <v>674</v>
      </c>
      <c r="G501" s="247"/>
      <c r="H501" s="250">
        <v>4.8550000000000004</v>
      </c>
      <c r="I501" s="251"/>
      <c r="J501" s="247"/>
      <c r="K501" s="247"/>
      <c r="L501" s="252"/>
      <c r="M501" s="253"/>
      <c r="N501" s="254"/>
      <c r="O501" s="254"/>
      <c r="P501" s="254"/>
      <c r="Q501" s="254"/>
      <c r="R501" s="254"/>
      <c r="S501" s="254"/>
      <c r="T501" s="25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6" t="s">
        <v>136</v>
      </c>
      <c r="AU501" s="256" t="s">
        <v>83</v>
      </c>
      <c r="AV501" s="14" t="s">
        <v>83</v>
      </c>
      <c r="AW501" s="14" t="s">
        <v>4</v>
      </c>
      <c r="AX501" s="14" t="s">
        <v>81</v>
      </c>
      <c r="AY501" s="256" t="s">
        <v>125</v>
      </c>
    </row>
    <row r="502" s="2" customFormat="1" ht="24.15" customHeight="1">
      <c r="A502" s="38"/>
      <c r="B502" s="39"/>
      <c r="C502" s="218" t="s">
        <v>675</v>
      </c>
      <c r="D502" s="218" t="s">
        <v>127</v>
      </c>
      <c r="E502" s="219" t="s">
        <v>676</v>
      </c>
      <c r="F502" s="220" t="s">
        <v>677</v>
      </c>
      <c r="G502" s="221" t="s">
        <v>261</v>
      </c>
      <c r="H502" s="222">
        <v>0.045999999999999999</v>
      </c>
      <c r="I502" s="223"/>
      <c r="J502" s="224">
        <f>ROUND(I502*H502,2)</f>
        <v>0</v>
      </c>
      <c r="K502" s="220" t="s">
        <v>131</v>
      </c>
      <c r="L502" s="44"/>
      <c r="M502" s="225" t="s">
        <v>1</v>
      </c>
      <c r="N502" s="226" t="s">
        <v>38</v>
      </c>
      <c r="O502" s="91"/>
      <c r="P502" s="227">
        <f>O502*H502</f>
        <v>0</v>
      </c>
      <c r="Q502" s="227">
        <v>0</v>
      </c>
      <c r="R502" s="227">
        <f>Q502*H502</f>
        <v>0</v>
      </c>
      <c r="S502" s="227">
        <v>0</v>
      </c>
      <c r="T502" s="228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9" t="s">
        <v>228</v>
      </c>
      <c r="AT502" s="229" t="s">
        <v>127</v>
      </c>
      <c r="AU502" s="229" t="s">
        <v>83</v>
      </c>
      <c r="AY502" s="17" t="s">
        <v>125</v>
      </c>
      <c r="BE502" s="230">
        <f>IF(N502="základní",J502,0)</f>
        <v>0</v>
      </c>
      <c r="BF502" s="230">
        <f>IF(N502="snížená",J502,0)</f>
        <v>0</v>
      </c>
      <c r="BG502" s="230">
        <f>IF(N502="zákl. přenesená",J502,0)</f>
        <v>0</v>
      </c>
      <c r="BH502" s="230">
        <f>IF(N502="sníž. přenesená",J502,0)</f>
        <v>0</v>
      </c>
      <c r="BI502" s="230">
        <f>IF(N502="nulová",J502,0)</f>
        <v>0</v>
      </c>
      <c r="BJ502" s="17" t="s">
        <v>81</v>
      </c>
      <c r="BK502" s="230">
        <f>ROUND(I502*H502,2)</f>
        <v>0</v>
      </c>
      <c r="BL502" s="17" t="s">
        <v>228</v>
      </c>
      <c r="BM502" s="229" t="s">
        <v>678</v>
      </c>
    </row>
    <row r="503" s="2" customFormat="1">
      <c r="A503" s="38"/>
      <c r="B503" s="39"/>
      <c r="C503" s="40"/>
      <c r="D503" s="231" t="s">
        <v>134</v>
      </c>
      <c r="E503" s="40"/>
      <c r="F503" s="232" t="s">
        <v>679</v>
      </c>
      <c r="G503" s="40"/>
      <c r="H503" s="40"/>
      <c r="I503" s="233"/>
      <c r="J503" s="40"/>
      <c r="K503" s="40"/>
      <c r="L503" s="44"/>
      <c r="M503" s="234"/>
      <c r="N503" s="235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134</v>
      </c>
      <c r="AU503" s="17" t="s">
        <v>83</v>
      </c>
    </row>
    <row r="504" s="2" customFormat="1" ht="24.15" customHeight="1">
      <c r="A504" s="38"/>
      <c r="B504" s="39"/>
      <c r="C504" s="218" t="s">
        <v>680</v>
      </c>
      <c r="D504" s="218" t="s">
        <v>127</v>
      </c>
      <c r="E504" s="219" t="s">
        <v>681</v>
      </c>
      <c r="F504" s="220" t="s">
        <v>682</v>
      </c>
      <c r="G504" s="221" t="s">
        <v>261</v>
      </c>
      <c r="H504" s="222">
        <v>0.045999999999999999</v>
      </c>
      <c r="I504" s="223"/>
      <c r="J504" s="224">
        <f>ROUND(I504*H504,2)</f>
        <v>0</v>
      </c>
      <c r="K504" s="220" t="s">
        <v>131</v>
      </c>
      <c r="L504" s="44"/>
      <c r="M504" s="225" t="s">
        <v>1</v>
      </c>
      <c r="N504" s="226" t="s">
        <v>38</v>
      </c>
      <c r="O504" s="91"/>
      <c r="P504" s="227">
        <f>O504*H504</f>
        <v>0</v>
      </c>
      <c r="Q504" s="227">
        <v>0</v>
      </c>
      <c r="R504" s="227">
        <f>Q504*H504</f>
        <v>0</v>
      </c>
      <c r="S504" s="227">
        <v>0</v>
      </c>
      <c r="T504" s="228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228</v>
      </c>
      <c r="AT504" s="229" t="s">
        <v>127</v>
      </c>
      <c r="AU504" s="229" t="s">
        <v>83</v>
      </c>
      <c r="AY504" s="17" t="s">
        <v>125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81</v>
      </c>
      <c r="BK504" s="230">
        <f>ROUND(I504*H504,2)</f>
        <v>0</v>
      </c>
      <c r="BL504" s="17" t="s">
        <v>228</v>
      </c>
      <c r="BM504" s="229" t="s">
        <v>683</v>
      </c>
    </row>
    <row r="505" s="2" customFormat="1">
      <c r="A505" s="38"/>
      <c r="B505" s="39"/>
      <c r="C505" s="40"/>
      <c r="D505" s="231" t="s">
        <v>134</v>
      </c>
      <c r="E505" s="40"/>
      <c r="F505" s="232" t="s">
        <v>684</v>
      </c>
      <c r="G505" s="40"/>
      <c r="H505" s="40"/>
      <c r="I505" s="233"/>
      <c r="J505" s="40"/>
      <c r="K505" s="40"/>
      <c r="L505" s="44"/>
      <c r="M505" s="234"/>
      <c r="N505" s="235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134</v>
      </c>
      <c r="AU505" s="17" t="s">
        <v>83</v>
      </c>
    </row>
    <row r="506" s="12" customFormat="1" ht="22.8" customHeight="1">
      <c r="A506" s="12"/>
      <c r="B506" s="202"/>
      <c r="C506" s="203"/>
      <c r="D506" s="204" t="s">
        <v>72</v>
      </c>
      <c r="E506" s="216" t="s">
        <v>685</v>
      </c>
      <c r="F506" s="216" t="s">
        <v>686</v>
      </c>
      <c r="G506" s="203"/>
      <c r="H506" s="203"/>
      <c r="I506" s="206"/>
      <c r="J506" s="217">
        <f>BK506</f>
        <v>0</v>
      </c>
      <c r="K506" s="203"/>
      <c r="L506" s="208"/>
      <c r="M506" s="209"/>
      <c r="N506" s="210"/>
      <c r="O506" s="210"/>
      <c r="P506" s="211">
        <f>SUM(P507:P527)</f>
        <v>0</v>
      </c>
      <c r="Q506" s="210"/>
      <c r="R506" s="211">
        <f>SUM(R507:R527)</f>
        <v>0.0056323125000000002</v>
      </c>
      <c r="S506" s="210"/>
      <c r="T506" s="212">
        <f>SUM(T507:T527)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3" t="s">
        <v>83</v>
      </c>
      <c r="AT506" s="214" t="s">
        <v>72</v>
      </c>
      <c r="AU506" s="214" t="s">
        <v>81</v>
      </c>
      <c r="AY506" s="213" t="s">
        <v>125</v>
      </c>
      <c r="BK506" s="215">
        <f>SUM(BK507:BK527)</f>
        <v>0</v>
      </c>
    </row>
    <row r="507" s="2" customFormat="1" ht="24.15" customHeight="1">
      <c r="A507" s="38"/>
      <c r="B507" s="39"/>
      <c r="C507" s="218" t="s">
        <v>687</v>
      </c>
      <c r="D507" s="218" t="s">
        <v>127</v>
      </c>
      <c r="E507" s="219" t="s">
        <v>688</v>
      </c>
      <c r="F507" s="220" t="s">
        <v>689</v>
      </c>
      <c r="G507" s="221" t="s">
        <v>690</v>
      </c>
      <c r="H507" s="222">
        <v>15</v>
      </c>
      <c r="I507" s="223"/>
      <c r="J507" s="224">
        <f>ROUND(I507*H507,2)</f>
        <v>0</v>
      </c>
      <c r="K507" s="220" t="s">
        <v>131</v>
      </c>
      <c r="L507" s="44"/>
      <c r="M507" s="225" t="s">
        <v>1</v>
      </c>
      <c r="N507" s="226" t="s">
        <v>38</v>
      </c>
      <c r="O507" s="91"/>
      <c r="P507" s="227">
        <f>O507*H507</f>
        <v>0</v>
      </c>
      <c r="Q507" s="227">
        <v>6.7487499999999994E-05</v>
      </c>
      <c r="R507" s="227">
        <f>Q507*H507</f>
        <v>0.0010123125</v>
      </c>
      <c r="S507" s="227">
        <v>0</v>
      </c>
      <c r="T507" s="228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9" t="s">
        <v>228</v>
      </c>
      <c r="AT507" s="229" t="s">
        <v>127</v>
      </c>
      <c r="AU507" s="229" t="s">
        <v>83</v>
      </c>
      <c r="AY507" s="17" t="s">
        <v>125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7" t="s">
        <v>81</v>
      </c>
      <c r="BK507" s="230">
        <f>ROUND(I507*H507,2)</f>
        <v>0</v>
      </c>
      <c r="BL507" s="17" t="s">
        <v>228</v>
      </c>
      <c r="BM507" s="229" t="s">
        <v>691</v>
      </c>
    </row>
    <row r="508" s="2" customFormat="1">
      <c r="A508" s="38"/>
      <c r="B508" s="39"/>
      <c r="C508" s="40"/>
      <c r="D508" s="231" t="s">
        <v>134</v>
      </c>
      <c r="E508" s="40"/>
      <c r="F508" s="232" t="s">
        <v>692</v>
      </c>
      <c r="G508" s="40"/>
      <c r="H508" s="40"/>
      <c r="I508" s="233"/>
      <c r="J508" s="40"/>
      <c r="K508" s="40"/>
      <c r="L508" s="44"/>
      <c r="M508" s="234"/>
      <c r="N508" s="235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134</v>
      </c>
      <c r="AU508" s="17" t="s">
        <v>83</v>
      </c>
    </row>
    <row r="509" s="13" customFormat="1">
      <c r="A509" s="13"/>
      <c r="B509" s="236"/>
      <c r="C509" s="237"/>
      <c r="D509" s="231" t="s">
        <v>136</v>
      </c>
      <c r="E509" s="238" t="s">
        <v>1</v>
      </c>
      <c r="F509" s="239" t="s">
        <v>389</v>
      </c>
      <c r="G509" s="237"/>
      <c r="H509" s="238" t="s">
        <v>1</v>
      </c>
      <c r="I509" s="240"/>
      <c r="J509" s="237"/>
      <c r="K509" s="237"/>
      <c r="L509" s="241"/>
      <c r="M509" s="242"/>
      <c r="N509" s="243"/>
      <c r="O509" s="243"/>
      <c r="P509" s="243"/>
      <c r="Q509" s="243"/>
      <c r="R509" s="243"/>
      <c r="S509" s="243"/>
      <c r="T509" s="24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5" t="s">
        <v>136</v>
      </c>
      <c r="AU509" s="245" t="s">
        <v>83</v>
      </c>
      <c r="AV509" s="13" t="s">
        <v>81</v>
      </c>
      <c r="AW509" s="13" t="s">
        <v>30</v>
      </c>
      <c r="AX509" s="13" t="s">
        <v>73</v>
      </c>
      <c r="AY509" s="245" t="s">
        <v>125</v>
      </c>
    </row>
    <row r="510" s="13" customFormat="1">
      <c r="A510" s="13"/>
      <c r="B510" s="236"/>
      <c r="C510" s="237"/>
      <c r="D510" s="231" t="s">
        <v>136</v>
      </c>
      <c r="E510" s="238" t="s">
        <v>1</v>
      </c>
      <c r="F510" s="239" t="s">
        <v>693</v>
      </c>
      <c r="G510" s="237"/>
      <c r="H510" s="238" t="s">
        <v>1</v>
      </c>
      <c r="I510" s="240"/>
      <c r="J510" s="237"/>
      <c r="K510" s="237"/>
      <c r="L510" s="241"/>
      <c r="M510" s="242"/>
      <c r="N510" s="243"/>
      <c r="O510" s="243"/>
      <c r="P510" s="243"/>
      <c r="Q510" s="243"/>
      <c r="R510" s="243"/>
      <c r="S510" s="243"/>
      <c r="T510" s="24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5" t="s">
        <v>136</v>
      </c>
      <c r="AU510" s="245" t="s">
        <v>83</v>
      </c>
      <c r="AV510" s="13" t="s">
        <v>81</v>
      </c>
      <c r="AW510" s="13" t="s">
        <v>30</v>
      </c>
      <c r="AX510" s="13" t="s">
        <v>73</v>
      </c>
      <c r="AY510" s="245" t="s">
        <v>125</v>
      </c>
    </row>
    <row r="511" s="13" customFormat="1">
      <c r="A511" s="13"/>
      <c r="B511" s="236"/>
      <c r="C511" s="237"/>
      <c r="D511" s="231" t="s">
        <v>136</v>
      </c>
      <c r="E511" s="238" t="s">
        <v>1</v>
      </c>
      <c r="F511" s="239" t="s">
        <v>694</v>
      </c>
      <c r="G511" s="237"/>
      <c r="H511" s="238" t="s">
        <v>1</v>
      </c>
      <c r="I511" s="240"/>
      <c r="J511" s="237"/>
      <c r="K511" s="237"/>
      <c r="L511" s="241"/>
      <c r="M511" s="242"/>
      <c r="N511" s="243"/>
      <c r="O511" s="243"/>
      <c r="P511" s="243"/>
      <c r="Q511" s="243"/>
      <c r="R511" s="243"/>
      <c r="S511" s="243"/>
      <c r="T511" s="24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5" t="s">
        <v>136</v>
      </c>
      <c r="AU511" s="245" t="s">
        <v>83</v>
      </c>
      <c r="AV511" s="13" t="s">
        <v>81</v>
      </c>
      <c r="AW511" s="13" t="s">
        <v>30</v>
      </c>
      <c r="AX511" s="13" t="s">
        <v>73</v>
      </c>
      <c r="AY511" s="245" t="s">
        <v>125</v>
      </c>
    </row>
    <row r="512" s="14" customFormat="1">
      <c r="A512" s="14"/>
      <c r="B512" s="246"/>
      <c r="C512" s="247"/>
      <c r="D512" s="231" t="s">
        <v>136</v>
      </c>
      <c r="E512" s="248" t="s">
        <v>1</v>
      </c>
      <c r="F512" s="249" t="s">
        <v>695</v>
      </c>
      <c r="G512" s="247"/>
      <c r="H512" s="250">
        <v>15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6" t="s">
        <v>136</v>
      </c>
      <c r="AU512" s="256" t="s">
        <v>83</v>
      </c>
      <c r="AV512" s="14" t="s">
        <v>83</v>
      </c>
      <c r="AW512" s="14" t="s">
        <v>30</v>
      </c>
      <c r="AX512" s="14" t="s">
        <v>81</v>
      </c>
      <c r="AY512" s="256" t="s">
        <v>125</v>
      </c>
    </row>
    <row r="513" s="2" customFormat="1" ht="16.5" customHeight="1">
      <c r="A513" s="38"/>
      <c r="B513" s="39"/>
      <c r="C513" s="268" t="s">
        <v>696</v>
      </c>
      <c r="D513" s="268" t="s">
        <v>258</v>
      </c>
      <c r="E513" s="269" t="s">
        <v>697</v>
      </c>
      <c r="F513" s="270" t="s">
        <v>698</v>
      </c>
      <c r="G513" s="271" t="s">
        <v>386</v>
      </c>
      <c r="H513" s="272">
        <v>20</v>
      </c>
      <c r="I513" s="273"/>
      <c r="J513" s="274">
        <f>ROUND(I513*H513,2)</f>
        <v>0</v>
      </c>
      <c r="K513" s="270" t="s">
        <v>1</v>
      </c>
      <c r="L513" s="275"/>
      <c r="M513" s="276" t="s">
        <v>1</v>
      </c>
      <c r="N513" s="277" t="s">
        <v>38</v>
      </c>
      <c r="O513" s="91"/>
      <c r="P513" s="227">
        <f>O513*H513</f>
        <v>0</v>
      </c>
      <c r="Q513" s="227">
        <v>0</v>
      </c>
      <c r="R513" s="227">
        <f>Q513*H513</f>
        <v>0</v>
      </c>
      <c r="S513" s="227">
        <v>0</v>
      </c>
      <c r="T513" s="228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329</v>
      </c>
      <c r="AT513" s="229" t="s">
        <v>258</v>
      </c>
      <c r="AU513" s="229" t="s">
        <v>83</v>
      </c>
      <c r="AY513" s="17" t="s">
        <v>125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81</v>
      </c>
      <c r="BK513" s="230">
        <f>ROUND(I513*H513,2)</f>
        <v>0</v>
      </c>
      <c r="BL513" s="17" t="s">
        <v>228</v>
      </c>
      <c r="BM513" s="229" t="s">
        <v>699</v>
      </c>
    </row>
    <row r="514" s="2" customFormat="1">
      <c r="A514" s="38"/>
      <c r="B514" s="39"/>
      <c r="C514" s="40"/>
      <c r="D514" s="231" t="s">
        <v>134</v>
      </c>
      <c r="E514" s="40"/>
      <c r="F514" s="232" t="s">
        <v>698</v>
      </c>
      <c r="G514" s="40"/>
      <c r="H514" s="40"/>
      <c r="I514" s="233"/>
      <c r="J514" s="40"/>
      <c r="K514" s="40"/>
      <c r="L514" s="44"/>
      <c r="M514" s="234"/>
      <c r="N514" s="235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134</v>
      </c>
      <c r="AU514" s="17" t="s">
        <v>83</v>
      </c>
    </row>
    <row r="515" s="13" customFormat="1">
      <c r="A515" s="13"/>
      <c r="B515" s="236"/>
      <c r="C515" s="237"/>
      <c r="D515" s="231" t="s">
        <v>136</v>
      </c>
      <c r="E515" s="238" t="s">
        <v>1</v>
      </c>
      <c r="F515" s="239" t="s">
        <v>389</v>
      </c>
      <c r="G515" s="237"/>
      <c r="H515" s="238" t="s">
        <v>1</v>
      </c>
      <c r="I515" s="240"/>
      <c r="J515" s="237"/>
      <c r="K515" s="237"/>
      <c r="L515" s="241"/>
      <c r="M515" s="242"/>
      <c r="N515" s="243"/>
      <c r="O515" s="243"/>
      <c r="P515" s="243"/>
      <c r="Q515" s="243"/>
      <c r="R515" s="243"/>
      <c r="S515" s="243"/>
      <c r="T515" s="24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5" t="s">
        <v>136</v>
      </c>
      <c r="AU515" s="245" t="s">
        <v>83</v>
      </c>
      <c r="AV515" s="13" t="s">
        <v>81</v>
      </c>
      <c r="AW515" s="13" t="s">
        <v>30</v>
      </c>
      <c r="AX515" s="13" t="s">
        <v>73</v>
      </c>
      <c r="AY515" s="245" t="s">
        <v>125</v>
      </c>
    </row>
    <row r="516" s="14" customFormat="1">
      <c r="A516" s="14"/>
      <c r="B516" s="246"/>
      <c r="C516" s="247"/>
      <c r="D516" s="231" t="s">
        <v>136</v>
      </c>
      <c r="E516" s="248" t="s">
        <v>1</v>
      </c>
      <c r="F516" s="249" t="s">
        <v>247</v>
      </c>
      <c r="G516" s="247"/>
      <c r="H516" s="250">
        <v>20</v>
      </c>
      <c r="I516" s="251"/>
      <c r="J516" s="247"/>
      <c r="K516" s="247"/>
      <c r="L516" s="252"/>
      <c r="M516" s="253"/>
      <c r="N516" s="254"/>
      <c r="O516" s="254"/>
      <c r="P516" s="254"/>
      <c r="Q516" s="254"/>
      <c r="R516" s="254"/>
      <c r="S516" s="254"/>
      <c r="T516" s="25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6" t="s">
        <v>136</v>
      </c>
      <c r="AU516" s="256" t="s">
        <v>83</v>
      </c>
      <c r="AV516" s="14" t="s">
        <v>83</v>
      </c>
      <c r="AW516" s="14" t="s">
        <v>30</v>
      </c>
      <c r="AX516" s="14" t="s">
        <v>81</v>
      </c>
      <c r="AY516" s="256" t="s">
        <v>125</v>
      </c>
    </row>
    <row r="517" s="2" customFormat="1" ht="16.5" customHeight="1">
      <c r="A517" s="38"/>
      <c r="B517" s="39"/>
      <c r="C517" s="268" t="s">
        <v>700</v>
      </c>
      <c r="D517" s="268" t="s">
        <v>258</v>
      </c>
      <c r="E517" s="269" t="s">
        <v>701</v>
      </c>
      <c r="F517" s="270" t="s">
        <v>702</v>
      </c>
      <c r="G517" s="271" t="s">
        <v>149</v>
      </c>
      <c r="H517" s="272">
        <v>2</v>
      </c>
      <c r="I517" s="273"/>
      <c r="J517" s="274">
        <f>ROUND(I517*H517,2)</f>
        <v>0</v>
      </c>
      <c r="K517" s="270" t="s">
        <v>1</v>
      </c>
      <c r="L517" s="275"/>
      <c r="M517" s="276" t="s">
        <v>1</v>
      </c>
      <c r="N517" s="277" t="s">
        <v>38</v>
      </c>
      <c r="O517" s="91"/>
      <c r="P517" s="227">
        <f>O517*H517</f>
        <v>0</v>
      </c>
      <c r="Q517" s="227">
        <v>0.00231</v>
      </c>
      <c r="R517" s="227">
        <f>Q517*H517</f>
        <v>0.00462</v>
      </c>
      <c r="S517" s="227">
        <v>0</v>
      </c>
      <c r="T517" s="228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9" t="s">
        <v>329</v>
      </c>
      <c r="AT517" s="229" t="s">
        <v>258</v>
      </c>
      <c r="AU517" s="229" t="s">
        <v>83</v>
      </c>
      <c r="AY517" s="17" t="s">
        <v>125</v>
      </c>
      <c r="BE517" s="230">
        <f>IF(N517="základní",J517,0)</f>
        <v>0</v>
      </c>
      <c r="BF517" s="230">
        <f>IF(N517="snížená",J517,0)</f>
        <v>0</v>
      </c>
      <c r="BG517" s="230">
        <f>IF(N517="zákl. přenesená",J517,0)</f>
        <v>0</v>
      </c>
      <c r="BH517" s="230">
        <f>IF(N517="sníž. přenesená",J517,0)</f>
        <v>0</v>
      </c>
      <c r="BI517" s="230">
        <f>IF(N517="nulová",J517,0)</f>
        <v>0</v>
      </c>
      <c r="BJ517" s="17" t="s">
        <v>81</v>
      </c>
      <c r="BK517" s="230">
        <f>ROUND(I517*H517,2)</f>
        <v>0</v>
      </c>
      <c r="BL517" s="17" t="s">
        <v>228</v>
      </c>
      <c r="BM517" s="229" t="s">
        <v>703</v>
      </c>
    </row>
    <row r="518" s="2" customFormat="1">
      <c r="A518" s="38"/>
      <c r="B518" s="39"/>
      <c r="C518" s="40"/>
      <c r="D518" s="231" t="s">
        <v>134</v>
      </c>
      <c r="E518" s="40"/>
      <c r="F518" s="232" t="s">
        <v>704</v>
      </c>
      <c r="G518" s="40"/>
      <c r="H518" s="40"/>
      <c r="I518" s="233"/>
      <c r="J518" s="40"/>
      <c r="K518" s="40"/>
      <c r="L518" s="44"/>
      <c r="M518" s="234"/>
      <c r="N518" s="235"/>
      <c r="O518" s="91"/>
      <c r="P518" s="91"/>
      <c r="Q518" s="91"/>
      <c r="R518" s="91"/>
      <c r="S518" s="91"/>
      <c r="T518" s="92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134</v>
      </c>
      <c r="AU518" s="17" t="s">
        <v>83</v>
      </c>
    </row>
    <row r="519" s="13" customFormat="1">
      <c r="A519" s="13"/>
      <c r="B519" s="236"/>
      <c r="C519" s="237"/>
      <c r="D519" s="231" t="s">
        <v>136</v>
      </c>
      <c r="E519" s="238" t="s">
        <v>1</v>
      </c>
      <c r="F519" s="239" t="s">
        <v>389</v>
      </c>
      <c r="G519" s="237"/>
      <c r="H519" s="238" t="s">
        <v>1</v>
      </c>
      <c r="I519" s="240"/>
      <c r="J519" s="237"/>
      <c r="K519" s="237"/>
      <c r="L519" s="241"/>
      <c r="M519" s="242"/>
      <c r="N519" s="243"/>
      <c r="O519" s="243"/>
      <c r="P519" s="243"/>
      <c r="Q519" s="243"/>
      <c r="R519" s="243"/>
      <c r="S519" s="243"/>
      <c r="T519" s="24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5" t="s">
        <v>136</v>
      </c>
      <c r="AU519" s="245" t="s">
        <v>83</v>
      </c>
      <c r="AV519" s="13" t="s">
        <v>81</v>
      </c>
      <c r="AW519" s="13" t="s">
        <v>30</v>
      </c>
      <c r="AX519" s="13" t="s">
        <v>73</v>
      </c>
      <c r="AY519" s="245" t="s">
        <v>125</v>
      </c>
    </row>
    <row r="520" s="14" customFormat="1">
      <c r="A520" s="14"/>
      <c r="B520" s="246"/>
      <c r="C520" s="247"/>
      <c r="D520" s="231" t="s">
        <v>136</v>
      </c>
      <c r="E520" s="248" t="s">
        <v>1</v>
      </c>
      <c r="F520" s="249" t="s">
        <v>83</v>
      </c>
      <c r="G520" s="247"/>
      <c r="H520" s="250">
        <v>2</v>
      </c>
      <c r="I520" s="251"/>
      <c r="J520" s="247"/>
      <c r="K520" s="247"/>
      <c r="L520" s="252"/>
      <c r="M520" s="253"/>
      <c r="N520" s="254"/>
      <c r="O520" s="254"/>
      <c r="P520" s="254"/>
      <c r="Q520" s="254"/>
      <c r="R520" s="254"/>
      <c r="S520" s="254"/>
      <c r="T520" s="25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6" t="s">
        <v>136</v>
      </c>
      <c r="AU520" s="256" t="s">
        <v>83</v>
      </c>
      <c r="AV520" s="14" t="s">
        <v>83</v>
      </c>
      <c r="AW520" s="14" t="s">
        <v>30</v>
      </c>
      <c r="AX520" s="14" t="s">
        <v>81</v>
      </c>
      <c r="AY520" s="256" t="s">
        <v>125</v>
      </c>
    </row>
    <row r="521" s="2" customFormat="1" ht="16.5" customHeight="1">
      <c r="A521" s="38"/>
      <c r="B521" s="39"/>
      <c r="C521" s="268" t="s">
        <v>705</v>
      </c>
      <c r="D521" s="268" t="s">
        <v>258</v>
      </c>
      <c r="E521" s="269" t="s">
        <v>706</v>
      </c>
      <c r="F521" s="270" t="s">
        <v>707</v>
      </c>
      <c r="G521" s="271" t="s">
        <v>149</v>
      </c>
      <c r="H521" s="272">
        <v>2</v>
      </c>
      <c r="I521" s="273"/>
      <c r="J521" s="274">
        <f>ROUND(I521*H521,2)</f>
        <v>0</v>
      </c>
      <c r="K521" s="270" t="s">
        <v>1</v>
      </c>
      <c r="L521" s="275"/>
      <c r="M521" s="276" t="s">
        <v>1</v>
      </c>
      <c r="N521" s="277" t="s">
        <v>38</v>
      </c>
      <c r="O521" s="91"/>
      <c r="P521" s="227">
        <f>O521*H521</f>
        <v>0</v>
      </c>
      <c r="Q521" s="227">
        <v>0</v>
      </c>
      <c r="R521" s="227">
        <f>Q521*H521</f>
        <v>0</v>
      </c>
      <c r="S521" s="227">
        <v>0</v>
      </c>
      <c r="T521" s="228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9" t="s">
        <v>329</v>
      </c>
      <c r="AT521" s="229" t="s">
        <v>258</v>
      </c>
      <c r="AU521" s="229" t="s">
        <v>83</v>
      </c>
      <c r="AY521" s="17" t="s">
        <v>125</v>
      </c>
      <c r="BE521" s="230">
        <f>IF(N521="základní",J521,0)</f>
        <v>0</v>
      </c>
      <c r="BF521" s="230">
        <f>IF(N521="snížená",J521,0)</f>
        <v>0</v>
      </c>
      <c r="BG521" s="230">
        <f>IF(N521="zákl. přenesená",J521,0)</f>
        <v>0</v>
      </c>
      <c r="BH521" s="230">
        <f>IF(N521="sníž. přenesená",J521,0)</f>
        <v>0</v>
      </c>
      <c r="BI521" s="230">
        <f>IF(N521="nulová",J521,0)</f>
        <v>0</v>
      </c>
      <c r="BJ521" s="17" t="s">
        <v>81</v>
      </c>
      <c r="BK521" s="230">
        <f>ROUND(I521*H521,2)</f>
        <v>0</v>
      </c>
      <c r="BL521" s="17" t="s">
        <v>228</v>
      </c>
      <c r="BM521" s="229" t="s">
        <v>708</v>
      </c>
    </row>
    <row r="522" s="2" customFormat="1">
      <c r="A522" s="38"/>
      <c r="B522" s="39"/>
      <c r="C522" s="40"/>
      <c r="D522" s="231" t="s">
        <v>134</v>
      </c>
      <c r="E522" s="40"/>
      <c r="F522" s="232" t="s">
        <v>707</v>
      </c>
      <c r="G522" s="40"/>
      <c r="H522" s="40"/>
      <c r="I522" s="233"/>
      <c r="J522" s="40"/>
      <c r="K522" s="40"/>
      <c r="L522" s="44"/>
      <c r="M522" s="234"/>
      <c r="N522" s="235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134</v>
      </c>
      <c r="AU522" s="17" t="s">
        <v>83</v>
      </c>
    </row>
    <row r="523" s="2" customFormat="1">
      <c r="A523" s="38"/>
      <c r="B523" s="39"/>
      <c r="C523" s="40"/>
      <c r="D523" s="231" t="s">
        <v>441</v>
      </c>
      <c r="E523" s="40"/>
      <c r="F523" s="278" t="s">
        <v>709</v>
      </c>
      <c r="G523" s="40"/>
      <c r="H523" s="40"/>
      <c r="I523" s="233"/>
      <c r="J523" s="40"/>
      <c r="K523" s="40"/>
      <c r="L523" s="44"/>
      <c r="M523" s="234"/>
      <c r="N523" s="235"/>
      <c r="O523" s="91"/>
      <c r="P523" s="91"/>
      <c r="Q523" s="91"/>
      <c r="R523" s="91"/>
      <c r="S523" s="91"/>
      <c r="T523" s="92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441</v>
      </c>
      <c r="AU523" s="17" t="s">
        <v>83</v>
      </c>
    </row>
    <row r="524" s="13" customFormat="1">
      <c r="A524" s="13"/>
      <c r="B524" s="236"/>
      <c r="C524" s="237"/>
      <c r="D524" s="231" t="s">
        <v>136</v>
      </c>
      <c r="E524" s="238" t="s">
        <v>1</v>
      </c>
      <c r="F524" s="239" t="s">
        <v>389</v>
      </c>
      <c r="G524" s="237"/>
      <c r="H524" s="238" t="s">
        <v>1</v>
      </c>
      <c r="I524" s="240"/>
      <c r="J524" s="237"/>
      <c r="K524" s="237"/>
      <c r="L524" s="241"/>
      <c r="M524" s="242"/>
      <c r="N524" s="243"/>
      <c r="O524" s="243"/>
      <c r="P524" s="243"/>
      <c r="Q524" s="243"/>
      <c r="R524" s="243"/>
      <c r="S524" s="243"/>
      <c r="T524" s="24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5" t="s">
        <v>136</v>
      </c>
      <c r="AU524" s="245" t="s">
        <v>83</v>
      </c>
      <c r="AV524" s="13" t="s">
        <v>81</v>
      </c>
      <c r="AW524" s="13" t="s">
        <v>30</v>
      </c>
      <c r="AX524" s="13" t="s">
        <v>73</v>
      </c>
      <c r="AY524" s="245" t="s">
        <v>125</v>
      </c>
    </row>
    <row r="525" s="14" customFormat="1">
      <c r="A525" s="14"/>
      <c r="B525" s="246"/>
      <c r="C525" s="247"/>
      <c r="D525" s="231" t="s">
        <v>136</v>
      </c>
      <c r="E525" s="248" t="s">
        <v>1</v>
      </c>
      <c r="F525" s="249" t="s">
        <v>83</v>
      </c>
      <c r="G525" s="247"/>
      <c r="H525" s="250">
        <v>2</v>
      </c>
      <c r="I525" s="251"/>
      <c r="J525" s="247"/>
      <c r="K525" s="247"/>
      <c r="L525" s="252"/>
      <c r="M525" s="253"/>
      <c r="N525" s="254"/>
      <c r="O525" s="254"/>
      <c r="P525" s="254"/>
      <c r="Q525" s="254"/>
      <c r="R525" s="254"/>
      <c r="S525" s="254"/>
      <c r="T525" s="25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6" t="s">
        <v>136</v>
      </c>
      <c r="AU525" s="256" t="s">
        <v>83</v>
      </c>
      <c r="AV525" s="14" t="s">
        <v>83</v>
      </c>
      <c r="AW525" s="14" t="s">
        <v>30</v>
      </c>
      <c r="AX525" s="14" t="s">
        <v>81</v>
      </c>
      <c r="AY525" s="256" t="s">
        <v>125</v>
      </c>
    </row>
    <row r="526" s="2" customFormat="1" ht="24.15" customHeight="1">
      <c r="A526" s="38"/>
      <c r="B526" s="39"/>
      <c r="C526" s="218" t="s">
        <v>710</v>
      </c>
      <c r="D526" s="218" t="s">
        <v>127</v>
      </c>
      <c r="E526" s="219" t="s">
        <v>711</v>
      </c>
      <c r="F526" s="220" t="s">
        <v>712</v>
      </c>
      <c r="G526" s="221" t="s">
        <v>713</v>
      </c>
      <c r="H526" s="279"/>
      <c r="I526" s="223"/>
      <c r="J526" s="224">
        <f>ROUND(I526*H526,2)</f>
        <v>0</v>
      </c>
      <c r="K526" s="220" t="s">
        <v>131</v>
      </c>
      <c r="L526" s="44"/>
      <c r="M526" s="225" t="s">
        <v>1</v>
      </c>
      <c r="N526" s="226" t="s">
        <v>38</v>
      </c>
      <c r="O526" s="91"/>
      <c r="P526" s="227">
        <f>O526*H526</f>
        <v>0</v>
      </c>
      <c r="Q526" s="227">
        <v>0</v>
      </c>
      <c r="R526" s="227">
        <f>Q526*H526</f>
        <v>0</v>
      </c>
      <c r="S526" s="227">
        <v>0</v>
      </c>
      <c r="T526" s="228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9" t="s">
        <v>228</v>
      </c>
      <c r="AT526" s="229" t="s">
        <v>127</v>
      </c>
      <c r="AU526" s="229" t="s">
        <v>83</v>
      </c>
      <c r="AY526" s="17" t="s">
        <v>125</v>
      </c>
      <c r="BE526" s="230">
        <f>IF(N526="základní",J526,0)</f>
        <v>0</v>
      </c>
      <c r="BF526" s="230">
        <f>IF(N526="snížená",J526,0)</f>
        <v>0</v>
      </c>
      <c r="BG526" s="230">
        <f>IF(N526="zákl. přenesená",J526,0)</f>
        <v>0</v>
      </c>
      <c r="BH526" s="230">
        <f>IF(N526="sníž. přenesená",J526,0)</f>
        <v>0</v>
      </c>
      <c r="BI526" s="230">
        <f>IF(N526="nulová",J526,0)</f>
        <v>0</v>
      </c>
      <c r="BJ526" s="17" t="s">
        <v>81</v>
      </c>
      <c r="BK526" s="230">
        <f>ROUND(I526*H526,2)</f>
        <v>0</v>
      </c>
      <c r="BL526" s="17" t="s">
        <v>228</v>
      </c>
      <c r="BM526" s="229" t="s">
        <v>714</v>
      </c>
    </row>
    <row r="527" s="2" customFormat="1">
      <c r="A527" s="38"/>
      <c r="B527" s="39"/>
      <c r="C527" s="40"/>
      <c r="D527" s="231" t="s">
        <v>134</v>
      </c>
      <c r="E527" s="40"/>
      <c r="F527" s="232" t="s">
        <v>715</v>
      </c>
      <c r="G527" s="40"/>
      <c r="H527" s="40"/>
      <c r="I527" s="233"/>
      <c r="J527" s="40"/>
      <c r="K527" s="40"/>
      <c r="L527" s="44"/>
      <c r="M527" s="234"/>
      <c r="N527" s="235"/>
      <c r="O527" s="91"/>
      <c r="P527" s="91"/>
      <c r="Q527" s="91"/>
      <c r="R527" s="91"/>
      <c r="S527" s="91"/>
      <c r="T527" s="92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134</v>
      </c>
      <c r="AU527" s="17" t="s">
        <v>83</v>
      </c>
    </row>
    <row r="528" s="12" customFormat="1" ht="25.92" customHeight="1">
      <c r="A528" s="12"/>
      <c r="B528" s="202"/>
      <c r="C528" s="203"/>
      <c r="D528" s="204" t="s">
        <v>72</v>
      </c>
      <c r="E528" s="205" t="s">
        <v>716</v>
      </c>
      <c r="F528" s="205" t="s">
        <v>717</v>
      </c>
      <c r="G528" s="203"/>
      <c r="H528" s="203"/>
      <c r="I528" s="206"/>
      <c r="J528" s="207">
        <f>BK528</f>
        <v>0</v>
      </c>
      <c r="K528" s="203"/>
      <c r="L528" s="208"/>
      <c r="M528" s="209"/>
      <c r="N528" s="210"/>
      <c r="O528" s="210"/>
      <c r="P528" s="211">
        <f>SUM(P529:P556)</f>
        <v>0</v>
      </c>
      <c r="Q528" s="210"/>
      <c r="R528" s="211">
        <f>SUM(R529:R556)</f>
        <v>0.0031025000000000002</v>
      </c>
      <c r="S528" s="210"/>
      <c r="T528" s="212">
        <f>SUM(T529:T556)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13" t="s">
        <v>132</v>
      </c>
      <c r="AT528" s="214" t="s">
        <v>72</v>
      </c>
      <c r="AU528" s="214" t="s">
        <v>73</v>
      </c>
      <c r="AY528" s="213" t="s">
        <v>125</v>
      </c>
      <c r="BK528" s="215">
        <f>SUM(BK529:BK556)</f>
        <v>0</v>
      </c>
    </row>
    <row r="529" s="2" customFormat="1" ht="16.5" customHeight="1">
      <c r="A529" s="38"/>
      <c r="B529" s="39"/>
      <c r="C529" s="218" t="s">
        <v>718</v>
      </c>
      <c r="D529" s="218" t="s">
        <v>127</v>
      </c>
      <c r="E529" s="219" t="s">
        <v>719</v>
      </c>
      <c r="F529" s="220" t="s">
        <v>720</v>
      </c>
      <c r="G529" s="221" t="s">
        <v>563</v>
      </c>
      <c r="H529" s="222">
        <v>20</v>
      </c>
      <c r="I529" s="223"/>
      <c r="J529" s="224">
        <f>ROUND(I529*H529,2)</f>
        <v>0</v>
      </c>
      <c r="K529" s="220" t="s">
        <v>131</v>
      </c>
      <c r="L529" s="44"/>
      <c r="M529" s="225" t="s">
        <v>1</v>
      </c>
      <c r="N529" s="226" t="s">
        <v>38</v>
      </c>
      <c r="O529" s="91"/>
      <c r="P529" s="227">
        <f>O529*H529</f>
        <v>0</v>
      </c>
      <c r="Q529" s="227">
        <v>0</v>
      </c>
      <c r="R529" s="227">
        <f>Q529*H529</f>
        <v>0</v>
      </c>
      <c r="S529" s="227">
        <v>0</v>
      </c>
      <c r="T529" s="228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9" t="s">
        <v>721</v>
      </c>
      <c r="AT529" s="229" t="s">
        <v>127</v>
      </c>
      <c r="AU529" s="229" t="s">
        <v>81</v>
      </c>
      <c r="AY529" s="17" t="s">
        <v>125</v>
      </c>
      <c r="BE529" s="230">
        <f>IF(N529="základní",J529,0)</f>
        <v>0</v>
      </c>
      <c r="BF529" s="230">
        <f>IF(N529="snížená",J529,0)</f>
        <v>0</v>
      </c>
      <c r="BG529" s="230">
        <f>IF(N529="zákl. přenesená",J529,0)</f>
        <v>0</v>
      </c>
      <c r="BH529" s="230">
        <f>IF(N529="sníž. přenesená",J529,0)</f>
        <v>0</v>
      </c>
      <c r="BI529" s="230">
        <f>IF(N529="nulová",J529,0)</f>
        <v>0</v>
      </c>
      <c r="BJ529" s="17" t="s">
        <v>81</v>
      </c>
      <c r="BK529" s="230">
        <f>ROUND(I529*H529,2)</f>
        <v>0</v>
      </c>
      <c r="BL529" s="17" t="s">
        <v>721</v>
      </c>
      <c r="BM529" s="229" t="s">
        <v>722</v>
      </c>
    </row>
    <row r="530" s="2" customFormat="1">
      <c r="A530" s="38"/>
      <c r="B530" s="39"/>
      <c r="C530" s="40"/>
      <c r="D530" s="231" t="s">
        <v>134</v>
      </c>
      <c r="E530" s="40"/>
      <c r="F530" s="232" t="s">
        <v>723</v>
      </c>
      <c r="G530" s="40"/>
      <c r="H530" s="40"/>
      <c r="I530" s="233"/>
      <c r="J530" s="40"/>
      <c r="K530" s="40"/>
      <c r="L530" s="44"/>
      <c r="M530" s="234"/>
      <c r="N530" s="235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134</v>
      </c>
      <c r="AU530" s="17" t="s">
        <v>81</v>
      </c>
    </row>
    <row r="531" s="13" customFormat="1">
      <c r="A531" s="13"/>
      <c r="B531" s="236"/>
      <c r="C531" s="237"/>
      <c r="D531" s="231" t="s">
        <v>136</v>
      </c>
      <c r="E531" s="238" t="s">
        <v>1</v>
      </c>
      <c r="F531" s="239" t="s">
        <v>724</v>
      </c>
      <c r="G531" s="237"/>
      <c r="H531" s="238" t="s">
        <v>1</v>
      </c>
      <c r="I531" s="240"/>
      <c r="J531" s="237"/>
      <c r="K531" s="237"/>
      <c r="L531" s="241"/>
      <c r="M531" s="242"/>
      <c r="N531" s="243"/>
      <c r="O531" s="243"/>
      <c r="P531" s="243"/>
      <c r="Q531" s="243"/>
      <c r="R531" s="243"/>
      <c r="S531" s="243"/>
      <c r="T531" s="24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5" t="s">
        <v>136</v>
      </c>
      <c r="AU531" s="245" t="s">
        <v>81</v>
      </c>
      <c r="AV531" s="13" t="s">
        <v>81</v>
      </c>
      <c r="AW531" s="13" t="s">
        <v>30</v>
      </c>
      <c r="AX531" s="13" t="s">
        <v>73</v>
      </c>
      <c r="AY531" s="245" t="s">
        <v>125</v>
      </c>
    </row>
    <row r="532" s="14" customFormat="1">
      <c r="A532" s="14"/>
      <c r="B532" s="246"/>
      <c r="C532" s="247"/>
      <c r="D532" s="231" t="s">
        <v>136</v>
      </c>
      <c r="E532" s="248" t="s">
        <v>1</v>
      </c>
      <c r="F532" s="249" t="s">
        <v>725</v>
      </c>
      <c r="G532" s="247"/>
      <c r="H532" s="250">
        <v>20</v>
      </c>
      <c r="I532" s="251"/>
      <c r="J532" s="247"/>
      <c r="K532" s="247"/>
      <c r="L532" s="252"/>
      <c r="M532" s="253"/>
      <c r="N532" s="254"/>
      <c r="O532" s="254"/>
      <c r="P532" s="254"/>
      <c r="Q532" s="254"/>
      <c r="R532" s="254"/>
      <c r="S532" s="254"/>
      <c r="T532" s="25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6" t="s">
        <v>136</v>
      </c>
      <c r="AU532" s="256" t="s">
        <v>81</v>
      </c>
      <c r="AV532" s="14" t="s">
        <v>83</v>
      </c>
      <c r="AW532" s="14" t="s">
        <v>30</v>
      </c>
      <c r="AX532" s="14" t="s">
        <v>81</v>
      </c>
      <c r="AY532" s="256" t="s">
        <v>125</v>
      </c>
    </row>
    <row r="533" s="2" customFormat="1" ht="16.5" customHeight="1">
      <c r="A533" s="38"/>
      <c r="B533" s="39"/>
      <c r="C533" s="218" t="s">
        <v>726</v>
      </c>
      <c r="D533" s="218" t="s">
        <v>127</v>
      </c>
      <c r="E533" s="219" t="s">
        <v>727</v>
      </c>
      <c r="F533" s="220" t="s">
        <v>728</v>
      </c>
      <c r="G533" s="221" t="s">
        <v>563</v>
      </c>
      <c r="H533" s="222">
        <v>10</v>
      </c>
      <c r="I533" s="223"/>
      <c r="J533" s="224">
        <f>ROUND(I533*H533,2)</f>
        <v>0</v>
      </c>
      <c r="K533" s="220" t="s">
        <v>131</v>
      </c>
      <c r="L533" s="44"/>
      <c r="M533" s="225" t="s">
        <v>1</v>
      </c>
      <c r="N533" s="226" t="s">
        <v>38</v>
      </c>
      <c r="O533" s="91"/>
      <c r="P533" s="227">
        <f>O533*H533</f>
        <v>0</v>
      </c>
      <c r="Q533" s="227">
        <v>0</v>
      </c>
      <c r="R533" s="227">
        <f>Q533*H533</f>
        <v>0</v>
      </c>
      <c r="S533" s="227">
        <v>0</v>
      </c>
      <c r="T533" s="22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9" t="s">
        <v>721</v>
      </c>
      <c r="AT533" s="229" t="s">
        <v>127</v>
      </c>
      <c r="AU533" s="229" t="s">
        <v>81</v>
      </c>
      <c r="AY533" s="17" t="s">
        <v>125</v>
      </c>
      <c r="BE533" s="230">
        <f>IF(N533="základní",J533,0)</f>
        <v>0</v>
      </c>
      <c r="BF533" s="230">
        <f>IF(N533="snížená",J533,0)</f>
        <v>0</v>
      </c>
      <c r="BG533" s="230">
        <f>IF(N533="zákl. přenesená",J533,0)</f>
        <v>0</v>
      </c>
      <c r="BH533" s="230">
        <f>IF(N533="sníž. přenesená",J533,0)</f>
        <v>0</v>
      </c>
      <c r="BI533" s="230">
        <f>IF(N533="nulová",J533,0)</f>
        <v>0</v>
      </c>
      <c r="BJ533" s="17" t="s">
        <v>81</v>
      </c>
      <c r="BK533" s="230">
        <f>ROUND(I533*H533,2)</f>
        <v>0</v>
      </c>
      <c r="BL533" s="17" t="s">
        <v>721</v>
      </c>
      <c r="BM533" s="229" t="s">
        <v>729</v>
      </c>
    </row>
    <row r="534" s="2" customFormat="1">
      <c r="A534" s="38"/>
      <c r="B534" s="39"/>
      <c r="C534" s="40"/>
      <c r="D534" s="231" t="s">
        <v>134</v>
      </c>
      <c r="E534" s="40"/>
      <c r="F534" s="232" t="s">
        <v>730</v>
      </c>
      <c r="G534" s="40"/>
      <c r="H534" s="40"/>
      <c r="I534" s="233"/>
      <c r="J534" s="40"/>
      <c r="K534" s="40"/>
      <c r="L534" s="44"/>
      <c r="M534" s="234"/>
      <c r="N534" s="235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134</v>
      </c>
      <c r="AU534" s="17" t="s">
        <v>81</v>
      </c>
    </row>
    <row r="535" s="13" customFormat="1">
      <c r="A535" s="13"/>
      <c r="B535" s="236"/>
      <c r="C535" s="237"/>
      <c r="D535" s="231" t="s">
        <v>136</v>
      </c>
      <c r="E535" s="238" t="s">
        <v>1</v>
      </c>
      <c r="F535" s="239" t="s">
        <v>389</v>
      </c>
      <c r="G535" s="237"/>
      <c r="H535" s="238" t="s">
        <v>1</v>
      </c>
      <c r="I535" s="240"/>
      <c r="J535" s="237"/>
      <c r="K535" s="237"/>
      <c r="L535" s="241"/>
      <c r="M535" s="242"/>
      <c r="N535" s="243"/>
      <c r="O535" s="243"/>
      <c r="P535" s="243"/>
      <c r="Q535" s="243"/>
      <c r="R535" s="243"/>
      <c r="S535" s="243"/>
      <c r="T535" s="24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5" t="s">
        <v>136</v>
      </c>
      <c r="AU535" s="245" t="s">
        <v>81</v>
      </c>
      <c r="AV535" s="13" t="s">
        <v>81</v>
      </c>
      <c r="AW535" s="13" t="s">
        <v>30</v>
      </c>
      <c r="AX535" s="13" t="s">
        <v>73</v>
      </c>
      <c r="AY535" s="245" t="s">
        <v>125</v>
      </c>
    </row>
    <row r="536" s="13" customFormat="1">
      <c r="A536" s="13"/>
      <c r="B536" s="236"/>
      <c r="C536" s="237"/>
      <c r="D536" s="231" t="s">
        <v>136</v>
      </c>
      <c r="E536" s="238" t="s">
        <v>1</v>
      </c>
      <c r="F536" s="239" t="s">
        <v>731</v>
      </c>
      <c r="G536" s="237"/>
      <c r="H536" s="238" t="s">
        <v>1</v>
      </c>
      <c r="I536" s="240"/>
      <c r="J536" s="237"/>
      <c r="K536" s="237"/>
      <c r="L536" s="241"/>
      <c r="M536" s="242"/>
      <c r="N536" s="243"/>
      <c r="O536" s="243"/>
      <c r="P536" s="243"/>
      <c r="Q536" s="243"/>
      <c r="R536" s="243"/>
      <c r="S536" s="243"/>
      <c r="T536" s="24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5" t="s">
        <v>136</v>
      </c>
      <c r="AU536" s="245" t="s">
        <v>81</v>
      </c>
      <c r="AV536" s="13" t="s">
        <v>81</v>
      </c>
      <c r="AW536" s="13" t="s">
        <v>30</v>
      </c>
      <c r="AX536" s="13" t="s">
        <v>73</v>
      </c>
      <c r="AY536" s="245" t="s">
        <v>125</v>
      </c>
    </row>
    <row r="537" s="13" customFormat="1">
      <c r="A537" s="13"/>
      <c r="B537" s="236"/>
      <c r="C537" s="237"/>
      <c r="D537" s="231" t="s">
        <v>136</v>
      </c>
      <c r="E537" s="238" t="s">
        <v>1</v>
      </c>
      <c r="F537" s="239" t="s">
        <v>732</v>
      </c>
      <c r="G537" s="237"/>
      <c r="H537" s="238" t="s">
        <v>1</v>
      </c>
      <c r="I537" s="240"/>
      <c r="J537" s="237"/>
      <c r="K537" s="237"/>
      <c r="L537" s="241"/>
      <c r="M537" s="242"/>
      <c r="N537" s="243"/>
      <c r="O537" s="243"/>
      <c r="P537" s="243"/>
      <c r="Q537" s="243"/>
      <c r="R537" s="243"/>
      <c r="S537" s="243"/>
      <c r="T537" s="24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5" t="s">
        <v>136</v>
      </c>
      <c r="AU537" s="245" t="s">
        <v>81</v>
      </c>
      <c r="AV537" s="13" t="s">
        <v>81</v>
      </c>
      <c r="AW537" s="13" t="s">
        <v>30</v>
      </c>
      <c r="AX537" s="13" t="s">
        <v>73</v>
      </c>
      <c r="AY537" s="245" t="s">
        <v>125</v>
      </c>
    </row>
    <row r="538" s="13" customFormat="1">
      <c r="A538" s="13"/>
      <c r="B538" s="236"/>
      <c r="C538" s="237"/>
      <c r="D538" s="231" t="s">
        <v>136</v>
      </c>
      <c r="E538" s="238" t="s">
        <v>1</v>
      </c>
      <c r="F538" s="239" t="s">
        <v>733</v>
      </c>
      <c r="G538" s="237"/>
      <c r="H538" s="238" t="s">
        <v>1</v>
      </c>
      <c r="I538" s="240"/>
      <c r="J538" s="237"/>
      <c r="K538" s="237"/>
      <c r="L538" s="241"/>
      <c r="M538" s="242"/>
      <c r="N538" s="243"/>
      <c r="O538" s="243"/>
      <c r="P538" s="243"/>
      <c r="Q538" s="243"/>
      <c r="R538" s="243"/>
      <c r="S538" s="243"/>
      <c r="T538" s="24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5" t="s">
        <v>136</v>
      </c>
      <c r="AU538" s="245" t="s">
        <v>81</v>
      </c>
      <c r="AV538" s="13" t="s">
        <v>81</v>
      </c>
      <c r="AW538" s="13" t="s">
        <v>30</v>
      </c>
      <c r="AX538" s="13" t="s">
        <v>73</v>
      </c>
      <c r="AY538" s="245" t="s">
        <v>125</v>
      </c>
    </row>
    <row r="539" s="14" customFormat="1">
      <c r="A539" s="14"/>
      <c r="B539" s="246"/>
      <c r="C539" s="247"/>
      <c r="D539" s="231" t="s">
        <v>136</v>
      </c>
      <c r="E539" s="248" t="s">
        <v>1</v>
      </c>
      <c r="F539" s="249" t="s">
        <v>188</v>
      </c>
      <c r="G539" s="247"/>
      <c r="H539" s="250">
        <v>10</v>
      </c>
      <c r="I539" s="251"/>
      <c r="J539" s="247"/>
      <c r="K539" s="247"/>
      <c r="L539" s="252"/>
      <c r="M539" s="253"/>
      <c r="N539" s="254"/>
      <c r="O539" s="254"/>
      <c r="P539" s="254"/>
      <c r="Q539" s="254"/>
      <c r="R539" s="254"/>
      <c r="S539" s="254"/>
      <c r="T539" s="25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6" t="s">
        <v>136</v>
      </c>
      <c r="AU539" s="256" t="s">
        <v>81</v>
      </c>
      <c r="AV539" s="14" t="s">
        <v>83</v>
      </c>
      <c r="AW539" s="14" t="s">
        <v>30</v>
      </c>
      <c r="AX539" s="14" t="s">
        <v>81</v>
      </c>
      <c r="AY539" s="256" t="s">
        <v>125</v>
      </c>
    </row>
    <row r="540" s="2" customFormat="1" ht="16.5" customHeight="1">
      <c r="A540" s="38"/>
      <c r="B540" s="39"/>
      <c r="C540" s="218" t="s">
        <v>734</v>
      </c>
      <c r="D540" s="218" t="s">
        <v>127</v>
      </c>
      <c r="E540" s="219" t="s">
        <v>735</v>
      </c>
      <c r="F540" s="220" t="s">
        <v>736</v>
      </c>
      <c r="G540" s="221" t="s">
        <v>563</v>
      </c>
      <c r="H540" s="222">
        <v>8</v>
      </c>
      <c r="I540" s="223"/>
      <c r="J540" s="224">
        <f>ROUND(I540*H540,2)</f>
        <v>0</v>
      </c>
      <c r="K540" s="220" t="s">
        <v>131</v>
      </c>
      <c r="L540" s="44"/>
      <c r="M540" s="225" t="s">
        <v>1</v>
      </c>
      <c r="N540" s="226" t="s">
        <v>38</v>
      </c>
      <c r="O540" s="91"/>
      <c r="P540" s="227">
        <f>O540*H540</f>
        <v>0</v>
      </c>
      <c r="Q540" s="227">
        <v>0</v>
      </c>
      <c r="R540" s="227">
        <f>Q540*H540</f>
        <v>0</v>
      </c>
      <c r="S540" s="227">
        <v>0</v>
      </c>
      <c r="T540" s="228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9" t="s">
        <v>132</v>
      </c>
      <c r="AT540" s="229" t="s">
        <v>127</v>
      </c>
      <c r="AU540" s="229" t="s">
        <v>81</v>
      </c>
      <c r="AY540" s="17" t="s">
        <v>125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81</v>
      </c>
      <c r="BK540" s="230">
        <f>ROUND(I540*H540,2)</f>
        <v>0</v>
      </c>
      <c r="BL540" s="17" t="s">
        <v>132</v>
      </c>
      <c r="BM540" s="229" t="s">
        <v>737</v>
      </c>
    </row>
    <row r="541" s="2" customFormat="1">
      <c r="A541" s="38"/>
      <c r="B541" s="39"/>
      <c r="C541" s="40"/>
      <c r="D541" s="231" t="s">
        <v>134</v>
      </c>
      <c r="E541" s="40"/>
      <c r="F541" s="232" t="s">
        <v>738</v>
      </c>
      <c r="G541" s="40"/>
      <c r="H541" s="40"/>
      <c r="I541" s="233"/>
      <c r="J541" s="40"/>
      <c r="K541" s="40"/>
      <c r="L541" s="44"/>
      <c r="M541" s="234"/>
      <c r="N541" s="235"/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134</v>
      </c>
      <c r="AU541" s="17" t="s">
        <v>81</v>
      </c>
    </row>
    <row r="542" s="13" customFormat="1">
      <c r="A542" s="13"/>
      <c r="B542" s="236"/>
      <c r="C542" s="237"/>
      <c r="D542" s="231" t="s">
        <v>136</v>
      </c>
      <c r="E542" s="238" t="s">
        <v>1</v>
      </c>
      <c r="F542" s="239" t="s">
        <v>739</v>
      </c>
      <c r="G542" s="237"/>
      <c r="H542" s="238" t="s">
        <v>1</v>
      </c>
      <c r="I542" s="240"/>
      <c r="J542" s="237"/>
      <c r="K542" s="237"/>
      <c r="L542" s="241"/>
      <c r="M542" s="242"/>
      <c r="N542" s="243"/>
      <c r="O542" s="243"/>
      <c r="P542" s="243"/>
      <c r="Q542" s="243"/>
      <c r="R542" s="243"/>
      <c r="S542" s="243"/>
      <c r="T542" s="24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5" t="s">
        <v>136</v>
      </c>
      <c r="AU542" s="245" t="s">
        <v>81</v>
      </c>
      <c r="AV542" s="13" t="s">
        <v>81</v>
      </c>
      <c r="AW542" s="13" t="s">
        <v>30</v>
      </c>
      <c r="AX542" s="13" t="s">
        <v>73</v>
      </c>
      <c r="AY542" s="245" t="s">
        <v>125</v>
      </c>
    </row>
    <row r="543" s="13" customFormat="1">
      <c r="A543" s="13"/>
      <c r="B543" s="236"/>
      <c r="C543" s="237"/>
      <c r="D543" s="231" t="s">
        <v>136</v>
      </c>
      <c r="E543" s="238" t="s">
        <v>1</v>
      </c>
      <c r="F543" s="239" t="s">
        <v>740</v>
      </c>
      <c r="G543" s="237"/>
      <c r="H543" s="238" t="s">
        <v>1</v>
      </c>
      <c r="I543" s="240"/>
      <c r="J543" s="237"/>
      <c r="K543" s="237"/>
      <c r="L543" s="241"/>
      <c r="M543" s="242"/>
      <c r="N543" s="243"/>
      <c r="O543" s="243"/>
      <c r="P543" s="243"/>
      <c r="Q543" s="243"/>
      <c r="R543" s="243"/>
      <c r="S543" s="243"/>
      <c r="T543" s="24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5" t="s">
        <v>136</v>
      </c>
      <c r="AU543" s="245" t="s">
        <v>81</v>
      </c>
      <c r="AV543" s="13" t="s">
        <v>81</v>
      </c>
      <c r="AW543" s="13" t="s">
        <v>30</v>
      </c>
      <c r="AX543" s="13" t="s">
        <v>73</v>
      </c>
      <c r="AY543" s="245" t="s">
        <v>125</v>
      </c>
    </row>
    <row r="544" s="14" customFormat="1">
      <c r="A544" s="14"/>
      <c r="B544" s="246"/>
      <c r="C544" s="247"/>
      <c r="D544" s="231" t="s">
        <v>136</v>
      </c>
      <c r="E544" s="248" t="s">
        <v>1</v>
      </c>
      <c r="F544" s="249" t="s">
        <v>177</v>
      </c>
      <c r="G544" s="247"/>
      <c r="H544" s="250">
        <v>8</v>
      </c>
      <c r="I544" s="251"/>
      <c r="J544" s="247"/>
      <c r="K544" s="247"/>
      <c r="L544" s="252"/>
      <c r="M544" s="253"/>
      <c r="N544" s="254"/>
      <c r="O544" s="254"/>
      <c r="P544" s="254"/>
      <c r="Q544" s="254"/>
      <c r="R544" s="254"/>
      <c r="S544" s="254"/>
      <c r="T544" s="25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6" t="s">
        <v>136</v>
      </c>
      <c r="AU544" s="256" t="s">
        <v>81</v>
      </c>
      <c r="AV544" s="14" t="s">
        <v>83</v>
      </c>
      <c r="AW544" s="14" t="s">
        <v>30</v>
      </c>
      <c r="AX544" s="14" t="s">
        <v>81</v>
      </c>
      <c r="AY544" s="256" t="s">
        <v>125</v>
      </c>
    </row>
    <row r="545" s="2" customFormat="1" ht="16.5" customHeight="1">
      <c r="A545" s="38"/>
      <c r="B545" s="39"/>
      <c r="C545" s="268" t="s">
        <v>741</v>
      </c>
      <c r="D545" s="268" t="s">
        <v>258</v>
      </c>
      <c r="E545" s="269" t="s">
        <v>742</v>
      </c>
      <c r="F545" s="270" t="s">
        <v>743</v>
      </c>
      <c r="G545" s="271" t="s">
        <v>690</v>
      </c>
      <c r="H545" s="272">
        <v>1</v>
      </c>
      <c r="I545" s="273"/>
      <c r="J545" s="274">
        <f>ROUND(I545*H545,2)</f>
        <v>0</v>
      </c>
      <c r="K545" s="270" t="s">
        <v>1</v>
      </c>
      <c r="L545" s="275"/>
      <c r="M545" s="276" t="s">
        <v>1</v>
      </c>
      <c r="N545" s="277" t="s">
        <v>38</v>
      </c>
      <c r="O545" s="91"/>
      <c r="P545" s="227">
        <f>O545*H545</f>
        <v>0</v>
      </c>
      <c r="Q545" s="227">
        <v>0.001</v>
      </c>
      <c r="R545" s="227">
        <f>Q545*H545</f>
        <v>0.001</v>
      </c>
      <c r="S545" s="227">
        <v>0</v>
      </c>
      <c r="T545" s="228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9" t="s">
        <v>177</v>
      </c>
      <c r="AT545" s="229" t="s">
        <v>258</v>
      </c>
      <c r="AU545" s="229" t="s">
        <v>81</v>
      </c>
      <c r="AY545" s="17" t="s">
        <v>125</v>
      </c>
      <c r="BE545" s="230">
        <f>IF(N545="základní",J545,0)</f>
        <v>0</v>
      </c>
      <c r="BF545" s="230">
        <f>IF(N545="snížená",J545,0)</f>
        <v>0</v>
      </c>
      <c r="BG545" s="230">
        <f>IF(N545="zákl. přenesená",J545,0)</f>
        <v>0</v>
      </c>
      <c r="BH545" s="230">
        <f>IF(N545="sníž. přenesená",J545,0)</f>
        <v>0</v>
      </c>
      <c r="BI545" s="230">
        <f>IF(N545="nulová",J545,0)</f>
        <v>0</v>
      </c>
      <c r="BJ545" s="17" t="s">
        <v>81</v>
      </c>
      <c r="BK545" s="230">
        <f>ROUND(I545*H545,2)</f>
        <v>0</v>
      </c>
      <c r="BL545" s="17" t="s">
        <v>132</v>
      </c>
      <c r="BM545" s="229" t="s">
        <v>744</v>
      </c>
    </row>
    <row r="546" s="2" customFormat="1">
      <c r="A546" s="38"/>
      <c r="B546" s="39"/>
      <c r="C546" s="40"/>
      <c r="D546" s="231" t="s">
        <v>134</v>
      </c>
      <c r="E546" s="40"/>
      <c r="F546" s="232" t="s">
        <v>743</v>
      </c>
      <c r="G546" s="40"/>
      <c r="H546" s="40"/>
      <c r="I546" s="233"/>
      <c r="J546" s="40"/>
      <c r="K546" s="40"/>
      <c r="L546" s="44"/>
      <c r="M546" s="234"/>
      <c r="N546" s="235"/>
      <c r="O546" s="91"/>
      <c r="P546" s="91"/>
      <c r="Q546" s="91"/>
      <c r="R546" s="91"/>
      <c r="S546" s="91"/>
      <c r="T546" s="92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134</v>
      </c>
      <c r="AU546" s="17" t="s">
        <v>81</v>
      </c>
    </row>
    <row r="547" s="2" customFormat="1">
      <c r="A547" s="38"/>
      <c r="B547" s="39"/>
      <c r="C547" s="40"/>
      <c r="D547" s="231" t="s">
        <v>441</v>
      </c>
      <c r="E547" s="40"/>
      <c r="F547" s="278" t="s">
        <v>745</v>
      </c>
      <c r="G547" s="40"/>
      <c r="H547" s="40"/>
      <c r="I547" s="233"/>
      <c r="J547" s="40"/>
      <c r="K547" s="40"/>
      <c r="L547" s="44"/>
      <c r="M547" s="234"/>
      <c r="N547" s="235"/>
      <c r="O547" s="91"/>
      <c r="P547" s="91"/>
      <c r="Q547" s="91"/>
      <c r="R547" s="91"/>
      <c r="S547" s="91"/>
      <c r="T547" s="92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441</v>
      </c>
      <c r="AU547" s="17" t="s">
        <v>81</v>
      </c>
    </row>
    <row r="548" s="2" customFormat="1" ht="21.75" customHeight="1">
      <c r="A548" s="38"/>
      <c r="B548" s="39"/>
      <c r="C548" s="268" t="s">
        <v>746</v>
      </c>
      <c r="D548" s="268" t="s">
        <v>258</v>
      </c>
      <c r="E548" s="269" t="s">
        <v>747</v>
      </c>
      <c r="F548" s="270" t="s">
        <v>748</v>
      </c>
      <c r="G548" s="271" t="s">
        <v>749</v>
      </c>
      <c r="H548" s="272">
        <v>0.75</v>
      </c>
      <c r="I548" s="273"/>
      <c r="J548" s="274">
        <f>ROUND(I548*H548,2)</f>
        <v>0</v>
      </c>
      <c r="K548" s="270" t="s">
        <v>131</v>
      </c>
      <c r="L548" s="275"/>
      <c r="M548" s="276" t="s">
        <v>1</v>
      </c>
      <c r="N548" s="277" t="s">
        <v>38</v>
      </c>
      <c r="O548" s="91"/>
      <c r="P548" s="227">
        <f>O548*H548</f>
        <v>0</v>
      </c>
      <c r="Q548" s="227">
        <v>0.00107</v>
      </c>
      <c r="R548" s="227">
        <f>Q548*H548</f>
        <v>0.00080250000000000004</v>
      </c>
      <c r="S548" s="227">
        <v>0</v>
      </c>
      <c r="T548" s="228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9" t="s">
        <v>177</v>
      </c>
      <c r="AT548" s="229" t="s">
        <v>258</v>
      </c>
      <c r="AU548" s="229" t="s">
        <v>81</v>
      </c>
      <c r="AY548" s="17" t="s">
        <v>125</v>
      </c>
      <c r="BE548" s="230">
        <f>IF(N548="základní",J548,0)</f>
        <v>0</v>
      </c>
      <c r="BF548" s="230">
        <f>IF(N548="snížená",J548,0)</f>
        <v>0</v>
      </c>
      <c r="BG548" s="230">
        <f>IF(N548="zákl. přenesená",J548,0)</f>
        <v>0</v>
      </c>
      <c r="BH548" s="230">
        <f>IF(N548="sníž. přenesená",J548,0)</f>
        <v>0</v>
      </c>
      <c r="BI548" s="230">
        <f>IF(N548="nulová",J548,0)</f>
        <v>0</v>
      </c>
      <c r="BJ548" s="17" t="s">
        <v>81</v>
      </c>
      <c r="BK548" s="230">
        <f>ROUND(I548*H548,2)</f>
        <v>0</v>
      </c>
      <c r="BL548" s="17" t="s">
        <v>132</v>
      </c>
      <c r="BM548" s="229" t="s">
        <v>750</v>
      </c>
    </row>
    <row r="549" s="2" customFormat="1">
      <c r="A549" s="38"/>
      <c r="B549" s="39"/>
      <c r="C549" s="40"/>
      <c r="D549" s="231" t="s">
        <v>134</v>
      </c>
      <c r="E549" s="40"/>
      <c r="F549" s="232" t="s">
        <v>748</v>
      </c>
      <c r="G549" s="40"/>
      <c r="H549" s="40"/>
      <c r="I549" s="233"/>
      <c r="J549" s="40"/>
      <c r="K549" s="40"/>
      <c r="L549" s="44"/>
      <c r="M549" s="234"/>
      <c r="N549" s="235"/>
      <c r="O549" s="91"/>
      <c r="P549" s="91"/>
      <c r="Q549" s="91"/>
      <c r="R549" s="91"/>
      <c r="S549" s="91"/>
      <c r="T549" s="92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134</v>
      </c>
      <c r="AU549" s="17" t="s">
        <v>81</v>
      </c>
    </row>
    <row r="550" s="2" customFormat="1" ht="16.5" customHeight="1">
      <c r="A550" s="38"/>
      <c r="B550" s="39"/>
      <c r="C550" s="268" t="s">
        <v>751</v>
      </c>
      <c r="D550" s="268" t="s">
        <v>258</v>
      </c>
      <c r="E550" s="269" t="s">
        <v>752</v>
      </c>
      <c r="F550" s="270" t="s">
        <v>753</v>
      </c>
      <c r="G550" s="271" t="s">
        <v>749</v>
      </c>
      <c r="H550" s="272">
        <v>1</v>
      </c>
      <c r="I550" s="273"/>
      <c r="J550" s="274">
        <f>ROUND(I550*H550,2)</f>
        <v>0</v>
      </c>
      <c r="K550" s="270" t="s">
        <v>131</v>
      </c>
      <c r="L550" s="275"/>
      <c r="M550" s="276" t="s">
        <v>1</v>
      </c>
      <c r="N550" s="277" t="s">
        <v>38</v>
      </c>
      <c r="O550" s="91"/>
      <c r="P550" s="227">
        <f>O550*H550</f>
        <v>0</v>
      </c>
      <c r="Q550" s="227">
        <v>0.0012999999999999999</v>
      </c>
      <c r="R550" s="227">
        <f>Q550*H550</f>
        <v>0.0012999999999999999</v>
      </c>
      <c r="S550" s="227">
        <v>0</v>
      </c>
      <c r="T550" s="228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9" t="s">
        <v>177</v>
      </c>
      <c r="AT550" s="229" t="s">
        <v>258</v>
      </c>
      <c r="AU550" s="229" t="s">
        <v>81</v>
      </c>
      <c r="AY550" s="17" t="s">
        <v>125</v>
      </c>
      <c r="BE550" s="230">
        <f>IF(N550="základní",J550,0)</f>
        <v>0</v>
      </c>
      <c r="BF550" s="230">
        <f>IF(N550="snížená",J550,0)</f>
        <v>0</v>
      </c>
      <c r="BG550" s="230">
        <f>IF(N550="zákl. přenesená",J550,0)</f>
        <v>0</v>
      </c>
      <c r="BH550" s="230">
        <f>IF(N550="sníž. přenesená",J550,0)</f>
        <v>0</v>
      </c>
      <c r="BI550" s="230">
        <f>IF(N550="nulová",J550,0)</f>
        <v>0</v>
      </c>
      <c r="BJ550" s="17" t="s">
        <v>81</v>
      </c>
      <c r="BK550" s="230">
        <f>ROUND(I550*H550,2)</f>
        <v>0</v>
      </c>
      <c r="BL550" s="17" t="s">
        <v>132</v>
      </c>
      <c r="BM550" s="229" t="s">
        <v>754</v>
      </c>
    </row>
    <row r="551" s="2" customFormat="1">
      <c r="A551" s="38"/>
      <c r="B551" s="39"/>
      <c r="C551" s="40"/>
      <c r="D551" s="231" t="s">
        <v>134</v>
      </c>
      <c r="E551" s="40"/>
      <c r="F551" s="232" t="s">
        <v>753</v>
      </c>
      <c r="G551" s="40"/>
      <c r="H551" s="40"/>
      <c r="I551" s="233"/>
      <c r="J551" s="40"/>
      <c r="K551" s="40"/>
      <c r="L551" s="44"/>
      <c r="M551" s="234"/>
      <c r="N551" s="235"/>
      <c r="O551" s="91"/>
      <c r="P551" s="91"/>
      <c r="Q551" s="91"/>
      <c r="R551" s="91"/>
      <c r="S551" s="91"/>
      <c r="T551" s="92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134</v>
      </c>
      <c r="AU551" s="17" t="s">
        <v>81</v>
      </c>
    </row>
    <row r="552" s="2" customFormat="1" ht="16.5" customHeight="1">
      <c r="A552" s="38"/>
      <c r="B552" s="39"/>
      <c r="C552" s="218" t="s">
        <v>755</v>
      </c>
      <c r="D552" s="218" t="s">
        <v>127</v>
      </c>
      <c r="E552" s="219" t="s">
        <v>756</v>
      </c>
      <c r="F552" s="220" t="s">
        <v>757</v>
      </c>
      <c r="G552" s="221" t="s">
        <v>563</v>
      </c>
      <c r="H552" s="222">
        <v>16</v>
      </c>
      <c r="I552" s="223"/>
      <c r="J552" s="224">
        <f>ROUND(I552*H552,2)</f>
        <v>0</v>
      </c>
      <c r="K552" s="220" t="s">
        <v>131</v>
      </c>
      <c r="L552" s="44"/>
      <c r="M552" s="225" t="s">
        <v>1</v>
      </c>
      <c r="N552" s="226" t="s">
        <v>38</v>
      </c>
      <c r="O552" s="91"/>
      <c r="P552" s="227">
        <f>O552*H552</f>
        <v>0</v>
      </c>
      <c r="Q552" s="227">
        <v>0</v>
      </c>
      <c r="R552" s="227">
        <f>Q552*H552</f>
        <v>0</v>
      </c>
      <c r="S552" s="227">
        <v>0</v>
      </c>
      <c r="T552" s="228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9" t="s">
        <v>721</v>
      </c>
      <c r="AT552" s="229" t="s">
        <v>127</v>
      </c>
      <c r="AU552" s="229" t="s">
        <v>81</v>
      </c>
      <c r="AY552" s="17" t="s">
        <v>125</v>
      </c>
      <c r="BE552" s="230">
        <f>IF(N552="základní",J552,0)</f>
        <v>0</v>
      </c>
      <c r="BF552" s="230">
        <f>IF(N552="snížená",J552,0)</f>
        <v>0</v>
      </c>
      <c r="BG552" s="230">
        <f>IF(N552="zákl. přenesená",J552,0)</f>
        <v>0</v>
      </c>
      <c r="BH552" s="230">
        <f>IF(N552="sníž. přenesená",J552,0)</f>
        <v>0</v>
      </c>
      <c r="BI552" s="230">
        <f>IF(N552="nulová",J552,0)</f>
        <v>0</v>
      </c>
      <c r="BJ552" s="17" t="s">
        <v>81</v>
      </c>
      <c r="BK552" s="230">
        <f>ROUND(I552*H552,2)</f>
        <v>0</v>
      </c>
      <c r="BL552" s="17" t="s">
        <v>721</v>
      </c>
      <c r="BM552" s="229" t="s">
        <v>758</v>
      </c>
    </row>
    <row r="553" s="2" customFormat="1">
      <c r="A553" s="38"/>
      <c r="B553" s="39"/>
      <c r="C553" s="40"/>
      <c r="D553" s="231" t="s">
        <v>134</v>
      </c>
      <c r="E553" s="40"/>
      <c r="F553" s="232" t="s">
        <v>759</v>
      </c>
      <c r="G553" s="40"/>
      <c r="H553" s="40"/>
      <c r="I553" s="233"/>
      <c r="J553" s="40"/>
      <c r="K553" s="40"/>
      <c r="L553" s="44"/>
      <c r="M553" s="234"/>
      <c r="N553" s="235"/>
      <c r="O553" s="91"/>
      <c r="P553" s="91"/>
      <c r="Q553" s="91"/>
      <c r="R553" s="91"/>
      <c r="S553" s="91"/>
      <c r="T553" s="92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134</v>
      </c>
      <c r="AU553" s="17" t="s">
        <v>81</v>
      </c>
    </row>
    <row r="554" s="13" customFormat="1">
      <c r="A554" s="13"/>
      <c r="B554" s="236"/>
      <c r="C554" s="237"/>
      <c r="D554" s="231" t="s">
        <v>136</v>
      </c>
      <c r="E554" s="238" t="s">
        <v>1</v>
      </c>
      <c r="F554" s="239" t="s">
        <v>760</v>
      </c>
      <c r="G554" s="237"/>
      <c r="H554" s="238" t="s">
        <v>1</v>
      </c>
      <c r="I554" s="240"/>
      <c r="J554" s="237"/>
      <c r="K554" s="237"/>
      <c r="L554" s="241"/>
      <c r="M554" s="242"/>
      <c r="N554" s="243"/>
      <c r="O554" s="243"/>
      <c r="P554" s="243"/>
      <c r="Q554" s="243"/>
      <c r="R554" s="243"/>
      <c r="S554" s="243"/>
      <c r="T554" s="24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5" t="s">
        <v>136</v>
      </c>
      <c r="AU554" s="245" t="s">
        <v>81</v>
      </c>
      <c r="AV554" s="13" t="s">
        <v>81</v>
      </c>
      <c r="AW554" s="13" t="s">
        <v>30</v>
      </c>
      <c r="AX554" s="13" t="s">
        <v>73</v>
      </c>
      <c r="AY554" s="245" t="s">
        <v>125</v>
      </c>
    </row>
    <row r="555" s="13" customFormat="1">
      <c r="A555" s="13"/>
      <c r="B555" s="236"/>
      <c r="C555" s="237"/>
      <c r="D555" s="231" t="s">
        <v>136</v>
      </c>
      <c r="E555" s="238" t="s">
        <v>1</v>
      </c>
      <c r="F555" s="239" t="s">
        <v>761</v>
      </c>
      <c r="G555" s="237"/>
      <c r="H555" s="238" t="s">
        <v>1</v>
      </c>
      <c r="I555" s="240"/>
      <c r="J555" s="237"/>
      <c r="K555" s="237"/>
      <c r="L555" s="241"/>
      <c r="M555" s="242"/>
      <c r="N555" s="243"/>
      <c r="O555" s="243"/>
      <c r="P555" s="243"/>
      <c r="Q555" s="243"/>
      <c r="R555" s="243"/>
      <c r="S555" s="243"/>
      <c r="T555" s="24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5" t="s">
        <v>136</v>
      </c>
      <c r="AU555" s="245" t="s">
        <v>81</v>
      </c>
      <c r="AV555" s="13" t="s">
        <v>81</v>
      </c>
      <c r="AW555" s="13" t="s">
        <v>30</v>
      </c>
      <c r="AX555" s="13" t="s">
        <v>73</v>
      </c>
      <c r="AY555" s="245" t="s">
        <v>125</v>
      </c>
    </row>
    <row r="556" s="14" customFormat="1">
      <c r="A556" s="14"/>
      <c r="B556" s="246"/>
      <c r="C556" s="247"/>
      <c r="D556" s="231" t="s">
        <v>136</v>
      </c>
      <c r="E556" s="248" t="s">
        <v>1</v>
      </c>
      <c r="F556" s="249" t="s">
        <v>762</v>
      </c>
      <c r="G556" s="247"/>
      <c r="H556" s="250">
        <v>16</v>
      </c>
      <c r="I556" s="251"/>
      <c r="J556" s="247"/>
      <c r="K556" s="247"/>
      <c r="L556" s="252"/>
      <c r="M556" s="280"/>
      <c r="N556" s="281"/>
      <c r="O556" s="281"/>
      <c r="P556" s="281"/>
      <c r="Q556" s="281"/>
      <c r="R556" s="281"/>
      <c r="S556" s="281"/>
      <c r="T556" s="28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6" t="s">
        <v>136</v>
      </c>
      <c r="AU556" s="256" t="s">
        <v>81</v>
      </c>
      <c r="AV556" s="14" t="s">
        <v>83</v>
      </c>
      <c r="AW556" s="14" t="s">
        <v>30</v>
      </c>
      <c r="AX556" s="14" t="s">
        <v>81</v>
      </c>
      <c r="AY556" s="256" t="s">
        <v>125</v>
      </c>
    </row>
    <row r="557" s="2" customFormat="1" ht="6.96" customHeight="1">
      <c r="A557" s="38"/>
      <c r="B557" s="66"/>
      <c r="C557" s="67"/>
      <c r="D557" s="67"/>
      <c r="E557" s="67"/>
      <c r="F557" s="67"/>
      <c r="G557" s="67"/>
      <c r="H557" s="67"/>
      <c r="I557" s="67"/>
      <c r="J557" s="67"/>
      <c r="K557" s="67"/>
      <c r="L557" s="44"/>
      <c r="M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</row>
  </sheetData>
  <sheetProtection sheet="1" autoFilter="0" formatColumns="0" formatRows="0" objects="1" scenarios="1" spinCount="100000" saltValue="Ab070XLDzjLkDLeyBtTJFM+av0rDJzaAwJNWbO+zVTziag91OJz/sLoipTQ7XcWYy0hoF1BPzpEZyUpSOER93A==" hashValue="i/o8bworZz52Mrnu/s7m2adrCIIYXP+OO6R/zR9r7I6vqqurDm84LM2kzakqHg0mgkhg8Z1qGj6np2vkhad1wQ==" algorithmName="SHA-512" password="CC35"/>
  <autoFilter ref="C130:K55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Pohled - oprava vodovodní přípojky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ROUND((SUM(BE121:BE155)),  2)</f>
        <v>0</v>
      </c>
      <c r="G33" s="38"/>
      <c r="H33" s="38"/>
      <c r="I33" s="155">
        <v>0.20999999999999999</v>
      </c>
      <c r="J33" s="154">
        <f>ROUND(((SUM(BE121:BE155))*I33),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ROUND((SUM(BF121:BF155)),  2)</f>
        <v>0</v>
      </c>
      <c r="G34" s="38"/>
      <c r="H34" s="38"/>
      <c r="I34" s="155">
        <v>0.14999999999999999</v>
      </c>
      <c r="J34" s="154">
        <f>ROUND(((SUM(BF121:BF155))*I34),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ROUND((SUM(BG121:BG155)),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ROUND((SUM(BH121:BH155)),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ROUND((SUM(BI121:BI155)),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Pohled - oprava vodovodní přípojky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20. 1. 2022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764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765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766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767</v>
      </c>
      <c r="E100" s="188"/>
      <c r="F100" s="188"/>
      <c r="G100" s="188"/>
      <c r="H100" s="188"/>
      <c r="I100" s="188"/>
      <c r="J100" s="189">
        <f>J141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768</v>
      </c>
      <c r="E101" s="188"/>
      <c r="F101" s="188"/>
      <c r="G101" s="188"/>
      <c r="H101" s="188"/>
      <c r="I101" s="188"/>
      <c r="J101" s="189">
        <f>J146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Pohled - oprava vodovodní přípojky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88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02 - VRN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20. 1. 2022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111</v>
      </c>
      <c r="D120" s="194" t="s">
        <v>58</v>
      </c>
      <c r="E120" s="194" t="s">
        <v>54</v>
      </c>
      <c r="F120" s="194" t="s">
        <v>55</v>
      </c>
      <c r="G120" s="194" t="s">
        <v>112</v>
      </c>
      <c r="H120" s="194" t="s">
        <v>113</v>
      </c>
      <c r="I120" s="194" t="s">
        <v>114</v>
      </c>
      <c r="J120" s="194" t="s">
        <v>92</v>
      </c>
      <c r="K120" s="195" t="s">
        <v>115</v>
      </c>
      <c r="L120" s="196"/>
      <c r="M120" s="100" t="s">
        <v>1</v>
      </c>
      <c r="N120" s="101" t="s">
        <v>37</v>
      </c>
      <c r="O120" s="101" t="s">
        <v>116</v>
      </c>
      <c r="P120" s="101" t="s">
        <v>117</v>
      </c>
      <c r="Q120" s="101" t="s">
        <v>118</v>
      </c>
      <c r="R120" s="101" t="s">
        <v>119</v>
      </c>
      <c r="S120" s="101" t="s">
        <v>120</v>
      </c>
      <c r="T120" s="102" t="s">
        <v>121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122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94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85</v>
      </c>
      <c r="F122" s="205" t="s">
        <v>769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P123+P133+P141+P146</f>
        <v>0</v>
      </c>
      <c r="Q122" s="210"/>
      <c r="R122" s="211">
        <f>R123+R133+R141+R146</f>
        <v>0</v>
      </c>
      <c r="S122" s="210"/>
      <c r="T122" s="212">
        <f>T123+T133+T141+T146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159</v>
      </c>
      <c r="AT122" s="214" t="s">
        <v>72</v>
      </c>
      <c r="AU122" s="214" t="s">
        <v>73</v>
      </c>
      <c r="AY122" s="213" t="s">
        <v>125</v>
      </c>
      <c r="BK122" s="215">
        <f>BK123+BK133+BK141+BK146</f>
        <v>0</v>
      </c>
    </row>
    <row r="123" s="12" customFormat="1" ht="22.8" customHeight="1">
      <c r="A123" s="12"/>
      <c r="B123" s="202"/>
      <c r="C123" s="203"/>
      <c r="D123" s="204" t="s">
        <v>72</v>
      </c>
      <c r="E123" s="216" t="s">
        <v>770</v>
      </c>
      <c r="F123" s="216" t="s">
        <v>771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SUM(P124:P132)</f>
        <v>0</v>
      </c>
      <c r="Q123" s="210"/>
      <c r="R123" s="211">
        <f>SUM(R124:R132)</f>
        <v>0</v>
      </c>
      <c r="S123" s="210"/>
      <c r="T123" s="212">
        <f>SUM(T124:T132)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159</v>
      </c>
      <c r="AT123" s="214" t="s">
        <v>72</v>
      </c>
      <c r="AU123" s="214" t="s">
        <v>81</v>
      </c>
      <c r="AY123" s="213" t="s">
        <v>125</v>
      </c>
      <c r="BK123" s="215">
        <f>SUM(BK124:BK132)</f>
        <v>0</v>
      </c>
    </row>
    <row r="124" s="2" customFormat="1" ht="16.5" customHeight="1">
      <c r="A124" s="38"/>
      <c r="B124" s="39"/>
      <c r="C124" s="218" t="s">
        <v>81</v>
      </c>
      <c r="D124" s="218" t="s">
        <v>127</v>
      </c>
      <c r="E124" s="219" t="s">
        <v>772</v>
      </c>
      <c r="F124" s="220" t="s">
        <v>773</v>
      </c>
      <c r="G124" s="221" t="s">
        <v>556</v>
      </c>
      <c r="H124" s="222">
        <v>1</v>
      </c>
      <c r="I124" s="223"/>
      <c r="J124" s="224">
        <f>ROUND(I124*H124,2)</f>
        <v>0</v>
      </c>
      <c r="K124" s="220" t="s">
        <v>131</v>
      </c>
      <c r="L124" s="44"/>
      <c r="M124" s="225" t="s">
        <v>1</v>
      </c>
      <c r="N124" s="226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774</v>
      </c>
      <c r="AT124" s="229" t="s">
        <v>127</v>
      </c>
      <c r="AU124" s="229" t="s">
        <v>83</v>
      </c>
      <c r="AY124" s="17" t="s">
        <v>125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81</v>
      </c>
      <c r="BK124" s="230">
        <f>ROUND(I124*H124,2)</f>
        <v>0</v>
      </c>
      <c r="BL124" s="17" t="s">
        <v>774</v>
      </c>
      <c r="BM124" s="229" t="s">
        <v>775</v>
      </c>
    </row>
    <row r="125" s="2" customFormat="1">
      <c r="A125" s="38"/>
      <c r="B125" s="39"/>
      <c r="C125" s="40"/>
      <c r="D125" s="231" t="s">
        <v>134</v>
      </c>
      <c r="E125" s="40"/>
      <c r="F125" s="232" t="s">
        <v>773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134</v>
      </c>
      <c r="AU125" s="17" t="s">
        <v>83</v>
      </c>
    </row>
    <row r="126" s="13" customFormat="1">
      <c r="A126" s="13"/>
      <c r="B126" s="236"/>
      <c r="C126" s="237"/>
      <c r="D126" s="231" t="s">
        <v>136</v>
      </c>
      <c r="E126" s="238" t="s">
        <v>1</v>
      </c>
      <c r="F126" s="239" t="s">
        <v>776</v>
      </c>
      <c r="G126" s="237"/>
      <c r="H126" s="238" t="s">
        <v>1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136</v>
      </c>
      <c r="AU126" s="245" t="s">
        <v>83</v>
      </c>
      <c r="AV126" s="13" t="s">
        <v>81</v>
      </c>
      <c r="AW126" s="13" t="s">
        <v>30</v>
      </c>
      <c r="AX126" s="13" t="s">
        <v>73</v>
      </c>
      <c r="AY126" s="245" t="s">
        <v>125</v>
      </c>
    </row>
    <row r="127" s="14" customFormat="1">
      <c r="A127" s="14"/>
      <c r="B127" s="246"/>
      <c r="C127" s="247"/>
      <c r="D127" s="231" t="s">
        <v>136</v>
      </c>
      <c r="E127" s="248" t="s">
        <v>1</v>
      </c>
      <c r="F127" s="249" t="s">
        <v>81</v>
      </c>
      <c r="G127" s="247"/>
      <c r="H127" s="250">
        <v>1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136</v>
      </c>
      <c r="AU127" s="256" t="s">
        <v>83</v>
      </c>
      <c r="AV127" s="14" t="s">
        <v>83</v>
      </c>
      <c r="AW127" s="14" t="s">
        <v>30</v>
      </c>
      <c r="AX127" s="14" t="s">
        <v>81</v>
      </c>
      <c r="AY127" s="256" t="s">
        <v>125</v>
      </c>
    </row>
    <row r="128" s="2" customFormat="1" ht="24.15" customHeight="1">
      <c r="A128" s="38"/>
      <c r="B128" s="39"/>
      <c r="C128" s="218" t="s">
        <v>83</v>
      </c>
      <c r="D128" s="218" t="s">
        <v>127</v>
      </c>
      <c r="E128" s="219" t="s">
        <v>777</v>
      </c>
      <c r="F128" s="220" t="s">
        <v>778</v>
      </c>
      <c r="G128" s="221" t="s">
        <v>779</v>
      </c>
      <c r="H128" s="222">
        <v>1</v>
      </c>
      <c r="I128" s="223"/>
      <c r="J128" s="224">
        <f>ROUND(I128*H128,2)</f>
        <v>0</v>
      </c>
      <c r="K128" s="220" t="s">
        <v>131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774</v>
      </c>
      <c r="AT128" s="229" t="s">
        <v>127</v>
      </c>
      <c r="AU128" s="229" t="s">
        <v>83</v>
      </c>
      <c r="AY128" s="17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774</v>
      </c>
      <c r="BM128" s="229" t="s">
        <v>780</v>
      </c>
    </row>
    <row r="129" s="2" customFormat="1">
      <c r="A129" s="38"/>
      <c r="B129" s="39"/>
      <c r="C129" s="40"/>
      <c r="D129" s="231" t="s">
        <v>134</v>
      </c>
      <c r="E129" s="40"/>
      <c r="F129" s="232" t="s">
        <v>778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134</v>
      </c>
      <c r="AU129" s="17" t="s">
        <v>83</v>
      </c>
    </row>
    <row r="130" s="2" customFormat="1">
      <c r="A130" s="38"/>
      <c r="B130" s="39"/>
      <c r="C130" s="40"/>
      <c r="D130" s="231" t="s">
        <v>441</v>
      </c>
      <c r="E130" s="40"/>
      <c r="F130" s="278" t="s">
        <v>781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441</v>
      </c>
      <c r="AU130" s="17" t="s">
        <v>83</v>
      </c>
    </row>
    <row r="131" s="13" customFormat="1">
      <c r="A131" s="13"/>
      <c r="B131" s="236"/>
      <c r="C131" s="237"/>
      <c r="D131" s="231" t="s">
        <v>136</v>
      </c>
      <c r="E131" s="238" t="s">
        <v>1</v>
      </c>
      <c r="F131" s="239" t="s">
        <v>782</v>
      </c>
      <c r="G131" s="237"/>
      <c r="H131" s="238" t="s">
        <v>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136</v>
      </c>
      <c r="AU131" s="245" t="s">
        <v>83</v>
      </c>
      <c r="AV131" s="13" t="s">
        <v>81</v>
      </c>
      <c r="AW131" s="13" t="s">
        <v>30</v>
      </c>
      <c r="AX131" s="13" t="s">
        <v>73</v>
      </c>
      <c r="AY131" s="245" t="s">
        <v>125</v>
      </c>
    </row>
    <row r="132" s="14" customFormat="1">
      <c r="A132" s="14"/>
      <c r="B132" s="246"/>
      <c r="C132" s="247"/>
      <c r="D132" s="231" t="s">
        <v>136</v>
      </c>
      <c r="E132" s="248" t="s">
        <v>1</v>
      </c>
      <c r="F132" s="249" t="s">
        <v>81</v>
      </c>
      <c r="G132" s="247"/>
      <c r="H132" s="250">
        <v>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136</v>
      </c>
      <c r="AU132" s="256" t="s">
        <v>83</v>
      </c>
      <c r="AV132" s="14" t="s">
        <v>83</v>
      </c>
      <c r="AW132" s="14" t="s">
        <v>30</v>
      </c>
      <c r="AX132" s="14" t="s">
        <v>81</v>
      </c>
      <c r="AY132" s="256" t="s">
        <v>125</v>
      </c>
    </row>
    <row r="133" s="12" customFormat="1" ht="22.8" customHeight="1">
      <c r="A133" s="12"/>
      <c r="B133" s="202"/>
      <c r="C133" s="203"/>
      <c r="D133" s="204" t="s">
        <v>72</v>
      </c>
      <c r="E133" s="216" t="s">
        <v>783</v>
      </c>
      <c r="F133" s="216" t="s">
        <v>784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SUM(P134:P140)</f>
        <v>0</v>
      </c>
      <c r="Q133" s="210"/>
      <c r="R133" s="211">
        <f>SUM(R134:R140)</f>
        <v>0</v>
      </c>
      <c r="S133" s="210"/>
      <c r="T133" s="212">
        <f>SUM(T134:T140)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159</v>
      </c>
      <c r="AT133" s="214" t="s">
        <v>72</v>
      </c>
      <c r="AU133" s="214" t="s">
        <v>81</v>
      </c>
      <c r="AY133" s="213" t="s">
        <v>125</v>
      </c>
      <c r="BK133" s="215">
        <f>SUM(BK134:BK140)</f>
        <v>0</v>
      </c>
    </row>
    <row r="134" s="2" customFormat="1" ht="16.5" customHeight="1">
      <c r="A134" s="38"/>
      <c r="B134" s="39"/>
      <c r="C134" s="218" t="s">
        <v>146</v>
      </c>
      <c r="D134" s="218" t="s">
        <v>127</v>
      </c>
      <c r="E134" s="219" t="s">
        <v>785</v>
      </c>
      <c r="F134" s="220" t="s">
        <v>784</v>
      </c>
      <c r="G134" s="221" t="s">
        <v>556</v>
      </c>
      <c r="H134" s="222">
        <v>1</v>
      </c>
      <c r="I134" s="223"/>
      <c r="J134" s="224">
        <f>ROUND(I134*H134,2)</f>
        <v>0</v>
      </c>
      <c r="K134" s="220" t="s">
        <v>131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774</v>
      </c>
      <c r="AT134" s="229" t="s">
        <v>127</v>
      </c>
      <c r="AU134" s="229" t="s">
        <v>83</v>
      </c>
      <c r="AY134" s="17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774</v>
      </c>
      <c r="BM134" s="229" t="s">
        <v>786</v>
      </c>
    </row>
    <row r="135" s="2" customFormat="1">
      <c r="A135" s="38"/>
      <c r="B135" s="39"/>
      <c r="C135" s="40"/>
      <c r="D135" s="231" t="s">
        <v>134</v>
      </c>
      <c r="E135" s="40"/>
      <c r="F135" s="232" t="s">
        <v>784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134</v>
      </c>
      <c r="AU135" s="17" t="s">
        <v>83</v>
      </c>
    </row>
    <row r="136" s="2" customFormat="1">
      <c r="A136" s="38"/>
      <c r="B136" s="39"/>
      <c r="C136" s="40"/>
      <c r="D136" s="231" t="s">
        <v>441</v>
      </c>
      <c r="E136" s="40"/>
      <c r="F136" s="278" t="s">
        <v>787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441</v>
      </c>
      <c r="AU136" s="17" t="s">
        <v>83</v>
      </c>
    </row>
    <row r="137" s="2" customFormat="1" ht="16.5" customHeight="1">
      <c r="A137" s="38"/>
      <c r="B137" s="39"/>
      <c r="C137" s="218" t="s">
        <v>132</v>
      </c>
      <c r="D137" s="218" t="s">
        <v>127</v>
      </c>
      <c r="E137" s="219" t="s">
        <v>788</v>
      </c>
      <c r="F137" s="220" t="s">
        <v>789</v>
      </c>
      <c r="G137" s="221" t="s">
        <v>556</v>
      </c>
      <c r="H137" s="222">
        <v>1</v>
      </c>
      <c r="I137" s="223"/>
      <c r="J137" s="224">
        <f>ROUND(I137*H137,2)</f>
        <v>0</v>
      </c>
      <c r="K137" s="220" t="s">
        <v>131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774</v>
      </c>
      <c r="AT137" s="229" t="s">
        <v>127</v>
      </c>
      <c r="AU137" s="229" t="s">
        <v>83</v>
      </c>
      <c r="AY137" s="17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774</v>
      </c>
      <c r="BM137" s="229" t="s">
        <v>790</v>
      </c>
    </row>
    <row r="138" s="2" customFormat="1">
      <c r="A138" s="38"/>
      <c r="B138" s="39"/>
      <c r="C138" s="40"/>
      <c r="D138" s="231" t="s">
        <v>134</v>
      </c>
      <c r="E138" s="40"/>
      <c r="F138" s="232" t="s">
        <v>789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134</v>
      </c>
      <c r="AU138" s="17" t="s">
        <v>83</v>
      </c>
    </row>
    <row r="139" s="13" customFormat="1">
      <c r="A139" s="13"/>
      <c r="B139" s="236"/>
      <c r="C139" s="237"/>
      <c r="D139" s="231" t="s">
        <v>136</v>
      </c>
      <c r="E139" s="238" t="s">
        <v>1</v>
      </c>
      <c r="F139" s="239" t="s">
        <v>791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136</v>
      </c>
      <c r="AU139" s="245" t="s">
        <v>83</v>
      </c>
      <c r="AV139" s="13" t="s">
        <v>81</v>
      </c>
      <c r="AW139" s="13" t="s">
        <v>30</v>
      </c>
      <c r="AX139" s="13" t="s">
        <v>73</v>
      </c>
      <c r="AY139" s="245" t="s">
        <v>125</v>
      </c>
    </row>
    <row r="140" s="14" customFormat="1">
      <c r="A140" s="14"/>
      <c r="B140" s="246"/>
      <c r="C140" s="247"/>
      <c r="D140" s="231" t="s">
        <v>136</v>
      </c>
      <c r="E140" s="248" t="s">
        <v>1</v>
      </c>
      <c r="F140" s="249" t="s">
        <v>81</v>
      </c>
      <c r="G140" s="247"/>
      <c r="H140" s="250">
        <v>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136</v>
      </c>
      <c r="AU140" s="256" t="s">
        <v>83</v>
      </c>
      <c r="AV140" s="14" t="s">
        <v>83</v>
      </c>
      <c r="AW140" s="14" t="s">
        <v>30</v>
      </c>
      <c r="AX140" s="14" t="s">
        <v>81</v>
      </c>
      <c r="AY140" s="256" t="s">
        <v>125</v>
      </c>
    </row>
    <row r="141" s="12" customFormat="1" ht="22.8" customHeight="1">
      <c r="A141" s="12"/>
      <c r="B141" s="202"/>
      <c r="C141" s="203"/>
      <c r="D141" s="204" t="s">
        <v>72</v>
      </c>
      <c r="E141" s="216" t="s">
        <v>792</v>
      </c>
      <c r="F141" s="216" t="s">
        <v>793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SUM(P142:P145)</f>
        <v>0</v>
      </c>
      <c r="Q141" s="210"/>
      <c r="R141" s="211">
        <f>SUM(R142:R145)</f>
        <v>0</v>
      </c>
      <c r="S141" s="210"/>
      <c r="T141" s="212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159</v>
      </c>
      <c r="AT141" s="214" t="s">
        <v>72</v>
      </c>
      <c r="AU141" s="214" t="s">
        <v>81</v>
      </c>
      <c r="AY141" s="213" t="s">
        <v>125</v>
      </c>
      <c r="BK141" s="215">
        <f>SUM(BK142:BK145)</f>
        <v>0</v>
      </c>
    </row>
    <row r="142" s="2" customFormat="1" ht="16.5" customHeight="1">
      <c r="A142" s="38"/>
      <c r="B142" s="39"/>
      <c r="C142" s="218" t="s">
        <v>159</v>
      </c>
      <c r="D142" s="218" t="s">
        <v>127</v>
      </c>
      <c r="E142" s="219" t="s">
        <v>794</v>
      </c>
      <c r="F142" s="220" t="s">
        <v>795</v>
      </c>
      <c r="G142" s="221" t="s">
        <v>556</v>
      </c>
      <c r="H142" s="222">
        <v>1</v>
      </c>
      <c r="I142" s="223"/>
      <c r="J142" s="224">
        <f>ROUND(I142*H142,2)</f>
        <v>0</v>
      </c>
      <c r="K142" s="220" t="s">
        <v>131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774</v>
      </c>
      <c r="AT142" s="229" t="s">
        <v>127</v>
      </c>
      <c r="AU142" s="229" t="s">
        <v>83</v>
      </c>
      <c r="AY142" s="17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774</v>
      </c>
      <c r="BM142" s="229" t="s">
        <v>796</v>
      </c>
    </row>
    <row r="143" s="2" customFormat="1">
      <c r="A143" s="38"/>
      <c r="B143" s="39"/>
      <c r="C143" s="40"/>
      <c r="D143" s="231" t="s">
        <v>134</v>
      </c>
      <c r="E143" s="40"/>
      <c r="F143" s="232" t="s">
        <v>795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134</v>
      </c>
      <c r="AU143" s="17" t="s">
        <v>83</v>
      </c>
    </row>
    <row r="144" s="13" customFormat="1">
      <c r="A144" s="13"/>
      <c r="B144" s="236"/>
      <c r="C144" s="237"/>
      <c r="D144" s="231" t="s">
        <v>136</v>
      </c>
      <c r="E144" s="238" t="s">
        <v>1</v>
      </c>
      <c r="F144" s="239" t="s">
        <v>797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136</v>
      </c>
      <c r="AU144" s="245" t="s">
        <v>83</v>
      </c>
      <c r="AV144" s="13" t="s">
        <v>81</v>
      </c>
      <c r="AW144" s="13" t="s">
        <v>30</v>
      </c>
      <c r="AX144" s="13" t="s">
        <v>73</v>
      </c>
      <c r="AY144" s="245" t="s">
        <v>125</v>
      </c>
    </row>
    <row r="145" s="14" customFormat="1">
      <c r="A145" s="14"/>
      <c r="B145" s="246"/>
      <c r="C145" s="247"/>
      <c r="D145" s="231" t="s">
        <v>136</v>
      </c>
      <c r="E145" s="248" t="s">
        <v>1</v>
      </c>
      <c r="F145" s="249" t="s">
        <v>81</v>
      </c>
      <c r="G145" s="247"/>
      <c r="H145" s="250">
        <v>1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136</v>
      </c>
      <c r="AU145" s="256" t="s">
        <v>83</v>
      </c>
      <c r="AV145" s="14" t="s">
        <v>83</v>
      </c>
      <c r="AW145" s="14" t="s">
        <v>30</v>
      </c>
      <c r="AX145" s="14" t="s">
        <v>81</v>
      </c>
      <c r="AY145" s="256" t="s">
        <v>125</v>
      </c>
    </row>
    <row r="146" s="12" customFormat="1" ht="22.8" customHeight="1">
      <c r="A146" s="12"/>
      <c r="B146" s="202"/>
      <c r="C146" s="203"/>
      <c r="D146" s="204" t="s">
        <v>72</v>
      </c>
      <c r="E146" s="216" t="s">
        <v>798</v>
      </c>
      <c r="F146" s="216" t="s">
        <v>799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SUM(P147:P155)</f>
        <v>0</v>
      </c>
      <c r="Q146" s="210"/>
      <c r="R146" s="211">
        <f>SUM(R147:R155)</f>
        <v>0</v>
      </c>
      <c r="S146" s="210"/>
      <c r="T146" s="212">
        <f>SUM(T147:T155)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159</v>
      </c>
      <c r="AT146" s="214" t="s">
        <v>72</v>
      </c>
      <c r="AU146" s="214" t="s">
        <v>81</v>
      </c>
      <c r="AY146" s="213" t="s">
        <v>125</v>
      </c>
      <c r="BK146" s="215">
        <f>SUM(BK147:BK155)</f>
        <v>0</v>
      </c>
    </row>
    <row r="147" s="2" customFormat="1" ht="21.75" customHeight="1">
      <c r="A147" s="38"/>
      <c r="B147" s="39"/>
      <c r="C147" s="218" t="s">
        <v>166</v>
      </c>
      <c r="D147" s="218" t="s">
        <v>127</v>
      </c>
      <c r="E147" s="219" t="s">
        <v>800</v>
      </c>
      <c r="F147" s="220" t="s">
        <v>801</v>
      </c>
      <c r="G147" s="221" t="s">
        <v>556</v>
      </c>
      <c r="H147" s="222">
        <v>1</v>
      </c>
      <c r="I147" s="223"/>
      <c r="J147" s="224">
        <f>ROUND(I147*H147,2)</f>
        <v>0</v>
      </c>
      <c r="K147" s="220" t="s">
        <v>131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774</v>
      </c>
      <c r="AT147" s="229" t="s">
        <v>127</v>
      </c>
      <c r="AU147" s="229" t="s">
        <v>83</v>
      </c>
      <c r="AY147" s="17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774</v>
      </c>
      <c r="BM147" s="229" t="s">
        <v>802</v>
      </c>
    </row>
    <row r="148" s="2" customFormat="1">
      <c r="A148" s="38"/>
      <c r="B148" s="39"/>
      <c r="C148" s="40"/>
      <c r="D148" s="231" t="s">
        <v>134</v>
      </c>
      <c r="E148" s="40"/>
      <c r="F148" s="232" t="s">
        <v>801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134</v>
      </c>
      <c r="AU148" s="17" t="s">
        <v>83</v>
      </c>
    </row>
    <row r="149" s="13" customFormat="1">
      <c r="A149" s="13"/>
      <c r="B149" s="236"/>
      <c r="C149" s="237"/>
      <c r="D149" s="231" t="s">
        <v>136</v>
      </c>
      <c r="E149" s="238" t="s">
        <v>1</v>
      </c>
      <c r="F149" s="239" t="s">
        <v>803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136</v>
      </c>
      <c r="AU149" s="245" t="s">
        <v>83</v>
      </c>
      <c r="AV149" s="13" t="s">
        <v>81</v>
      </c>
      <c r="AW149" s="13" t="s">
        <v>30</v>
      </c>
      <c r="AX149" s="13" t="s">
        <v>73</v>
      </c>
      <c r="AY149" s="245" t="s">
        <v>125</v>
      </c>
    </row>
    <row r="150" s="14" customFormat="1">
      <c r="A150" s="14"/>
      <c r="B150" s="246"/>
      <c r="C150" s="247"/>
      <c r="D150" s="231" t="s">
        <v>136</v>
      </c>
      <c r="E150" s="248" t="s">
        <v>1</v>
      </c>
      <c r="F150" s="249" t="s">
        <v>81</v>
      </c>
      <c r="G150" s="247"/>
      <c r="H150" s="250">
        <v>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136</v>
      </c>
      <c r="AU150" s="256" t="s">
        <v>83</v>
      </c>
      <c r="AV150" s="14" t="s">
        <v>83</v>
      </c>
      <c r="AW150" s="14" t="s">
        <v>30</v>
      </c>
      <c r="AX150" s="14" t="s">
        <v>81</v>
      </c>
      <c r="AY150" s="256" t="s">
        <v>125</v>
      </c>
    </row>
    <row r="151" s="2" customFormat="1" ht="16.5" customHeight="1">
      <c r="A151" s="38"/>
      <c r="B151" s="39"/>
      <c r="C151" s="218" t="s">
        <v>171</v>
      </c>
      <c r="D151" s="218" t="s">
        <v>127</v>
      </c>
      <c r="E151" s="219" t="s">
        <v>804</v>
      </c>
      <c r="F151" s="220" t="s">
        <v>805</v>
      </c>
      <c r="G151" s="221" t="s">
        <v>556</v>
      </c>
      <c r="H151" s="222">
        <v>1</v>
      </c>
      <c r="I151" s="223"/>
      <c r="J151" s="224">
        <f>ROUND(I151*H151,2)</f>
        <v>0</v>
      </c>
      <c r="K151" s="220" t="s">
        <v>131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774</v>
      </c>
      <c r="AT151" s="229" t="s">
        <v>127</v>
      </c>
      <c r="AU151" s="229" t="s">
        <v>83</v>
      </c>
      <c r="AY151" s="17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774</v>
      </c>
      <c r="BM151" s="229" t="s">
        <v>806</v>
      </c>
    </row>
    <row r="152" s="2" customFormat="1">
      <c r="A152" s="38"/>
      <c r="B152" s="39"/>
      <c r="C152" s="40"/>
      <c r="D152" s="231" t="s">
        <v>134</v>
      </c>
      <c r="E152" s="40"/>
      <c r="F152" s="232" t="s">
        <v>805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134</v>
      </c>
      <c r="AU152" s="17" t="s">
        <v>83</v>
      </c>
    </row>
    <row r="153" s="13" customFormat="1">
      <c r="A153" s="13"/>
      <c r="B153" s="236"/>
      <c r="C153" s="237"/>
      <c r="D153" s="231" t="s">
        <v>136</v>
      </c>
      <c r="E153" s="238" t="s">
        <v>1</v>
      </c>
      <c r="F153" s="239" t="s">
        <v>807</v>
      </c>
      <c r="G153" s="237"/>
      <c r="H153" s="238" t="s">
        <v>1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136</v>
      </c>
      <c r="AU153" s="245" t="s">
        <v>83</v>
      </c>
      <c r="AV153" s="13" t="s">
        <v>81</v>
      </c>
      <c r="AW153" s="13" t="s">
        <v>30</v>
      </c>
      <c r="AX153" s="13" t="s">
        <v>73</v>
      </c>
      <c r="AY153" s="245" t="s">
        <v>125</v>
      </c>
    </row>
    <row r="154" s="13" customFormat="1">
      <c r="A154" s="13"/>
      <c r="B154" s="236"/>
      <c r="C154" s="237"/>
      <c r="D154" s="231" t="s">
        <v>136</v>
      </c>
      <c r="E154" s="238" t="s">
        <v>1</v>
      </c>
      <c r="F154" s="239" t="s">
        <v>808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136</v>
      </c>
      <c r="AU154" s="245" t="s">
        <v>83</v>
      </c>
      <c r="AV154" s="13" t="s">
        <v>81</v>
      </c>
      <c r="AW154" s="13" t="s">
        <v>30</v>
      </c>
      <c r="AX154" s="13" t="s">
        <v>73</v>
      </c>
      <c r="AY154" s="245" t="s">
        <v>125</v>
      </c>
    </row>
    <row r="155" s="14" customFormat="1">
      <c r="A155" s="14"/>
      <c r="B155" s="246"/>
      <c r="C155" s="247"/>
      <c r="D155" s="231" t="s">
        <v>136</v>
      </c>
      <c r="E155" s="248" t="s">
        <v>1</v>
      </c>
      <c r="F155" s="249" t="s">
        <v>81</v>
      </c>
      <c r="G155" s="247"/>
      <c r="H155" s="250">
        <v>1</v>
      </c>
      <c r="I155" s="251"/>
      <c r="J155" s="247"/>
      <c r="K155" s="247"/>
      <c r="L155" s="252"/>
      <c r="M155" s="280"/>
      <c r="N155" s="281"/>
      <c r="O155" s="281"/>
      <c r="P155" s="281"/>
      <c r="Q155" s="281"/>
      <c r="R155" s="281"/>
      <c r="S155" s="281"/>
      <c r="T155" s="28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136</v>
      </c>
      <c r="AU155" s="256" t="s">
        <v>83</v>
      </c>
      <c r="AV155" s="14" t="s">
        <v>83</v>
      </c>
      <c r="AW155" s="14" t="s">
        <v>30</v>
      </c>
      <c r="AX155" s="14" t="s">
        <v>81</v>
      </c>
      <c r="AY155" s="256" t="s">
        <v>125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67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lloVRdannQJoWkT4Fg5LdetVhqH9vFz8J1UPYx2+r9toCsJt2Z/+Cwjh/j9QVd0JPPMcISkeHWnjELdwNxROfg==" hashValue="R0Vxlhm1OZGE6p1XR2+HmRKRnxyrBVDtKdcMIKp4MRnPcGzwqlYpfmadOck1QlmqmytrexwEzpAAA8X+XyAQWQ==" algorithmName="SHA-512" password="CC35"/>
  <autoFilter ref="C120:K15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2022-05-13T07:12:49Z</dcterms:created>
  <dcterms:modified xsi:type="dcterms:W3CDTF">2022-05-13T07:12:55Z</dcterms:modified>
</cp:coreProperties>
</file>