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Prohlídky UTZ" sheetId="2" r:id="rId2"/>
    <sheet name="PS 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'PS 01 - Prohlídky UTZ'!$C$116:$K$133</definedName>
    <definedName name="_xlnm.Print_Area" localSheetId="1">'PS 01 - Prohlídky UTZ'!$C$4:$J$76,'PS 01 - Prohlídky UTZ'!$C$82:$J$98,'PS 01 - Prohlídky UTZ'!$C$104:$J$133</definedName>
    <definedName name="_xlnm.Print_Titles" localSheetId="1">'PS 01 - Prohlídky UTZ'!$116:$116</definedName>
    <definedName name="_xlnm._FilterDatabase" localSheetId="2" hidden="1">'PS 02 - VRN'!$C$118:$K$124</definedName>
    <definedName name="_xlnm.Print_Area" localSheetId="2">'PS 02 - VRN'!$C$4:$J$76,'PS 02 - VRN'!$C$82:$J$100,'PS 02 - VRN'!$C$106:$J$124</definedName>
    <definedName name="_xlnm.Print_Titles" localSheetId="2">'PS 02 - VRN'!$118:$118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24"/>
  <c r="BH124"/>
  <c r="BG124"/>
  <c r="BF124"/>
  <c r="T124"/>
  <c r="T123"/>
  <c r="R124"/>
  <c r="R123"/>
  <c r="P124"/>
  <c r="P123"/>
  <c r="BI122"/>
  <c r="BH122"/>
  <c r="BG122"/>
  <c r="BF122"/>
  <c r="T122"/>
  <c r="T121"/>
  <c r="T120"/>
  <c r="T119"/>
  <c r="R122"/>
  <c r="R121"/>
  <c r="R120"/>
  <c r="R119"/>
  <c r="P122"/>
  <c r="P121"/>
  <c r="P120"/>
  <c r="P119"/>
  <c i="1" r="AU96"/>
  <c i="3" r="F113"/>
  <c r="E111"/>
  <c r="F89"/>
  <c r="E87"/>
  <c r="J24"/>
  <c r="E24"/>
  <c r="J116"/>
  <c r="J23"/>
  <c r="J21"/>
  <c r="E21"/>
  <c r="J91"/>
  <c r="J20"/>
  <c r="J18"/>
  <c r="E18"/>
  <c r="F116"/>
  <c r="J17"/>
  <c r="J15"/>
  <c r="E15"/>
  <c r="F91"/>
  <c r="J14"/>
  <c r="J12"/>
  <c r="J113"/>
  <c r="E7"/>
  <c r="E85"/>
  <c i="2" r="J37"/>
  <c r="J36"/>
  <c i="1" r="AY95"/>
  <c i="2" r="J35"/>
  <c i="1" r="AX95"/>
  <c i="2"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91"/>
  <c r="J20"/>
  <c r="J18"/>
  <c r="E18"/>
  <c r="F92"/>
  <c r="J17"/>
  <c r="J15"/>
  <c r="E15"/>
  <c r="F91"/>
  <c r="J14"/>
  <c r="J12"/>
  <c r="J111"/>
  <c r="E7"/>
  <c r="E85"/>
  <c i="1" r="L90"/>
  <c r="AM90"/>
  <c r="AM89"/>
  <c r="L89"/>
  <c r="AM87"/>
  <c r="L87"/>
  <c r="L85"/>
  <c r="L84"/>
  <c i="2" r="J130"/>
  <c r="BK120"/>
  <c r="BK127"/>
  <c r="BK122"/>
  <c r="J132"/>
  <c r="J128"/>
  <c r="J123"/>
  <c r="BK131"/>
  <c r="J124"/>
  <c r="BK129"/>
  <c r="BK123"/>
  <c r="J120"/>
  <c r="J129"/>
  <c r="J126"/>
  <c r="BK119"/>
  <c i="3" r="BK122"/>
  <c i="2" r="BK132"/>
  <c r="BK125"/>
  <c r="J119"/>
  <c r="BK124"/>
  <c i="1" r="AS94"/>
  <c i="3" r="BK124"/>
  <c i="2" r="BK133"/>
  <c r="BK128"/>
  <c r="J122"/>
  <c r="BK130"/>
  <c r="BK126"/>
  <c r="BK121"/>
  <c r="J133"/>
  <c r="J131"/>
  <c r="J127"/>
  <c r="J125"/>
  <c r="J121"/>
  <c i="3" r="J124"/>
  <c r="J122"/>
  <c i="2" l="1" r="T118"/>
  <c r="T117"/>
  <c r="BK118"/>
  <c r="BK117"/>
  <c r="J117"/>
  <c r="J96"/>
  <c r="P118"/>
  <c r="P117"/>
  <c i="1" r="AU95"/>
  <c i="2" r="R118"/>
  <c r="R117"/>
  <c i="3" r="BK121"/>
  <c r="J121"/>
  <c r="J98"/>
  <c r="BK123"/>
  <c r="J123"/>
  <c r="J99"/>
  <c i="2" r="J118"/>
  <c r="J97"/>
  <c i="3" r="E109"/>
  <c r="F115"/>
  <c r="J89"/>
  <c r="F92"/>
  <c r="J92"/>
  <c r="J115"/>
  <c r="BE122"/>
  <c r="BE124"/>
  <c i="2" r="E107"/>
  <c r="J113"/>
  <c r="J114"/>
  <c r="BE121"/>
  <c r="BE122"/>
  <c r="J89"/>
  <c r="F113"/>
  <c r="F114"/>
  <c r="BE119"/>
  <c r="BE120"/>
  <c r="BE125"/>
  <c r="BE126"/>
  <c r="BE127"/>
  <c r="BE128"/>
  <c r="BE130"/>
  <c r="BE131"/>
  <c r="BE123"/>
  <c r="BE124"/>
  <c r="BE129"/>
  <c r="BE132"/>
  <c r="BE133"/>
  <c i="1" r="AU94"/>
  <c i="2" r="F37"/>
  <c i="1" r="BD95"/>
  <c i="2" r="J34"/>
  <c i="1" r="AW95"/>
  <c i="3" r="J34"/>
  <c i="1" r="AW96"/>
  <c i="3" r="F34"/>
  <c i="1" r="BA96"/>
  <c i="2" r="F34"/>
  <c i="1" r="BA95"/>
  <c i="3" r="F35"/>
  <c i="1" r="BB96"/>
  <c i="2" r="J30"/>
  <c r="F35"/>
  <c i="1" r="BB95"/>
  <c i="3" r="F36"/>
  <c i="1" r="BC96"/>
  <c i="2" r="F36"/>
  <c i="1" r="BC95"/>
  <c i="3" r="F37"/>
  <c i="1" r="BD96"/>
  <c i="3" l="1" r="BK120"/>
  <c r="J120"/>
  <c r="J97"/>
  <c i="1" r="AG95"/>
  <c i="2" r="J33"/>
  <c i="1" r="AV95"/>
  <c r="AT95"/>
  <c r="AN95"/>
  <c r="BB94"/>
  <c r="W31"/>
  <c i="3" r="J33"/>
  <c i="1" r="AV96"/>
  <c r="AT96"/>
  <c i="2" r="F33"/>
  <c i="1" r="AZ95"/>
  <c r="BC94"/>
  <c r="W32"/>
  <c r="BD94"/>
  <c r="W33"/>
  <c i="3" r="F33"/>
  <c i="1" r="AZ96"/>
  <c r="BA94"/>
  <c r="W30"/>
  <c i="3" l="1" r="BK119"/>
  <c r="J119"/>
  <c i="2" r="J39"/>
  <c i="3" r="J30"/>
  <c i="1" r="AG96"/>
  <c r="AG94"/>
  <c r="AK26"/>
  <c r="AX94"/>
  <c r="AY94"/>
  <c r="AW94"/>
  <c r="AK30"/>
  <c r="AZ94"/>
  <c r="W29"/>
  <c i="3" l="1" r="J39"/>
  <c r="J96"/>
  <c i="1"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<sst xmlns="http://schemas.openxmlformats.org/spreadsheetml/2006/main">
  <si>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</si>
  <si>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</si>
  <si>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</si>
  <si>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</si>
  <si>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</si>
  <si>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{791d5b82-4ea5-494a-a5c7-c03b06d6a5d5}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</si>
  <si>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</si>
  <si>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</si>
  <si>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</si>
  <si>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</si>
  <si>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</si>
  <si>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</si>
  <si>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</si>
  <si>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</si>
  <si>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</si>
  <si>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</si>
  <si>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</si>
  <si>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Zajištění prohlídek UTZ - OŘ Brno SSZT Jihlava 2022 - 2026</t>
  </si>
  <si>
    <t>KSO:</t>
  </si>
  <si>
    <t>CC-CZ:</t>
  </si>
  <si>
    <t>Místo:</t>
  </si>
  <si>
    <t xml:space="preserve"> </t>
  </si>
  <si>
    <t>Datum:</t>
  </si>
  <si>
    <t>20. 3. 2019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</si>
  <si>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</si>
  <si>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</si>
  <si>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</si>
  <si>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</si>
  <si>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</si>
  <si>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</si>
  <si>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</si>
  <si>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</si>
  <si>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</si>
  <si>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</si>
  <si>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</si>
  <si>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</si>
  <si>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</si>
  <si>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</si>
  <si>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</si>
  <si>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</si>
  <si>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</si>
  <si>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</si>
  <si>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</si>
  <si>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</si>
  <si>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</si>
  <si>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</si>
  <si>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</si>
  <si>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</si>
  <si>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</si>
  <si>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</si>
  <si>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</si>
  <si>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</si>
  <si>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</si>
  <si>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</si>
  <si>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</si>
  <si>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</si>
  <si>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</si>
  <si>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</si>
  <si>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</si>
  <si>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</si>
  <si>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</si>
  <si>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</si>
  <si>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</si>
  <si>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</si>
  <si>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</si>
  <si>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</si>
  <si>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</si>
  <si>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</si>
  <si>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</si>
  <si>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</si>
  <si>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</si>
  <si>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</si>
  <si>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</si>
  <si>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</si>
  <si>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</si>
  <si>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</si>
  <si>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</si>
  <si>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</si>
  <si>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</si>
  <si>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Prohlídky UTZ</t>
  </si>
  <si>
    <t>STA</t>
  </si>
  <si>
    <t>1</t>
  </si>
  <si>
    <t>{60ebacb9-da67-4da0-8a2c-99f77af7aee6}</t>
  </si>
  <si>
    <t>2</t>
  </si>
  <si>
    <t>PS 02</t>
  </si>
  <si>
    <t>VRN</t>
  </si>
  <si>
    <t>{cc638014-9011-47f2-8925-d14bf2d1ab36}</t>
  </si>
  <si>
    <t>KRYCÍ LIST SOUPISU PRACÍ</t>
  </si>
  <si>
    <t>Objekt:</t>
  </si>
  <si>
    <t>PS 01 - Prohlídky UTZ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</si>
  <si>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</si>
  <si>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</si>
  <si>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</si>
  <si>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</si>
  <si>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</si>
  <si>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</si>
  <si>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</si>
  <si>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</si>
  <si>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</si>
  <si>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</si>
  <si>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</si>
  <si>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</si>
  <si>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</si>
  <si>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</si>
  <si>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</si>
  <si>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</si>
  <si>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</si>
  <si>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</si>
  <si>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</si>
  <si>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</si>
  <si>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</si>
  <si>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</si>
  <si>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</si>
  <si>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</si>
  <si>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7598095543</t>
  </si>
  <si>
    <t>Vyhotovení protokolu UTZ pro SZZ elektromechanické do 10 výhybkových jednotek</t>
  </si>
  <si>
    <t>kus</t>
  </si>
  <si>
    <t>512</t>
  </si>
  <si>
    <t>1858139189</t>
  </si>
  <si>
    <t>7598095541</t>
  </si>
  <si>
    <t>Vyhotovení protokolu UTZ pro SZZ mechanické do 5 výhybkových jednotek</t>
  </si>
  <si>
    <t>1663588534</t>
  </si>
  <si>
    <t>3</t>
  </si>
  <si>
    <t>7598095544</t>
  </si>
  <si>
    <t>Vyhotovení protokolu UTZ pro SZZ elektromechanické za každých dalších 5 výhybkových jednotek</t>
  </si>
  <si>
    <t>-1824746058</t>
  </si>
  <si>
    <t>7598095546</t>
  </si>
  <si>
    <t>Vyhotovení protokolu UTZ pro SZZ reléové a elektronické do 10 výhybkových jednotek</t>
  </si>
  <si>
    <t>455205454</t>
  </si>
  <si>
    <t>5</t>
  </si>
  <si>
    <t>7598095547</t>
  </si>
  <si>
    <t>Vyhotovení protokolu UTZ pro SZZ reléové a elektronické za každých dalších 10 výhybkových jednotek</t>
  </si>
  <si>
    <t>-724047243</t>
  </si>
  <si>
    <t>6</t>
  </si>
  <si>
    <t>7598095550</t>
  </si>
  <si>
    <t>Vyhotovení protokolu UTZ pro PZZ bez závor jedna kolej</t>
  </si>
  <si>
    <t>-1152446271</t>
  </si>
  <si>
    <t>7</t>
  </si>
  <si>
    <t>7598095555</t>
  </si>
  <si>
    <t>Vyhotovení protokolu UTZ pro PZZ bez závor dvě a více kolejí</t>
  </si>
  <si>
    <t>-1885975202</t>
  </si>
  <si>
    <t>8</t>
  </si>
  <si>
    <t>7598095560</t>
  </si>
  <si>
    <t>Vyhotovení protokolu UTZ pro PZZ se závorou jedna kolej</t>
  </si>
  <si>
    <t>-1615132335</t>
  </si>
  <si>
    <t>9</t>
  </si>
  <si>
    <t>7598095565</t>
  </si>
  <si>
    <t>Vyhotovení protokolu UTZ pro PZZ se závorou dvě a více kolejí</t>
  </si>
  <si>
    <t>138348344</t>
  </si>
  <si>
    <t>10</t>
  </si>
  <si>
    <t>7598095570</t>
  </si>
  <si>
    <t>Vyhotovení protokolu UTZ pro TZZ RBP pro jednu kolej</t>
  </si>
  <si>
    <t>678658937</t>
  </si>
  <si>
    <t>11</t>
  </si>
  <si>
    <t>7598095575</t>
  </si>
  <si>
    <t>Vyhotovení protokolu UTZ pro TZZ AH bez hradla pro jednu kolej</t>
  </si>
  <si>
    <t>1078570610</t>
  </si>
  <si>
    <t>12</t>
  </si>
  <si>
    <t>7598095580</t>
  </si>
  <si>
    <t>Vyhotovení protokolu UTZ pro TZZ AH s hradlem pro jednu kolej</t>
  </si>
  <si>
    <t>-1499790904</t>
  </si>
  <si>
    <t>13</t>
  </si>
  <si>
    <t>7598095585</t>
  </si>
  <si>
    <t>Vyhotovení protokolu UTZ pro TZZ AB3, AB a ABE pro jednu kolej</t>
  </si>
  <si>
    <t>1908340055</t>
  </si>
  <si>
    <t>14</t>
  </si>
  <si>
    <t>7598095590</t>
  </si>
  <si>
    <t>Vyhotovení protokolu UTZ pro TZZ AB3, AB a ABE za každý návěstní bod</t>
  </si>
  <si>
    <t>-1174658698</t>
  </si>
  <si>
    <t>7598095595</t>
  </si>
  <si>
    <t>Vyhotovení protokolu UTZ pro TZZ ETCS L2 jedna RBC</t>
  </si>
  <si>
    <t>-805330198</t>
  </si>
  <si>
    <t>PS 02 - VRN</t>
  </si>
  <si>
    <t>VRN - Vedlejší rozpočtové náklady</t>
  </si>
  <si>
    <t xml:space="preserve">    VRN6 - Územní vlivy</t>
  </si>
  <si>
    <t xml:space="preserve">    VRN8 - Přesun stavebních kapacit</t>
  </si>
  <si>
    <t>Vedlejší rozpočtové náklady</t>
  </si>
  <si>
    <t>VRN6</t>
  </si>
  <si>
    <t>Územní vlivy</t>
  </si>
  <si>
    <t>063002000</t>
  </si>
  <si>
    <t>Práce na těžce přístupných místech</t>
  </si>
  <si>
    <t>Kč</t>
  </si>
  <si>
    <t>1024</t>
  </si>
  <si>
    <t>298831124</t>
  </si>
  <si>
    <t>VRN8</t>
  </si>
  <si>
    <t>Přesun stavebních kapacit</t>
  </si>
  <si>
    <t>081002000</t>
  </si>
  <si>
    <t>Doprava zaměstnanců</t>
  </si>
  <si>
    <t>…</t>
  </si>
  <si>
    <t>1659259987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</si>
</sst>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2022/10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Zajištění prohlídek UTZ - OŘ Brno SSZT Jihlava 2022 - 2026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20. 3. 2019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Prohlídky UTZ'!J30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'PS 01 - Prohlídky UTZ'!P117</f>
        <v>0</v>
      </c>
      <c r="AV95" s="125">
        <f>'PS 01 - Prohlídky UTZ'!J33</f>
        <v>0</v>
      </c>
      <c r="AW95" s="125">
        <f>'PS 01 - Prohlídky UTZ'!J34</f>
        <v>0</v>
      </c>
      <c r="AX95" s="125">
        <f>'PS 01 - Prohlídky UTZ'!J35</f>
        <v>0</v>
      </c>
      <c r="AY95" s="125">
        <f>'PS 01 - Prohlídky UTZ'!J36</f>
        <v>0</v>
      </c>
      <c r="AZ95" s="125">
        <f>'PS 01 - Prohlídky UTZ'!F33</f>
        <v>0</v>
      </c>
      <c r="BA95" s="125">
        <f>'PS 01 - Prohlídky UTZ'!F34</f>
        <v>0</v>
      </c>
      <c r="BB95" s="125">
        <f>'PS 01 - Prohlídky UTZ'!F35</f>
        <v>0</v>
      </c>
      <c r="BC95" s="125">
        <f>'PS 01 - Prohlídky UTZ'!F36</f>
        <v>0</v>
      </c>
      <c r="BD95" s="127">
        <f>'PS 01 - Prohlídky UTZ'!F37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7" customFormat="1" ht="16.5" customHeight="1">
      <c r="A96" s="116" t="s">
        <v>77</v>
      </c>
      <c r="B96" s="117"/>
      <c r="C96" s="118"/>
      <c r="D96" s="119" t="s">
        <v>84</v>
      </c>
      <c r="E96" s="119"/>
      <c r="F96" s="119"/>
      <c r="G96" s="119"/>
      <c r="H96" s="119"/>
      <c r="I96" s="120"/>
      <c r="J96" s="119" t="s">
        <v>85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VRN'!J30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9">
        <v>0</v>
      </c>
      <c r="AT96" s="130">
        <f>ROUND(SUM(AV96:AW96),2)</f>
        <v>0</v>
      </c>
      <c r="AU96" s="131">
        <f>'PS 02 - VRN'!P119</f>
        <v>0</v>
      </c>
      <c r="AV96" s="130">
        <f>'PS 02 - VRN'!J33</f>
        <v>0</v>
      </c>
      <c r="AW96" s="130">
        <f>'PS 02 - VRN'!J34</f>
        <v>0</v>
      </c>
      <c r="AX96" s="130">
        <f>'PS 02 - VRN'!J35</f>
        <v>0</v>
      </c>
      <c r="AY96" s="130">
        <f>'PS 02 - VRN'!J36</f>
        <v>0</v>
      </c>
      <c r="AZ96" s="130">
        <f>'PS 02 - VRN'!F33</f>
        <v>0</v>
      </c>
      <c r="BA96" s="130">
        <f>'PS 02 - VRN'!F34</f>
        <v>0</v>
      </c>
      <c r="BB96" s="130">
        <f>'PS 02 - VRN'!F35</f>
        <v>0</v>
      </c>
      <c r="BC96" s="130">
        <f>'PS 02 - VRN'!F36</f>
        <v>0</v>
      </c>
      <c r="BD96" s="132">
        <f>'PS 02 - VRN'!F37</f>
        <v>0</v>
      </c>
      <c r="BE96" s="7"/>
      <c r="BT96" s="128" t="s">
        <v>81</v>
      </c>
      <c r="BV96" s="128" t="s">
        <v>75</v>
      </c>
      <c r="BW96" s="128" t="s">
        <v>86</v>
      </c>
      <c r="BX96" s="128" t="s">
        <v>5</v>
      </c>
      <c r="CL96" s="128" t="s">
        <v>1</v>
      </c>
      <c r="CM96" s="128" t="s">
        <v>83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zevpt4NLBsp8MiytToPUXVJGEYnaYUhCL9o2zRnYohzGXK7OYSQna8ONnqGJBmoXjkaGkxR/wUBkDxGZu5f7DA==" hashValue="D6OlEZQqTlya5dLdDjOVtQGNPBAvUBCeSykeG2F/6DQw8bLmjKC8RyTSlvnErH+3AubOaRDTIpVq7Tt21ccl5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PS 01 - Prohlídky UTZ'!C2" display="/"/>
    <hyperlink ref="A96" location="'PS 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Zajištění prohlídek UTZ - OŘ Brno SSZT Jihlava 2022 - 2026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20. 3. 2019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ROUND((SUM(BE117:BE133)),  2)</f>
        <v>0</v>
      </c>
      <c r="G33" s="35"/>
      <c r="H33" s="35"/>
      <c r="I33" s="152">
        <v>0.20999999999999999</v>
      </c>
      <c r="J33" s="151">
        <f>ROUND(((SUM(BE117:BE133))*I33),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ROUND((SUM(BF117:BF133)),  2)</f>
        <v>0</v>
      </c>
      <c r="G34" s="35"/>
      <c r="H34" s="35"/>
      <c r="I34" s="152">
        <v>0.14999999999999999</v>
      </c>
      <c r="J34" s="151">
        <f>ROUND(((SUM(BF117:BF133))*I34),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ROUND((SUM(BG117:BG133)),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ROUND((SUM(BH117:BH133)),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ROUND((SUM(BI117:BI133)),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Zajištění prohlídek UTZ - OŘ Brno SSZT Jihlava 2022 - 2026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Prohlídky UTZ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20. 3. 2019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96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Zajištění prohlídek UTZ - OŘ Brno SSZT Jihlava 2022 - 2026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88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Prohlídky UTZ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20. 3. 2019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97</v>
      </c>
      <c r="D116" s="185" t="s">
        <v>58</v>
      </c>
      <c r="E116" s="185" t="s">
        <v>54</v>
      </c>
      <c r="F116" s="185" t="s">
        <v>55</v>
      </c>
      <c r="G116" s="185" t="s">
        <v>98</v>
      </c>
      <c r="H116" s="185" t="s">
        <v>99</v>
      </c>
      <c r="I116" s="185" t="s">
        <v>100</v>
      </c>
      <c r="J116" s="186" t="s">
        <v>92</v>
      </c>
      <c r="K116" s="187" t="s">
        <v>101</v>
      </c>
      <c r="L116" s="188"/>
      <c r="M116" s="97" t="s">
        <v>1</v>
      </c>
      <c r="N116" s="98" t="s">
        <v>37</v>
      </c>
      <c r="O116" s="98" t="s">
        <v>102</v>
      </c>
      <c r="P116" s="98" t="s">
        <v>103</v>
      </c>
      <c r="Q116" s="98" t="s">
        <v>104</v>
      </c>
      <c r="R116" s="98" t="s">
        <v>105</v>
      </c>
      <c r="S116" s="98" t="s">
        <v>106</v>
      </c>
      <c r="T116" s="99" t="s">
        <v>107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108</v>
      </c>
      <c r="D117" s="37"/>
      <c r="E117" s="37"/>
      <c r="F117" s="37"/>
      <c r="G117" s="37"/>
      <c r="H117" s="37"/>
      <c r="I117" s="37"/>
      <c r="J117" s="189">
        <f>BK117</f>
        <v>0</v>
      </c>
      <c r="K117" s="37"/>
      <c r="L117" s="41"/>
      <c r="M117" s="100"/>
      <c r="N117" s="190"/>
      <c r="O117" s="101"/>
      <c r="P117" s="191">
        <f>P118</f>
        <v>0</v>
      </c>
      <c r="Q117" s="101"/>
      <c r="R117" s="191">
        <f>R118</f>
        <v>0</v>
      </c>
      <c r="S117" s="101"/>
      <c r="T117" s="192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72</v>
      </c>
      <c r="AU117" s="14" t="s">
        <v>94</v>
      </c>
      <c r="BK117" s="193">
        <f>BK118</f>
        <v>0</v>
      </c>
    </row>
    <row r="118" s="11" customFormat="1" ht="25.92" customHeight="1">
      <c r="A118" s="11"/>
      <c r="B118" s="194"/>
      <c r="C118" s="195"/>
      <c r="D118" s="196" t="s">
        <v>72</v>
      </c>
      <c r="E118" s="197" t="s">
        <v>109</v>
      </c>
      <c r="F118" s="197" t="s">
        <v>110</v>
      </c>
      <c r="G118" s="195"/>
      <c r="H118" s="195"/>
      <c r="I118" s="198"/>
      <c r="J118" s="199">
        <f>BK118</f>
        <v>0</v>
      </c>
      <c r="K118" s="195"/>
      <c r="L118" s="200"/>
      <c r="M118" s="201"/>
      <c r="N118" s="202"/>
      <c r="O118" s="202"/>
      <c r="P118" s="203">
        <f>SUM(P119:P133)</f>
        <v>0</v>
      </c>
      <c r="Q118" s="202"/>
      <c r="R118" s="203">
        <f>SUM(R119:R133)</f>
        <v>0</v>
      </c>
      <c r="S118" s="202"/>
      <c r="T118" s="204">
        <f>SUM(T119:T133)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5" t="s">
        <v>111</v>
      </c>
      <c r="AT118" s="206" t="s">
        <v>72</v>
      </c>
      <c r="AU118" s="206" t="s">
        <v>73</v>
      </c>
      <c r="AY118" s="205" t="s">
        <v>112</v>
      </c>
      <c r="BK118" s="207">
        <f>SUM(BK119:BK133)</f>
        <v>0</v>
      </c>
    </row>
    <row r="119" s="2" customFormat="1" ht="24.15" customHeight="1">
      <c r="A119" s="35"/>
      <c r="B119" s="36"/>
      <c r="C119" s="208" t="s">
        <v>83</v>
      </c>
      <c r="D119" s="208" t="s">
        <v>113</v>
      </c>
      <c r="E119" s="209" t="s">
        <v>114</v>
      </c>
      <c r="F119" s="210" t="s">
        <v>115</v>
      </c>
      <c r="G119" s="211" t="s">
        <v>116</v>
      </c>
      <c r="H119" s="212">
        <v>8</v>
      </c>
      <c r="I119" s="213"/>
      <c r="J119" s="214">
        <f>ROUND(I119*H119,2)</f>
        <v>0</v>
      </c>
      <c r="K119" s="215"/>
      <c r="L119" s="41"/>
      <c r="M119" s="216" t="s">
        <v>1</v>
      </c>
      <c r="N119" s="217" t="s">
        <v>38</v>
      </c>
      <c r="O119" s="88"/>
      <c r="P119" s="218">
        <f>O119*H119</f>
        <v>0</v>
      </c>
      <c r="Q119" s="218">
        <v>0</v>
      </c>
      <c r="R119" s="218">
        <f>Q119*H119</f>
        <v>0</v>
      </c>
      <c r="S119" s="218">
        <v>0</v>
      </c>
      <c r="T119" s="21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20" t="s">
        <v>117</v>
      </c>
      <c r="AT119" s="220" t="s">
        <v>113</v>
      </c>
      <c r="AU119" s="220" t="s">
        <v>81</v>
      </c>
      <c r="AY119" s="14" t="s">
        <v>112</v>
      </c>
      <c r="BE119" s="221">
        <f>IF(N119="základní",J119,0)</f>
        <v>0</v>
      </c>
      <c r="BF119" s="221">
        <f>IF(N119="snížená",J119,0)</f>
        <v>0</v>
      </c>
      <c r="BG119" s="221">
        <f>IF(N119="zákl. přenesená",J119,0)</f>
        <v>0</v>
      </c>
      <c r="BH119" s="221">
        <f>IF(N119="sníž. přenesená",J119,0)</f>
        <v>0</v>
      </c>
      <c r="BI119" s="221">
        <f>IF(N119="nulová",J119,0)</f>
        <v>0</v>
      </c>
      <c r="BJ119" s="14" t="s">
        <v>81</v>
      </c>
      <c r="BK119" s="221">
        <f>ROUND(I119*H119,2)</f>
        <v>0</v>
      </c>
      <c r="BL119" s="14" t="s">
        <v>117</v>
      </c>
      <c r="BM119" s="220" t="s">
        <v>118</v>
      </c>
    </row>
    <row r="120" s="2" customFormat="1" ht="24.15" customHeight="1">
      <c r="A120" s="35"/>
      <c r="B120" s="36"/>
      <c r="C120" s="208" t="s">
        <v>81</v>
      </c>
      <c r="D120" s="208" t="s">
        <v>113</v>
      </c>
      <c r="E120" s="209" t="s">
        <v>119</v>
      </c>
      <c r="F120" s="210" t="s">
        <v>120</v>
      </c>
      <c r="G120" s="211" t="s">
        <v>116</v>
      </c>
      <c r="H120" s="212">
        <v>0</v>
      </c>
      <c r="I120" s="213"/>
      <c r="J120" s="214">
        <f>ROUND(I120*H120,2)</f>
        <v>0</v>
      </c>
      <c r="K120" s="215"/>
      <c r="L120" s="41"/>
      <c r="M120" s="216" t="s">
        <v>1</v>
      </c>
      <c r="N120" s="217" t="s">
        <v>38</v>
      </c>
      <c r="O120" s="88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20" t="s">
        <v>117</v>
      </c>
      <c r="AT120" s="220" t="s">
        <v>113</v>
      </c>
      <c r="AU120" s="220" t="s">
        <v>81</v>
      </c>
      <c r="AY120" s="14" t="s">
        <v>112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4" t="s">
        <v>81</v>
      </c>
      <c r="BK120" s="221">
        <f>ROUND(I120*H120,2)</f>
        <v>0</v>
      </c>
      <c r="BL120" s="14" t="s">
        <v>117</v>
      </c>
      <c r="BM120" s="220" t="s">
        <v>121</v>
      </c>
    </row>
    <row r="121" s="2" customFormat="1" ht="33" customHeight="1">
      <c r="A121" s="35"/>
      <c r="B121" s="36"/>
      <c r="C121" s="208" t="s">
        <v>122</v>
      </c>
      <c r="D121" s="208" t="s">
        <v>113</v>
      </c>
      <c r="E121" s="209" t="s">
        <v>123</v>
      </c>
      <c r="F121" s="210" t="s">
        <v>124</v>
      </c>
      <c r="G121" s="211" t="s">
        <v>116</v>
      </c>
      <c r="H121" s="212">
        <v>18</v>
      </c>
      <c r="I121" s="213"/>
      <c r="J121" s="214">
        <f>ROUND(I121*H121,2)</f>
        <v>0</v>
      </c>
      <c r="K121" s="215"/>
      <c r="L121" s="41"/>
      <c r="M121" s="216" t="s">
        <v>1</v>
      </c>
      <c r="N121" s="217" t="s">
        <v>38</v>
      </c>
      <c r="O121" s="88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0" t="s">
        <v>117</v>
      </c>
      <c r="AT121" s="220" t="s">
        <v>113</v>
      </c>
      <c r="AU121" s="220" t="s">
        <v>81</v>
      </c>
      <c r="AY121" s="14" t="s">
        <v>112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4" t="s">
        <v>81</v>
      </c>
      <c r="BK121" s="221">
        <f>ROUND(I121*H121,2)</f>
        <v>0</v>
      </c>
      <c r="BL121" s="14" t="s">
        <v>117</v>
      </c>
      <c r="BM121" s="220" t="s">
        <v>125</v>
      </c>
    </row>
    <row r="122" s="2" customFormat="1" ht="24.15" customHeight="1">
      <c r="A122" s="35"/>
      <c r="B122" s="36"/>
      <c r="C122" s="208" t="s">
        <v>111</v>
      </c>
      <c r="D122" s="208" t="s">
        <v>113</v>
      </c>
      <c r="E122" s="209" t="s">
        <v>126</v>
      </c>
      <c r="F122" s="210" t="s">
        <v>127</v>
      </c>
      <c r="G122" s="211" t="s">
        <v>116</v>
      </c>
      <c r="H122" s="212">
        <v>43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117</v>
      </c>
      <c r="AT122" s="220" t="s">
        <v>113</v>
      </c>
      <c r="AU122" s="220" t="s">
        <v>81</v>
      </c>
      <c r="AY122" s="14" t="s">
        <v>112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117</v>
      </c>
      <c r="BM122" s="220" t="s">
        <v>128</v>
      </c>
    </row>
    <row r="123" s="2" customFormat="1" ht="37.8" customHeight="1">
      <c r="A123" s="35"/>
      <c r="B123" s="36"/>
      <c r="C123" s="208" t="s">
        <v>129</v>
      </c>
      <c r="D123" s="208" t="s">
        <v>113</v>
      </c>
      <c r="E123" s="209" t="s">
        <v>130</v>
      </c>
      <c r="F123" s="210" t="s">
        <v>131</v>
      </c>
      <c r="G123" s="211" t="s">
        <v>116</v>
      </c>
      <c r="H123" s="212">
        <v>36</v>
      </c>
      <c r="I123" s="213"/>
      <c r="J123" s="214">
        <f>ROUND(I123*H123,2)</f>
        <v>0</v>
      </c>
      <c r="K123" s="215"/>
      <c r="L123" s="41"/>
      <c r="M123" s="216" t="s">
        <v>1</v>
      </c>
      <c r="N123" s="217" t="s">
        <v>38</v>
      </c>
      <c r="O123" s="88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0" t="s">
        <v>117</v>
      </c>
      <c r="AT123" s="220" t="s">
        <v>113</v>
      </c>
      <c r="AU123" s="220" t="s">
        <v>81</v>
      </c>
      <c r="AY123" s="14" t="s">
        <v>112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4" t="s">
        <v>81</v>
      </c>
      <c r="BK123" s="221">
        <f>ROUND(I123*H123,2)</f>
        <v>0</v>
      </c>
      <c r="BL123" s="14" t="s">
        <v>117</v>
      </c>
      <c r="BM123" s="220" t="s">
        <v>132</v>
      </c>
    </row>
    <row r="124" s="2" customFormat="1" ht="24.15" customHeight="1">
      <c r="A124" s="35"/>
      <c r="B124" s="36"/>
      <c r="C124" s="208" t="s">
        <v>133</v>
      </c>
      <c r="D124" s="208" t="s">
        <v>113</v>
      </c>
      <c r="E124" s="209" t="s">
        <v>134</v>
      </c>
      <c r="F124" s="210" t="s">
        <v>135</v>
      </c>
      <c r="G124" s="211" t="s">
        <v>116</v>
      </c>
      <c r="H124" s="212">
        <v>116</v>
      </c>
      <c r="I124" s="213"/>
      <c r="J124" s="214">
        <f>ROUND(I124*H124,2)</f>
        <v>0</v>
      </c>
      <c r="K124" s="215"/>
      <c r="L124" s="41"/>
      <c r="M124" s="216" t="s">
        <v>1</v>
      </c>
      <c r="N124" s="217" t="s">
        <v>38</v>
      </c>
      <c r="O124" s="88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117</v>
      </c>
      <c r="AT124" s="220" t="s">
        <v>113</v>
      </c>
      <c r="AU124" s="220" t="s">
        <v>81</v>
      </c>
      <c r="AY124" s="14" t="s">
        <v>112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117</v>
      </c>
      <c r="BM124" s="220" t="s">
        <v>136</v>
      </c>
    </row>
    <row r="125" s="2" customFormat="1" ht="24.15" customHeight="1">
      <c r="A125" s="35"/>
      <c r="B125" s="36"/>
      <c r="C125" s="208" t="s">
        <v>137</v>
      </c>
      <c r="D125" s="208" t="s">
        <v>113</v>
      </c>
      <c r="E125" s="209" t="s">
        <v>138</v>
      </c>
      <c r="F125" s="210" t="s">
        <v>139</v>
      </c>
      <c r="G125" s="211" t="s">
        <v>116</v>
      </c>
      <c r="H125" s="212">
        <v>17</v>
      </c>
      <c r="I125" s="213"/>
      <c r="J125" s="214">
        <f>ROUND(I125*H125,2)</f>
        <v>0</v>
      </c>
      <c r="K125" s="215"/>
      <c r="L125" s="41"/>
      <c r="M125" s="216" t="s">
        <v>1</v>
      </c>
      <c r="N125" s="217" t="s">
        <v>38</v>
      </c>
      <c r="O125" s="88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0" t="s">
        <v>117</v>
      </c>
      <c r="AT125" s="220" t="s">
        <v>113</v>
      </c>
      <c r="AU125" s="220" t="s">
        <v>81</v>
      </c>
      <c r="AY125" s="14" t="s">
        <v>112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4" t="s">
        <v>81</v>
      </c>
      <c r="BK125" s="221">
        <f>ROUND(I125*H125,2)</f>
        <v>0</v>
      </c>
      <c r="BL125" s="14" t="s">
        <v>117</v>
      </c>
      <c r="BM125" s="220" t="s">
        <v>140</v>
      </c>
    </row>
    <row r="126" s="2" customFormat="1" ht="24.15" customHeight="1">
      <c r="A126" s="35"/>
      <c r="B126" s="36"/>
      <c r="C126" s="208" t="s">
        <v>141</v>
      </c>
      <c r="D126" s="208" t="s">
        <v>113</v>
      </c>
      <c r="E126" s="209" t="s">
        <v>142</v>
      </c>
      <c r="F126" s="210" t="s">
        <v>143</v>
      </c>
      <c r="G126" s="211" t="s">
        <v>116</v>
      </c>
      <c r="H126" s="212">
        <v>32</v>
      </c>
      <c r="I126" s="213"/>
      <c r="J126" s="214">
        <f>ROUND(I126*H126,2)</f>
        <v>0</v>
      </c>
      <c r="K126" s="215"/>
      <c r="L126" s="41"/>
      <c r="M126" s="216" t="s">
        <v>1</v>
      </c>
      <c r="N126" s="217" t="s">
        <v>38</v>
      </c>
      <c r="O126" s="88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0" t="s">
        <v>117</v>
      </c>
      <c r="AT126" s="220" t="s">
        <v>113</v>
      </c>
      <c r="AU126" s="220" t="s">
        <v>81</v>
      </c>
      <c r="AY126" s="14" t="s">
        <v>112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4" t="s">
        <v>81</v>
      </c>
      <c r="BK126" s="221">
        <f>ROUND(I126*H126,2)</f>
        <v>0</v>
      </c>
      <c r="BL126" s="14" t="s">
        <v>117</v>
      </c>
      <c r="BM126" s="220" t="s">
        <v>144</v>
      </c>
    </row>
    <row r="127" s="2" customFormat="1" ht="24.15" customHeight="1">
      <c r="A127" s="35"/>
      <c r="B127" s="36"/>
      <c r="C127" s="208" t="s">
        <v>145</v>
      </c>
      <c r="D127" s="208" t="s">
        <v>113</v>
      </c>
      <c r="E127" s="209" t="s">
        <v>146</v>
      </c>
      <c r="F127" s="210" t="s">
        <v>147</v>
      </c>
      <c r="G127" s="211" t="s">
        <v>116</v>
      </c>
      <c r="H127" s="212">
        <v>11</v>
      </c>
      <c r="I127" s="213"/>
      <c r="J127" s="214">
        <f>ROUND(I127*H127,2)</f>
        <v>0</v>
      </c>
      <c r="K127" s="215"/>
      <c r="L127" s="41"/>
      <c r="M127" s="216" t="s">
        <v>1</v>
      </c>
      <c r="N127" s="217" t="s">
        <v>38</v>
      </c>
      <c r="O127" s="88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0" t="s">
        <v>117</v>
      </c>
      <c r="AT127" s="220" t="s">
        <v>113</v>
      </c>
      <c r="AU127" s="220" t="s">
        <v>81</v>
      </c>
      <c r="AY127" s="14" t="s">
        <v>112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4" t="s">
        <v>81</v>
      </c>
      <c r="BK127" s="221">
        <f>ROUND(I127*H127,2)</f>
        <v>0</v>
      </c>
      <c r="BL127" s="14" t="s">
        <v>117</v>
      </c>
      <c r="BM127" s="220" t="s">
        <v>148</v>
      </c>
    </row>
    <row r="128" s="2" customFormat="1" ht="21.75" customHeight="1">
      <c r="A128" s="35"/>
      <c r="B128" s="36"/>
      <c r="C128" s="208" t="s">
        <v>149</v>
      </c>
      <c r="D128" s="208" t="s">
        <v>113</v>
      </c>
      <c r="E128" s="209" t="s">
        <v>150</v>
      </c>
      <c r="F128" s="210" t="s">
        <v>151</v>
      </c>
      <c r="G128" s="211" t="s">
        <v>116</v>
      </c>
      <c r="H128" s="212">
        <v>9</v>
      </c>
      <c r="I128" s="213"/>
      <c r="J128" s="214">
        <f>ROUND(I128*H128,2)</f>
        <v>0</v>
      </c>
      <c r="K128" s="215"/>
      <c r="L128" s="41"/>
      <c r="M128" s="216" t="s">
        <v>1</v>
      </c>
      <c r="N128" s="217" t="s">
        <v>38</v>
      </c>
      <c r="O128" s="88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0" t="s">
        <v>117</v>
      </c>
      <c r="AT128" s="220" t="s">
        <v>113</v>
      </c>
      <c r="AU128" s="220" t="s">
        <v>81</v>
      </c>
      <c r="AY128" s="14" t="s">
        <v>112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4" t="s">
        <v>81</v>
      </c>
      <c r="BK128" s="221">
        <f>ROUND(I128*H128,2)</f>
        <v>0</v>
      </c>
      <c r="BL128" s="14" t="s">
        <v>117</v>
      </c>
      <c r="BM128" s="220" t="s">
        <v>152</v>
      </c>
    </row>
    <row r="129" s="2" customFormat="1" ht="24.15" customHeight="1">
      <c r="A129" s="35"/>
      <c r="B129" s="36"/>
      <c r="C129" s="208" t="s">
        <v>153</v>
      </c>
      <c r="D129" s="208" t="s">
        <v>113</v>
      </c>
      <c r="E129" s="209" t="s">
        <v>154</v>
      </c>
      <c r="F129" s="210" t="s">
        <v>155</v>
      </c>
      <c r="G129" s="211" t="s">
        <v>116</v>
      </c>
      <c r="H129" s="212">
        <v>11</v>
      </c>
      <c r="I129" s="213"/>
      <c r="J129" s="214">
        <f>ROUND(I129*H129,2)</f>
        <v>0</v>
      </c>
      <c r="K129" s="215"/>
      <c r="L129" s="41"/>
      <c r="M129" s="216" t="s">
        <v>1</v>
      </c>
      <c r="N129" s="217" t="s">
        <v>38</v>
      </c>
      <c r="O129" s="88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0" t="s">
        <v>117</v>
      </c>
      <c r="AT129" s="220" t="s">
        <v>113</v>
      </c>
      <c r="AU129" s="220" t="s">
        <v>81</v>
      </c>
      <c r="AY129" s="14" t="s">
        <v>112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4" t="s">
        <v>81</v>
      </c>
      <c r="BK129" s="221">
        <f>ROUND(I129*H129,2)</f>
        <v>0</v>
      </c>
      <c r="BL129" s="14" t="s">
        <v>117</v>
      </c>
      <c r="BM129" s="220" t="s">
        <v>156</v>
      </c>
    </row>
    <row r="130" s="2" customFormat="1" ht="24.15" customHeight="1">
      <c r="A130" s="35"/>
      <c r="B130" s="36"/>
      <c r="C130" s="208" t="s">
        <v>157</v>
      </c>
      <c r="D130" s="208" t="s">
        <v>113</v>
      </c>
      <c r="E130" s="209" t="s">
        <v>158</v>
      </c>
      <c r="F130" s="210" t="s">
        <v>159</v>
      </c>
      <c r="G130" s="211" t="s">
        <v>116</v>
      </c>
      <c r="H130" s="212">
        <v>0</v>
      </c>
      <c r="I130" s="213"/>
      <c r="J130" s="214">
        <f>ROUND(I130*H130,2)</f>
        <v>0</v>
      </c>
      <c r="K130" s="215"/>
      <c r="L130" s="41"/>
      <c r="M130" s="216" t="s">
        <v>1</v>
      </c>
      <c r="N130" s="217" t="s">
        <v>38</v>
      </c>
      <c r="O130" s="88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0" t="s">
        <v>117</v>
      </c>
      <c r="AT130" s="220" t="s">
        <v>113</v>
      </c>
      <c r="AU130" s="220" t="s">
        <v>81</v>
      </c>
      <c r="AY130" s="14" t="s">
        <v>112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4" t="s">
        <v>81</v>
      </c>
      <c r="BK130" s="221">
        <f>ROUND(I130*H130,2)</f>
        <v>0</v>
      </c>
      <c r="BL130" s="14" t="s">
        <v>117</v>
      </c>
      <c r="BM130" s="220" t="s">
        <v>160</v>
      </c>
    </row>
    <row r="131" s="2" customFormat="1" ht="24.15" customHeight="1">
      <c r="A131" s="35"/>
      <c r="B131" s="36"/>
      <c r="C131" s="208" t="s">
        <v>161</v>
      </c>
      <c r="D131" s="208" t="s">
        <v>113</v>
      </c>
      <c r="E131" s="209" t="s">
        <v>162</v>
      </c>
      <c r="F131" s="210" t="s">
        <v>163</v>
      </c>
      <c r="G131" s="211" t="s">
        <v>116</v>
      </c>
      <c r="H131" s="212">
        <v>25</v>
      </c>
      <c r="I131" s="213"/>
      <c r="J131" s="214">
        <f>ROUND(I131*H131,2)</f>
        <v>0</v>
      </c>
      <c r="K131" s="215"/>
      <c r="L131" s="41"/>
      <c r="M131" s="216" t="s">
        <v>1</v>
      </c>
      <c r="N131" s="217" t="s">
        <v>38</v>
      </c>
      <c r="O131" s="88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0" t="s">
        <v>117</v>
      </c>
      <c r="AT131" s="220" t="s">
        <v>113</v>
      </c>
      <c r="AU131" s="220" t="s">
        <v>81</v>
      </c>
      <c r="AY131" s="14" t="s">
        <v>112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4" t="s">
        <v>81</v>
      </c>
      <c r="BK131" s="221">
        <f>ROUND(I131*H131,2)</f>
        <v>0</v>
      </c>
      <c r="BL131" s="14" t="s">
        <v>117</v>
      </c>
      <c r="BM131" s="220" t="s">
        <v>164</v>
      </c>
    </row>
    <row r="132" s="2" customFormat="1" ht="24.15" customHeight="1">
      <c r="A132" s="35"/>
      <c r="B132" s="36"/>
      <c r="C132" s="208" t="s">
        <v>165</v>
      </c>
      <c r="D132" s="208" t="s">
        <v>113</v>
      </c>
      <c r="E132" s="209" t="s">
        <v>166</v>
      </c>
      <c r="F132" s="210" t="s">
        <v>167</v>
      </c>
      <c r="G132" s="211" t="s">
        <v>116</v>
      </c>
      <c r="H132" s="212">
        <v>184</v>
      </c>
      <c r="I132" s="213"/>
      <c r="J132" s="214">
        <f>ROUND(I132*H132,2)</f>
        <v>0</v>
      </c>
      <c r="K132" s="215"/>
      <c r="L132" s="41"/>
      <c r="M132" s="216" t="s">
        <v>1</v>
      </c>
      <c r="N132" s="217" t="s">
        <v>38</v>
      </c>
      <c r="O132" s="88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0" t="s">
        <v>117</v>
      </c>
      <c r="AT132" s="220" t="s">
        <v>113</v>
      </c>
      <c r="AU132" s="220" t="s">
        <v>81</v>
      </c>
      <c r="AY132" s="14" t="s">
        <v>112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4" t="s">
        <v>81</v>
      </c>
      <c r="BK132" s="221">
        <f>ROUND(I132*H132,2)</f>
        <v>0</v>
      </c>
      <c r="BL132" s="14" t="s">
        <v>117</v>
      </c>
      <c r="BM132" s="220" t="s">
        <v>168</v>
      </c>
    </row>
    <row r="133" s="2" customFormat="1" ht="21.75" customHeight="1">
      <c r="A133" s="35"/>
      <c r="B133" s="36"/>
      <c r="C133" s="208" t="s">
        <v>8</v>
      </c>
      <c r="D133" s="208" t="s">
        <v>113</v>
      </c>
      <c r="E133" s="209" t="s">
        <v>169</v>
      </c>
      <c r="F133" s="210" t="s">
        <v>170</v>
      </c>
      <c r="G133" s="211" t="s">
        <v>116</v>
      </c>
      <c r="H133" s="212">
        <v>0</v>
      </c>
      <c r="I133" s="213"/>
      <c r="J133" s="214">
        <f>ROUND(I133*H133,2)</f>
        <v>0</v>
      </c>
      <c r="K133" s="215"/>
      <c r="L133" s="41"/>
      <c r="M133" s="222" t="s">
        <v>1</v>
      </c>
      <c r="N133" s="223" t="s">
        <v>38</v>
      </c>
      <c r="O133" s="224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0" t="s">
        <v>117</v>
      </c>
      <c r="AT133" s="220" t="s">
        <v>113</v>
      </c>
      <c r="AU133" s="220" t="s">
        <v>81</v>
      </c>
      <c r="AY133" s="14" t="s">
        <v>112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4" t="s">
        <v>81</v>
      </c>
      <c r="BK133" s="221">
        <f>ROUND(I133*H133,2)</f>
        <v>0</v>
      </c>
      <c r="BL133" s="14" t="s">
        <v>117</v>
      </c>
      <c r="BM133" s="220" t="s">
        <v>171</v>
      </c>
    </row>
    <row r="134" s="2" customFormat="1" ht="6.96" customHeight="1">
      <c r="A134" s="35"/>
      <c r="B134" s="63"/>
      <c r="C134" s="64"/>
      <c r="D134" s="64"/>
      <c r="E134" s="64"/>
      <c r="F134" s="64"/>
      <c r="G134" s="64"/>
      <c r="H134" s="64"/>
      <c r="I134" s="64"/>
      <c r="J134" s="64"/>
      <c r="K134" s="64"/>
      <c r="L134" s="41"/>
      <c r="M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</sheetData>
  <sheetProtection sheet="1" autoFilter="0" formatColumns="0" formatRows="0" objects="1" scenarios="1" spinCount="100000" saltValue="TEIofovnf0xXArtPSo9s0Y6ETrYUnCeYGs8/19rOoS7Fm6Uf3S3+ZWIuuhfEGtRVB2qgdeBIvue1oKbycC6+Zw==" hashValue="F0mCRJE2zos5YSeRljEdyw6O4Nabn5RlMiyOBPwXX77g5NSWJJBkrJ80jLBd4MbYPvnlzdVLTN7spflGXT7ZZQ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83</v>
      </c>
    </row>
    <row r="4" s="1" customFormat="1" ht="24.96" customHeight="1">
      <c r="B4" s="17"/>
      <c r="D4" s="135" t="s">
        <v>87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Zajištění prohlídek UTZ - OŘ Brno SSZT Jihlava 2022 - 2026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88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20. 3. 2019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ROUND(J119,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ROUND((SUM(BE119:BE124)),  2)</f>
        <v>0</v>
      </c>
      <c r="G33" s="35"/>
      <c r="H33" s="35"/>
      <c r="I33" s="152">
        <v>0.20999999999999999</v>
      </c>
      <c r="J33" s="151">
        <f>ROUND(((SUM(BE119:BE124))*I33),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ROUND((SUM(BF119:BF124)),  2)</f>
        <v>0</v>
      </c>
      <c r="G34" s="35"/>
      <c r="H34" s="35"/>
      <c r="I34" s="152">
        <v>0.14999999999999999</v>
      </c>
      <c r="J34" s="151">
        <f>ROUND(((SUM(BF119:BF124))*I34),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ROUND((SUM(BG119:BG124)),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ROUND((SUM(BH119:BH124)),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ROUND((SUM(BI119:BI124)),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Zajištění prohlídek UTZ - OŘ Brno SSZT Jihlava 2022 - 2026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20. 3. 2019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91</v>
      </c>
      <c r="D94" s="173"/>
      <c r="E94" s="173"/>
      <c r="F94" s="173"/>
      <c r="G94" s="173"/>
      <c r="H94" s="173"/>
      <c r="I94" s="173"/>
      <c r="J94" s="174" t="s">
        <v>92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93</v>
      </c>
      <c r="D96" s="37"/>
      <c r="E96" s="37"/>
      <c r="F96" s="37"/>
      <c r="G96" s="37"/>
      <c r="H96" s="37"/>
      <c r="I96" s="37"/>
      <c r="J96" s="107">
        <f>J119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6"/>
      <c r="C97" s="177"/>
      <c r="D97" s="178" t="s">
        <v>173</v>
      </c>
      <c r="E97" s="179"/>
      <c r="F97" s="179"/>
      <c r="G97" s="179"/>
      <c r="H97" s="179"/>
      <c r="I97" s="179"/>
      <c r="J97" s="180">
        <f>J120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27"/>
      <c r="C98" s="228"/>
      <c r="D98" s="229" t="s">
        <v>174</v>
      </c>
      <c r="E98" s="230"/>
      <c r="F98" s="230"/>
      <c r="G98" s="230"/>
      <c r="H98" s="230"/>
      <c r="I98" s="230"/>
      <c r="J98" s="231">
        <f>J121</f>
        <v>0</v>
      </c>
      <c r="K98" s="228"/>
      <c r="L98" s="23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27"/>
      <c r="C99" s="228"/>
      <c r="D99" s="229" t="s">
        <v>175</v>
      </c>
      <c r="E99" s="230"/>
      <c r="F99" s="230"/>
      <c r="G99" s="230"/>
      <c r="H99" s="230"/>
      <c r="I99" s="230"/>
      <c r="J99" s="231">
        <f>J123</f>
        <v>0</v>
      </c>
      <c r="K99" s="228"/>
      <c r="L99" s="23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96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71" t="str">
        <f>E7</f>
        <v>Zajištění prohlídek UTZ - OŘ Brno SSZT Jihlava 2022 - 2026</v>
      </c>
      <c r="F109" s="29"/>
      <c r="G109" s="29"/>
      <c r="H109" s="29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88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73" t="str">
        <f>E9</f>
        <v>PS 02 - VRN</v>
      </c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20</v>
      </c>
      <c r="D113" s="37"/>
      <c r="E113" s="37"/>
      <c r="F113" s="24" t="str">
        <f>F12</f>
        <v xml:space="preserve"> </v>
      </c>
      <c r="G113" s="37"/>
      <c r="H113" s="37"/>
      <c r="I113" s="29" t="s">
        <v>22</v>
      </c>
      <c r="J113" s="76" t="str">
        <f>IF(J12="","",J12)</f>
        <v>20. 3. 2019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24</v>
      </c>
      <c r="D115" s="37"/>
      <c r="E115" s="37"/>
      <c r="F115" s="24" t="str">
        <f>E15</f>
        <v xml:space="preserve"> </v>
      </c>
      <c r="G115" s="37"/>
      <c r="H115" s="37"/>
      <c r="I115" s="29" t="s">
        <v>29</v>
      </c>
      <c r="J115" s="33" t="str">
        <f>E21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27</v>
      </c>
      <c r="D116" s="37"/>
      <c r="E116" s="37"/>
      <c r="F116" s="24" t="str">
        <f>IF(E18="","",E18)</f>
        <v>Vyplň údaj</v>
      </c>
      <c r="G116" s="37"/>
      <c r="H116" s="37"/>
      <c r="I116" s="29" t="s">
        <v>31</v>
      </c>
      <c r="J116" s="33" t="str">
        <f>E24</f>
        <v xml:space="preserve"> 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0.32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10" customFormat="1" ht="29.28" customHeight="1">
      <c r="A118" s="182"/>
      <c r="B118" s="183"/>
      <c r="C118" s="184" t="s">
        <v>97</v>
      </c>
      <c r="D118" s="185" t="s">
        <v>58</v>
      </c>
      <c r="E118" s="185" t="s">
        <v>54</v>
      </c>
      <c r="F118" s="185" t="s">
        <v>55</v>
      </c>
      <c r="G118" s="185" t="s">
        <v>98</v>
      </c>
      <c r="H118" s="185" t="s">
        <v>99</v>
      </c>
      <c r="I118" s="185" t="s">
        <v>100</v>
      </c>
      <c r="J118" s="186" t="s">
        <v>92</v>
      </c>
      <c r="K118" s="187" t="s">
        <v>101</v>
      </c>
      <c r="L118" s="188"/>
      <c r="M118" s="97" t="s">
        <v>1</v>
      </c>
      <c r="N118" s="98" t="s">
        <v>37</v>
      </c>
      <c r="O118" s="98" t="s">
        <v>102</v>
      </c>
      <c r="P118" s="98" t="s">
        <v>103</v>
      </c>
      <c r="Q118" s="98" t="s">
        <v>104</v>
      </c>
      <c r="R118" s="98" t="s">
        <v>105</v>
      </c>
      <c r="S118" s="98" t="s">
        <v>106</v>
      </c>
      <c r="T118" s="99" t="s">
        <v>107</v>
      </c>
      <c r="U118" s="182"/>
      <c r="V118" s="182"/>
      <c r="W118" s="182"/>
      <c r="X118" s="182"/>
      <c r="Y118" s="182"/>
      <c r="Z118" s="182"/>
      <c r="AA118" s="182"/>
      <c r="AB118" s="182"/>
      <c r="AC118" s="182"/>
      <c r="AD118" s="182"/>
      <c r="AE118" s="182"/>
    </row>
    <row r="119" s="2" customFormat="1" ht="22.8" customHeight="1">
      <c r="A119" s="35"/>
      <c r="B119" s="36"/>
      <c r="C119" s="104" t="s">
        <v>108</v>
      </c>
      <c r="D119" s="37"/>
      <c r="E119" s="37"/>
      <c r="F119" s="37"/>
      <c r="G119" s="37"/>
      <c r="H119" s="37"/>
      <c r="I119" s="37"/>
      <c r="J119" s="189">
        <f>BK119</f>
        <v>0</v>
      </c>
      <c r="K119" s="37"/>
      <c r="L119" s="41"/>
      <c r="M119" s="100"/>
      <c r="N119" s="190"/>
      <c r="O119" s="101"/>
      <c r="P119" s="191">
        <f>P120</f>
        <v>0</v>
      </c>
      <c r="Q119" s="101"/>
      <c r="R119" s="191">
        <f>R120</f>
        <v>0</v>
      </c>
      <c r="S119" s="101"/>
      <c r="T119" s="192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4" t="s">
        <v>72</v>
      </c>
      <c r="AU119" s="14" t="s">
        <v>94</v>
      </c>
      <c r="BK119" s="193">
        <f>BK120</f>
        <v>0</v>
      </c>
    </row>
    <row r="120" s="11" customFormat="1" ht="25.92" customHeight="1">
      <c r="A120" s="11"/>
      <c r="B120" s="194"/>
      <c r="C120" s="195"/>
      <c r="D120" s="196" t="s">
        <v>72</v>
      </c>
      <c r="E120" s="197" t="s">
        <v>85</v>
      </c>
      <c r="F120" s="197" t="s">
        <v>176</v>
      </c>
      <c r="G120" s="195"/>
      <c r="H120" s="195"/>
      <c r="I120" s="198"/>
      <c r="J120" s="199">
        <f>BK120</f>
        <v>0</v>
      </c>
      <c r="K120" s="195"/>
      <c r="L120" s="200"/>
      <c r="M120" s="201"/>
      <c r="N120" s="202"/>
      <c r="O120" s="202"/>
      <c r="P120" s="203">
        <f>P121+P123</f>
        <v>0</v>
      </c>
      <c r="Q120" s="202"/>
      <c r="R120" s="203">
        <f>R121+R123</f>
        <v>0</v>
      </c>
      <c r="S120" s="202"/>
      <c r="T120" s="204">
        <f>T121+T123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5" t="s">
        <v>129</v>
      </c>
      <c r="AT120" s="206" t="s">
        <v>72</v>
      </c>
      <c r="AU120" s="206" t="s">
        <v>73</v>
      </c>
      <c r="AY120" s="205" t="s">
        <v>112</v>
      </c>
      <c r="BK120" s="207">
        <f>BK121+BK123</f>
        <v>0</v>
      </c>
    </row>
    <row r="121" s="11" customFormat="1" ht="22.8" customHeight="1">
      <c r="A121" s="11"/>
      <c r="B121" s="194"/>
      <c r="C121" s="195"/>
      <c r="D121" s="196" t="s">
        <v>72</v>
      </c>
      <c r="E121" s="233" t="s">
        <v>177</v>
      </c>
      <c r="F121" s="233" t="s">
        <v>178</v>
      </c>
      <c r="G121" s="195"/>
      <c r="H121" s="195"/>
      <c r="I121" s="198"/>
      <c r="J121" s="234">
        <f>BK121</f>
        <v>0</v>
      </c>
      <c r="K121" s="195"/>
      <c r="L121" s="200"/>
      <c r="M121" s="201"/>
      <c r="N121" s="202"/>
      <c r="O121" s="202"/>
      <c r="P121" s="203">
        <f>P122</f>
        <v>0</v>
      </c>
      <c r="Q121" s="202"/>
      <c r="R121" s="203">
        <f>R122</f>
        <v>0</v>
      </c>
      <c r="S121" s="202"/>
      <c r="T121" s="204">
        <f>T122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5" t="s">
        <v>129</v>
      </c>
      <c r="AT121" s="206" t="s">
        <v>72</v>
      </c>
      <c r="AU121" s="206" t="s">
        <v>81</v>
      </c>
      <c r="AY121" s="205" t="s">
        <v>112</v>
      </c>
      <c r="BK121" s="207">
        <f>BK122</f>
        <v>0</v>
      </c>
    </row>
    <row r="122" s="2" customFormat="1" ht="16.5" customHeight="1">
      <c r="A122" s="35"/>
      <c r="B122" s="36"/>
      <c r="C122" s="208" t="s">
        <v>83</v>
      </c>
      <c r="D122" s="208" t="s">
        <v>113</v>
      </c>
      <c r="E122" s="209" t="s">
        <v>179</v>
      </c>
      <c r="F122" s="210" t="s">
        <v>180</v>
      </c>
      <c r="G122" s="211" t="s">
        <v>181</v>
      </c>
      <c r="H122" s="212">
        <v>25</v>
      </c>
      <c r="I122" s="213"/>
      <c r="J122" s="214">
        <f>ROUND(I122*H122,2)</f>
        <v>0</v>
      </c>
      <c r="K122" s="215"/>
      <c r="L122" s="41"/>
      <c r="M122" s="216" t="s">
        <v>1</v>
      </c>
      <c r="N122" s="217" t="s">
        <v>38</v>
      </c>
      <c r="O122" s="88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0" t="s">
        <v>182</v>
      </c>
      <c r="AT122" s="220" t="s">
        <v>113</v>
      </c>
      <c r="AU122" s="220" t="s">
        <v>83</v>
      </c>
      <c r="AY122" s="14" t="s">
        <v>112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4" t="s">
        <v>81</v>
      </c>
      <c r="BK122" s="221">
        <f>ROUND(I122*H122,2)</f>
        <v>0</v>
      </c>
      <c r="BL122" s="14" t="s">
        <v>182</v>
      </c>
      <c r="BM122" s="220" t="s">
        <v>183</v>
      </c>
    </row>
    <row r="123" s="11" customFormat="1" ht="22.8" customHeight="1">
      <c r="A123" s="11"/>
      <c r="B123" s="194"/>
      <c r="C123" s="195"/>
      <c r="D123" s="196" t="s">
        <v>72</v>
      </c>
      <c r="E123" s="233" t="s">
        <v>184</v>
      </c>
      <c r="F123" s="233" t="s">
        <v>185</v>
      </c>
      <c r="G123" s="195"/>
      <c r="H123" s="195"/>
      <c r="I123" s="198"/>
      <c r="J123" s="234">
        <f>BK123</f>
        <v>0</v>
      </c>
      <c r="K123" s="195"/>
      <c r="L123" s="200"/>
      <c r="M123" s="201"/>
      <c r="N123" s="202"/>
      <c r="O123" s="202"/>
      <c r="P123" s="203">
        <f>P124</f>
        <v>0</v>
      </c>
      <c r="Q123" s="202"/>
      <c r="R123" s="203">
        <f>R124</f>
        <v>0</v>
      </c>
      <c r="S123" s="202"/>
      <c r="T123" s="204">
        <f>T124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5" t="s">
        <v>129</v>
      </c>
      <c r="AT123" s="206" t="s">
        <v>72</v>
      </c>
      <c r="AU123" s="206" t="s">
        <v>81</v>
      </c>
      <c r="AY123" s="205" t="s">
        <v>112</v>
      </c>
      <c r="BK123" s="207">
        <f>BK124</f>
        <v>0</v>
      </c>
    </row>
    <row r="124" s="2" customFormat="1" ht="16.5" customHeight="1">
      <c r="A124" s="35"/>
      <c r="B124" s="36"/>
      <c r="C124" s="208" t="s">
        <v>122</v>
      </c>
      <c r="D124" s="208" t="s">
        <v>113</v>
      </c>
      <c r="E124" s="209" t="s">
        <v>186</v>
      </c>
      <c r="F124" s="210" t="s">
        <v>187</v>
      </c>
      <c r="G124" s="211" t="s">
        <v>188</v>
      </c>
      <c r="H124" s="212">
        <v>24000</v>
      </c>
      <c r="I124" s="213"/>
      <c r="J124" s="214">
        <f>ROUND(I124*H124,2)</f>
        <v>0</v>
      </c>
      <c r="K124" s="215"/>
      <c r="L124" s="41"/>
      <c r="M124" s="222" t="s">
        <v>1</v>
      </c>
      <c r="N124" s="223" t="s">
        <v>38</v>
      </c>
      <c r="O124" s="224"/>
      <c r="P124" s="225">
        <f>O124*H124</f>
        <v>0</v>
      </c>
      <c r="Q124" s="225">
        <v>0</v>
      </c>
      <c r="R124" s="225">
        <f>Q124*H124</f>
        <v>0</v>
      </c>
      <c r="S124" s="225">
        <v>0</v>
      </c>
      <c r="T124" s="226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0" t="s">
        <v>182</v>
      </c>
      <c r="AT124" s="220" t="s">
        <v>113</v>
      </c>
      <c r="AU124" s="220" t="s">
        <v>83</v>
      </c>
      <c r="AY124" s="14" t="s">
        <v>112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4" t="s">
        <v>81</v>
      </c>
      <c r="BK124" s="221">
        <f>ROUND(I124*H124,2)</f>
        <v>0</v>
      </c>
      <c r="BL124" s="14" t="s">
        <v>182</v>
      </c>
      <c r="BM124" s="220" t="s">
        <v>189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mINDhEAvey15kav3V2tVGkMxM/uyCtRoFlfitG458zVT5dhbrxI7W/BH2obmDY6gugRrytD7FRI7SE2RM75whg==" hashValue="+7+vYqOLeHGS3pL/Tkd9z2QoAv1iOQsvufSsPcmbAzv95Hk+UIbterbBG+4//b8SR3eqlPcGHDYMSjgNDvZw0g==" algorithmName="SHA-512" password="CC35"/>
  <autoFilter ref="C118:K124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2022-05-04T08:03:13Z</dcterms:created>
  <dcterms:modified xsi:type="dcterms:W3CDTF">2022-05-04T08:03:16Z</dcterms:modified>
</cp:coreProperties>
</file>