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.1" sheetId="3" r:id="rId3"/>
    <sheet name="PS 01-02-70" sheetId="4" r:id="rId4"/>
    <sheet name="SO 90-90" sheetId="5" r:id="rId5"/>
    <sheet name="SO 98-98" sheetId="6" r:id="rId6"/>
    <sheet name="01-10,11,12-01" sheetId="7" r:id="rId7"/>
    <sheet name="SO 01-20-01" sheetId="8" r:id="rId8"/>
    <sheet name="SO 01-31-01" sheetId="9" r:id="rId9"/>
    <sheet name="SO 01-50-01" sheetId="10" r:id="rId10"/>
    <sheet name="SO 01-74-01" sheetId="11" r:id="rId11"/>
    <sheet name="SO 01-77-01" sheetId="12" r:id="rId12"/>
    <sheet name="SO 01-79-01.01" sheetId="13" r:id="rId13"/>
    <sheet name="SO 01-79-02" sheetId="14" r:id="rId14"/>
    <sheet name="SO 01-81-01" sheetId="15" r:id="rId15"/>
    <sheet name="SO 01-86-02" sheetId="16" r:id="rId16"/>
    <sheet name="SO 01-86-03" sheetId="17" r:id="rId17"/>
    <sheet name="SO 01-86-04" sheetId="18" r:id="rId18"/>
    <sheet name="SO 01-87-01" sheetId="19" r:id="rId19"/>
  </sheets>
  <definedNames/>
  <calcPr/>
  <webPublishing/>
</workbook>
</file>

<file path=xl/sharedStrings.xml><?xml version="1.0" encoding="utf-8"?>
<sst xmlns="http://schemas.openxmlformats.org/spreadsheetml/2006/main" count="6913" uniqueCount="1343">
  <si>
    <t>Aspe</t>
  </si>
  <si>
    <t>Rekapitulace ceny</t>
  </si>
  <si>
    <t>S631800391</t>
  </si>
  <si>
    <t>Prodloužení podchodu v ŽST Hořovice</t>
  </si>
  <si>
    <t>ZŘ</t>
  </si>
  <si>
    <t>20220214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</si>
  <si>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</si>
  <si>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</si>
  <si>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</si>
  <si>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</si>
  <si>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</si>
  <si>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</si>
  <si>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</si>
  <si>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</si>
  <si>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</si>
  <si>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</si>
  <si>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</si>
  <si>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</si>
  <si>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</si>
  <si>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</si>
  <si>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</si>
  <si>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</si>
  <si>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</si>
  <si>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</si>
  <si>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</si>
  <si>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</si>
  <si>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</si>
  <si>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</si>
  <si>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</si>
  <si>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</si>
  <si>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</si>
  <si>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</si>
  <si>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</si>
  <si>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</si>
  <si>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</si>
  <si>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</si>
  <si>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</si>
  <si>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</si>
  <si>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</si>
  <si>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</si>
  <si>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</si>
  <si>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</si>
  <si>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</si>
  <si>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</si>
  <si>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</si>
  <si>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</si>
  <si>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</si>
  <si>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0</t>
  </si>
  <si>
    <t>Všeobecné konstrukce a práce</t>
  </si>
  <si>
    <t>P</t>
  </si>
  <si>
    <t>24</t>
  </si>
  <si>
    <t>R015160</t>
  </si>
  <si>
    <t>901</t>
  </si>
  <si>
    <t>POPLATKY ZA LIKVIDACI ODPADŮ NEKONTAMINOVANÝCH - 02 01 03  SMÝCENÉ STROMY A KEŘE VČETNĚ DOPRAVY</t>
  </si>
  <si>
    <t>T</t>
  </si>
  <si>
    <t>R-položka</t>
  </si>
  <si>
    <t>PP</t>
  </si>
  <si>
    <t>Evidenční položka. Neoceňovat v objektu SO/PS, položka se oceňuje pouze v objektu SO 90-90.</t>
  </si>
  <si>
    <t>VV</t>
  </si>
  <si>
    <t/>
  </si>
  <si>
    <t>TS</t>
  </si>
  <si>
    <t>1. Položka obsahuje: 
– veškeré poplatky provozovateli skládky, recyklační linky nebo jiného zařízení na zpracování nebo likvidaci odpadů související s převzetím, uložením, zpracováním nebo likvidací odpadu 
2. Položka neobsahuje: 
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</si>
  <si>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1</t>
  </si>
  <si>
    <t>Zemní práce</t>
  </si>
  <si>
    <t>11110</t>
  </si>
  <si>
    <t>ODSTRANĚNÍ TRAVIN</t>
  </si>
  <si>
    <t>M2</t>
  </si>
  <si>
    <t>2020_OTSKP</t>
  </si>
  <si>
    <t>odstranění travin bez ohledu na způsob provedení přemístění travin s uložením na hromady</t>
  </si>
  <si>
    <t>13283</t>
  </si>
  <si>
    <t>HLOUBENÍ RÝH ŠÍŘ DO 2M PAŽ I NEPAŽ TŘ.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</si>
  <si>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</si>
  <si>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</si>
  <si>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</si>
  <si>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</si>
  <si>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</si>
  <si>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7</t>
  </si>
  <si>
    <t>Přidružená stavební výroba</t>
  </si>
  <si>
    <t>4</t>
  </si>
  <si>
    <t>701004</t>
  </si>
  <si>
    <t>VYHLEDÁVACÍ MARKER ZEMNÍ</t>
  </si>
  <si>
    <t>KUS</t>
  </si>
  <si>
    <t>1. Položka obsahuje:  
– obsahuje i demontáž po skončení provizorního stavu  
– dopravu do skladu nebo na likvidaci  
– obrátkovost, opotřebení zapůjčeného materiálu  
– poplatek za likvidaci odpadů, pokud je materiál likvidován  
2. Položka neobsahuje:  
X  
3. Způsob měření:  
Udává se počet kusů kompletní konstrukce nebo práce.</t>
  </si>
  <si>
    <t>5</t>
  </si>
  <si>
    <t>R701011</t>
  </si>
  <si>
    <t>VYTYČENÍ TRASY</t>
  </si>
  <si>
    <t>KM</t>
  </si>
  <si>
    <t>VYTYČENÍ TRASY  
zahrnuje veškeré náklady spojené s objednatelem požadovanými pracemi</t>
  </si>
  <si>
    <t>6</t>
  </si>
  <si>
    <t>R701012</t>
  </si>
  <si>
    <t>GEODETICKÉ ZAMĚŘENÍ TRASY</t>
  </si>
  <si>
    <t>GEODETICKÉ ZAMĚŘENÍ TRASY  
zahrnuje veškeré náklady spojené s objednatelem požadovanými pracemi</t>
  </si>
  <si>
    <t>702112</t>
  </si>
  <si>
    <t>KABELOVÝ ŽLAB ZEMNÍ VČETNĚ KRYTU SVĚTLÉ ŠÍŘKY PŘES 120 DO 250 MM</t>
  </si>
  <si>
    <t>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</si>
  <si>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</si>
  <si>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8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</si>
  <si>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</si>
  <si>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</si>
  <si>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</si>
  <si>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9</t>
  </si>
  <si>
    <t>702902</t>
  </si>
  <si>
    <t>ZASYPÁNÍ KABELOVÉHO ŽLABU VRSTVOU Z PŘESÁTÉHO PÍSKU SVĚTLÉ ŠÍŘKY PŘES 120 DO 250 MM</t>
  </si>
  <si>
    <t>1. Položka obsahuje:  
– všechny náklady na demontáž stávajícího zařízení včetně pomocných doplňujících úprav  
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</si>
  <si>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11</t>
  </si>
  <si>
    <t>74F323</t>
  </si>
  <si>
    <t>PROTOKOL UTZ</t>
  </si>
  <si>
    <t>1. Položka obsahuje:  
– protokol autorizovaným revizním technikem na zařízeních tra ního vedení podle požadavku ČSN, včetně hodnocení  
2. Položka neobsahuje:  
X  
3. Způsob měření:  
Udává se počet kusů kompletní konstrukce nebo práce.</t>
  </si>
  <si>
    <t>12</t>
  </si>
  <si>
    <t>75A111</t>
  </si>
  <si>
    <t>KABEL METALICKÝ JEDNOPLÁŠŤOVÝ DO 12 PÁRŮ - DODÁVKA</t>
  </si>
  <si>
    <t>KMPÁR</t>
  </si>
  <si>
    <t>12*5,72=68.640 [A]</t>
  </si>
  <si>
    <t>1. Položka obsahuje:  
– dodání kabelů podle typu od výrobců včetně mimostaveništní dopravy  
2. Položka neobsahuje:  
X  
3. Způsob měření:  
Měří se n-násobky páru vodičů na kilometr.</t>
  </si>
  <si>
    <t>13</t>
  </si>
  <si>
    <t>75A121</t>
  </si>
  <si>
    <t>KABEL METALICKÝ JEDNOPLÁŠŤOVÝ PŘES 12 PÁRŮ - DODÁVKA</t>
  </si>
  <si>
    <t>48*2,6=124.800 [A] 
72*0,52=37.440 [B] 
Celkem: A+B=162.240 [C]</t>
  </si>
  <si>
    <t>14</t>
  </si>
  <si>
    <t>75A237</t>
  </si>
  <si>
    <t>ZATAŽENÍ A SPOJKOVÁNÍ KABELŮ SE STÍNĚNÍM DO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</si>
  <si>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</si>
  <si>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15</t>
  </si>
  <si>
    <t>75A247</t>
  </si>
  <si>
    <t>ZATAŽENÍ A SPOJKOVÁNÍ KABELŮ SE STÍNĚNÍM PŘES 12 PÁRŮ - MONTÁŽ</t>
  </si>
  <si>
    <t>16</t>
  </si>
  <si>
    <t>75A331</t>
  </si>
  <si>
    <t>SPOJKA ROVNÁ PRO PLASTOVÉ KABELY SE STÍNĚNÍM S JÁDRY O PRŮMĚRU 1 MM2 DO 12 PÁRŮ</t>
  </si>
  <si>
    <t>1. Položka obsahuje:  
– dodávku spojky  
– úplná montáž plastové spojky, příprava spojovacího přípravku, spojení žil kabelu, kontrola správnosti spojení žil, vysušení, zajištění přívodu el. energie, zatavení konců kabelu a svaření středu spojky  
– veškeré potřebné mechanizmy, jejich obsluhu a pořízení všech potřebných materiálů i vlastní spojky, přesun hmot  
2. Položka neobsahuje:  
X  
3. Způsob měření:  
Udává se počet kusů kompletní konstrukce nebo práce.</t>
  </si>
  <si>
    <t>17</t>
  </si>
  <si>
    <t>75A332</t>
  </si>
  <si>
    <t>SPOJKA ROVNÁ PRO PLASTOVÉ KABELY SE STÍNĚNÍM S JÁDRY O PRŮMĚRU 1 MM2 PŘES 12 PÁRŮ</t>
  </si>
  <si>
    <t>21</t>
  </si>
  <si>
    <t>75E117</t>
  </si>
  <si>
    <t>DOZOR PRACOVNÍKŮ PROVOZOVATELE PŘI PRÁCI NA ŽIVÉM ZAŘÍZENÍ</t>
  </si>
  <si>
    <t>HOD</t>
  </si>
  <si>
    <t>1. Položka obsahuje:  
– při provádění prací na zařízení, které je v provozu, určují pracovníci správy dopravní cesty kdy a jak je možné potřebný zásah provést  
– ztrátu času pracovníků prozozovatele, kteří tento čas využijí ve prospěch prováděné stavby  
2. Položka neobsahuje:  
X  
3. Způsob měření:  
Udává se počet hodin provádění dozoru, revize nebo práce.</t>
  </si>
  <si>
    <t>22</t>
  </si>
  <si>
    <t>75E127</t>
  </si>
  <si>
    <t>CELKOVÁ PROHLÍDKA ZAŘÍZENÍ A VYHOTOVENÍ REVIZNÍ ZPRÁVY</t>
  </si>
  <si>
    <t>1. Položka obsahuje:  
– kontrola zařízení, zda odpovídá podmínkám pro bezpečný provoz, včetně potřebných měření a vyhotovení revizní zprávy odpovědným pracovníkem  
– vlastní kontrolu, příslušná měření a zpracování revizní zprávy  
2. Položka neobsahuje:  
X  
3. Způsob měření:  
Udává se počet hodin provádění dozoru, revize nebo práce.</t>
  </si>
  <si>
    <t>23</t>
  </si>
  <si>
    <t>75E1B7</t>
  </si>
  <si>
    <t>REGULACE A ZKOUŠENÍ ZABEZPEČOVACÍHO ZAŘÍZENÍ</t>
  </si>
  <si>
    <t>1. Položka obsahuje:  
– zajištění a provedení čiností určenných položkou včetně dodávky potřebného pomocného materiálu a dopravy na místo určení  
– provedení zkušebního provozu se všemi pomocnými a doplňujícími pracemi a součástmi, případné použití mechanizmů  
2. Položka neobsahuje:  
X  
3. Způsob měření:  
Udává se počet hodin provádění dozoru, revize nebo práce.</t>
  </si>
  <si>
    <t>25</t>
  </si>
  <si>
    <t>746697</t>
  </si>
  <si>
    <t>PROVOZNÍ DOKUMENTACE</t>
  </si>
  <si>
    <t>výkaz výměr</t>
  </si>
  <si>
    <t>1. Položka obsahuje:  
– kompletní provozní dokumentaci obsahující úpravy a změny na dané technologii  
– dokumentace  předána v požadované podobě (tištěná forma, digitální forma) a v požadovaném počtu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</si>
  <si>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D.2</t>
  </si>
  <si>
    <t>Železniční sdělovací zařízení</t>
  </si>
  <si>
    <t xml:space="preserve">  PS 01-02-50.1</t>
  </si>
  <si>
    <t>Úprava sdělovacích zařízení Správy železnic</t>
  </si>
  <si>
    <t>PS 01-02-50.1</t>
  </si>
  <si>
    <t>742P17</t>
  </si>
  <si>
    <t>VYHLEDÁNÍ STÁVAJÍCÍHO KABELU (MĚŘENÍ, SONDA)</t>
  </si>
  <si>
    <t>1. Položka obsahuje:  
– vyhledání stávajícího kabelu vn/nn v obvodu žel. stanice, na trati vč. výkopu sondy a veškerého příslušenství  
2. Položka neobsahuje:  
X  
3. Způsob měření:  
Udává se počet kusů kompletní konstrukce nebo práce.</t>
  </si>
  <si>
    <t>13293</t>
  </si>
  <si>
    <t>HLOUBENÍ RÝH ŠÍŘ DO 2M PAŽ I NEPAŽ TŘ. III</t>
  </si>
  <si>
    <t>(227x0,85x0,3)+(190x0,85x0,5)</t>
  </si>
  <si>
    <t>567304</t>
  </si>
  <si>
    <t>VRSTVY PRO OBNOVU A OPRAVY ZE ŠTĚRKOPÍSKU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</si>
  <si>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</si>
  <si>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R701021</t>
  </si>
  <si>
    <t>Geodetické práce</t>
  </si>
  <si>
    <t>přesné vyměření pozice kabelů</t>
  </si>
  <si>
    <t>Zaměření polohy kabelů po překládce</t>
  </si>
  <si>
    <t>Dodávky a montáže</t>
  </si>
  <si>
    <t>75I912</t>
  </si>
  <si>
    <t>OPTOTRUBKA HDPE PRŮMĚRU PŘES 40 MM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</si>
  <si>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</si>
  <si>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75I91X</t>
  </si>
  <si>
    <t>OPTOTRUBKA HDPE - MONTÁŽ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</si>
  <si>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</si>
  <si>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75IA11</t>
  </si>
  <si>
    <t>OPTOTRUBKOVÁ SPOJKA  PRŮMĚRU DO 40 MM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</si>
  <si>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</si>
  <si>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75IA1X</t>
  </si>
  <si>
    <t>OPTOTRUBKOVÁ SPOJKA 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</si>
  <si>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</si>
  <si>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75II31</t>
  </si>
  <si>
    <t>SPOJKA DÁLKOVÉHO KABELU DO 100 ŽIL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</si>
  <si>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</si>
  <si>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10</t>
  </si>
  <si>
    <t>75II3X</t>
  </si>
  <si>
    <t>SPOJKA DÁLKOVÉHO KABELU - MONTÁŽ</t>
  </si>
  <si>
    <t>75I962</t>
  </si>
  <si>
    <t>OPTOTRUBKA - KALIBRACE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</si>
  <si>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</si>
  <si>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75I961</t>
  </si>
  <si>
    <t>OPTOTRUBKA - HERMETIZACE ÚSEKU DO 2000 M</t>
  </si>
  <si>
    <t>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</si>
  <si>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</si>
  <si>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75IA31</t>
  </si>
  <si>
    <t>OPTOTRUBKOVÁ SPOJKA Y PRŮMĚRU DO 40 MM</t>
  </si>
  <si>
    <t>75ID21</t>
  </si>
  <si>
    <t>PLASTOVÁ ZEMNÍ KOMORA PRO ULOŽENÍ SPOJKY</t>
  </si>
  <si>
    <t>75ID2X</t>
  </si>
  <si>
    <t>PLASTOVÁ ZEMNÍ KOMORA PRO ULOŽENÍ SPOJKY - MONTÁŽ</t>
  </si>
  <si>
    <t>75I812</t>
  </si>
  <si>
    <t>KABEL OPTICKÝ SINGLEMODE DO 36 VLÁKEN</t>
  </si>
  <si>
    <t>KMVLÁKNO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</si>
  <si>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</si>
  <si>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18</t>
  </si>
  <si>
    <t>742P13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</si>
  <si>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</si>
  <si>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</si>
  <si>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19</t>
  </si>
  <si>
    <t>74E854</t>
  </si>
  <si>
    <t>DEMONTÁŽ OPTOKABELU (STOČENÍM)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</si>
  <si>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Měří se metr délkový v ose vodiče nebo lana.</t>
  </si>
  <si>
    <t>20</t>
  </si>
  <si>
    <t>75IH61</t>
  </si>
  <si>
    <t>UKONČENÍ KABELU OPTICKÉHO DO 12 VLÁKEN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</si>
  <si>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</si>
  <si>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75IH62</t>
  </si>
  <si>
    <t>UKONČENÍ KABELU OPTICKÉHO DO 36 VLÁKEN</t>
  </si>
  <si>
    <t>75IH52</t>
  </si>
  <si>
    <t>UKONČENÍ KABELU DÁLKOVÉHO DO 100 ŽIL</t>
  </si>
  <si>
    <t>702311</t>
  </si>
  <si>
    <t>ZAKRYTÍ KABELŮ VÝSTRAŽNOU FÓLIÍ ŠÍŘKY DO 20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</si>
  <si>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</si>
  <si>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75IEE3</t>
  </si>
  <si>
    <t>OPTICKÝ ROZVADĚČ 19" PROVEDENÍ 36 VLÁKEN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</si>
  <si>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</si>
  <si>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26</t>
  </si>
  <si>
    <t>74F332</t>
  </si>
  <si>
    <t>VÝKON ORGANIZAČNÍCH JEDNOTEK SPRÁVCE</t>
  </si>
  <si>
    <t>1. Položka obsahuje:  
– zajištění pracoviště správcem TV (zkratování TV), zajištění přejezdů správcem TV vč. nájmu pracovníků a poUŽITÝch mechanismů nutných k výkonu  
2. Položka neobsahuje:  
X  
3. Způsob měření:  
Udává se čas v hodinách.</t>
  </si>
  <si>
    <t>27</t>
  </si>
  <si>
    <t>R02939</t>
  </si>
  <si>
    <t>Projednání výluk na sdělovacích zařízení</t>
  </si>
  <si>
    <t>KPL</t>
  </si>
  <si>
    <t>Projednání + zajištění výluk zařízení, dopravní opatření</t>
  </si>
  <si>
    <t>Zkoušky, měření a revize</t>
  </si>
  <si>
    <t>28</t>
  </si>
  <si>
    <t>75IK11</t>
  </si>
  <si>
    <t>MĚŘENÍ STÁVAJÍCÍHO OPTICKÉHO KABELU</t>
  </si>
  <si>
    <t>VLÁKNO</t>
  </si>
  <si>
    <t>1. Položka obsahuje:  
– práce spojené s kontrolním měřením stávající optické kabelizace ke zjištění technických parametrů optického kabelu před manipulací včetně potřebného drobného montážního materiálu  
– měření metodou OTDR na třech vlnových délkách 1310/1550/1625nm v obou směrech dle ČSN EN 61280-4-2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</si>
  <si>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29</t>
  </si>
  <si>
    <t>75IJ22</t>
  </si>
  <si>
    <t>MĚŘENÍ ZKRÁCENÉ ZÁVĚREČNÉ DÁLKOVÉHO KABELU V JEDNOM SMĚRU ZA PROVOZU</t>
  </si>
  <si>
    <t>ČTYŘKA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</si>
  <si>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čtyřek.</t>
  </si>
  <si>
    <t>30</t>
  </si>
  <si>
    <t>747213</t>
  </si>
  <si>
    <t>CELKOVÁ PROHLÍDKA, ZKOUŠENÍ, MĚŘENÍ A VYHOTOVENÍ VÝCHOZÍ REVIZNÍ ZPRÁVY, PRO OBJEM IN PŘES 500 DO 1000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</si>
  <si>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</si>
  <si>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31</t>
  </si>
  <si>
    <t>747214</t>
  </si>
  <si>
    <t>CELKOVÁ PROHLÍDKA, ZKOUŠENÍ, MĚŘENÍ A VYHOTOVENÍ VÝCHOZÍ REVIZNÍ ZPRÁVY, PRO OBJEM IN - PŘÍPLATEK ZA KAŽDÝCH DALŠÍCH I ZAPOČATÝCH 500 TIS.</t>
  </si>
  <si>
    <t xml:space="preserve">  PS 01-02-70</t>
  </si>
  <si>
    <t>Úpravy a doplnění informačního systému</t>
  </si>
  <si>
    <t>PS 01-02-70</t>
  </si>
  <si>
    <t>01</t>
  </si>
  <si>
    <t>Informační systém</t>
  </si>
  <si>
    <t>75L32Y</t>
  </si>
  <si>
    <t>ODJEZDOVÁ NEBO PŘÍJEZDOVÁ TABULE IS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</si>
  <si>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</si>
  <si>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75L311</t>
  </si>
  <si>
    <t>ODJEZDOVÁ NEBO PŘÍJEZDOVÁ TABULE IS JEDNOSTRANNÁ DO 6-TI ŘÁDKŮ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</si>
  <si>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</si>
  <si>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75L36Y</t>
  </si>
  <si>
    <t>NÁSTUPIŠTNÍ TABULE IS - DEMONTÁŽ</t>
  </si>
  <si>
    <t>75L363</t>
  </si>
  <si>
    <t>NÁSTUPIŠTNÍ TABULE IS OBOUSTRANNÁ S ČÍSLEM KOLEJE</t>
  </si>
  <si>
    <t>75L391</t>
  </si>
  <si>
    <t>ELEKTRONICKÝ INFORMAČNÍ PANEL JEDNODUCHÝ - JEDNOSTRANNÝ</t>
  </si>
  <si>
    <t>75L3A1</t>
  </si>
  <si>
    <t>INFORMAČNÍ PRVEK, HLASOVÝ MODUL PRO NEVIDOMÉ</t>
  </si>
  <si>
    <t>75L3AX</t>
  </si>
  <si>
    <t>INFORMAČNÍ PRVEK,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</si>
  <si>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</si>
  <si>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75L245</t>
  </si>
  <si>
    <t>HODINY PODRUŽNÉ NEBO AUTONOMNÍ VENKOVNÍ DIGITÁLNÍ JEDNOSTRANNÉ</t>
  </si>
  <si>
    <t>75L232</t>
  </si>
  <si>
    <t>HODINY PODRUŽNÉ NEBO AUTONOMNÍ VNITŘNÍ RUČIČKOVÉ JEDNOSTRANNÉ PŘES 50 CM</t>
  </si>
  <si>
    <t>75L24X</t>
  </si>
  <si>
    <t>HODINY PODRUŽNÉ NEBO AUTONOMNÍ VENKOVNÍ - MONTÁŽ</t>
  </si>
  <si>
    <t>75L23X</t>
  </si>
  <si>
    <t>HODINY PODRUŽNÉ NEBO AUTONOMNÍ VNITŘNÍ - MONTÁŽ</t>
  </si>
  <si>
    <t>75L254</t>
  </si>
  <si>
    <t>ZÁVĚS PRO PODRUŽNÉ HODINY RUČIČKOVÉ OBOUSTRANNÉ PŘES 50 CM</t>
  </si>
  <si>
    <t>75L252</t>
  </si>
  <si>
    <t>ZÁVĚS PRO PODRUŽNÉ HODINY RUČIČKOVÉ JEDNOSTRANNÉ PŘES 50 CM</t>
  </si>
  <si>
    <t>75M971</t>
  </si>
  <si>
    <t>PŘEVODNÍK - SERIOVÉ ROZHRANÍ</t>
  </si>
  <si>
    <t>75M97X</t>
  </si>
  <si>
    <t>PŘEVODNÍK - MONTÁŽ</t>
  </si>
  <si>
    <t>02</t>
  </si>
  <si>
    <t>Kabeláž informačního systému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</si>
  <si>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</si>
  <si>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</si>
  <si>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</si>
  <si>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75J23X</t>
  </si>
  <si>
    <t>KABEL SDĚLOVACÍ, MONTÁŽ A UPEVNĚNÍ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</si>
  <si>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kmpárech.</t>
  </si>
  <si>
    <t>703412</t>
  </si>
  <si>
    <t>ELEKTROINSTALAČNÍ TRUBKA PLASTOVÁ VČETNĚ UPEVNĚNÍ A PŘÍSLUŠENSTVÍ DN PRŮMĚRU PŘES 25 DO 40 MM</t>
  </si>
  <si>
    <t>1. Položka obsahuje:  
– přípravu podkladu pro osazení  
2. Položka neobsahuje:  
X  
3. Způsob měření:  
Měří se metr délkový.</t>
  </si>
  <si>
    <t>07</t>
  </si>
  <si>
    <t>Oživení, zkoušení, revize informačního systému</t>
  </si>
  <si>
    <t>75L3J1</t>
  </si>
  <si>
    <t>ŠÉFMONTÁŽE, ZKOUŠENÍ, OŽIVENÍ, REVIZE INFORMAČNÍHO SYSTÉMU DO 10 PRVKŮ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</si>
  <si>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</si>
  <si>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</si>
  <si>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</si>
  <si>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</si>
  <si>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</si>
  <si>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</si>
  <si>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</si>
  <si>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</si>
  <si>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</si>
  <si>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</si>
  <si>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Evidenční položka</t>
  </si>
  <si>
    <t>458,178+3496,511=3 954.689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</si>
  <si>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541/2020 Sb., o nakládání s odpady, v platném znění.</t>
  </si>
  <si>
    <t>R015112</t>
  </si>
  <si>
    <t>906</t>
  </si>
  <si>
    <t>POPLATKY ZA LIKVIDACI ODPADŮ NEKONTAMINOVANÝCH - 17 05 04 VYTĚŽENÉ ZEMINY A HORNINY - II. TŘÍDA TĚŽITELNOSTI VČETNĚ DOPRAVY</t>
  </si>
  <si>
    <t>4,304+10,64+2230,6=2 245.544 [A]</t>
  </si>
  <si>
    <t>R015113</t>
  </si>
  <si>
    <t>907</t>
  </si>
  <si>
    <t>POPLATKY ZA LIKVIDACI ODPADŮ NEKONTAMINOVANÝCH - 17 05 04 VYTĚŽENÉ ZEMINY A HORNINY - III. TŘÍDA TĚŽITELNOSTI VČETNĚ DOPRAVY</t>
  </si>
  <si>
    <t>10,348+3,706=14.054 [A]</t>
  </si>
  <si>
    <t>R015140</t>
  </si>
  <si>
    <t>903</t>
  </si>
  <si>
    <t>POPLATKY ZA LIKVIDACI ODPADŮ NEKONTAMINOVANÝCH - 17 01 01 BETON Z DEMOLIC OBJEKTŮ, ZÁKLADŮ TV VČETNĚ DOPRAVY</t>
  </si>
  <si>
    <t>51,246+6,72=57.966 [A]</t>
  </si>
  <si>
    <t>R015150</t>
  </si>
  <si>
    <t>904</t>
  </si>
  <si>
    <t>POPLATKY ZA LIKVIDACI ODPADŮ NEKONTAMINOVANÝCH - 17 05 08 ŠTĚRK Z KOLEJIŠTĚ (ODPAD PO RECYKLACI) VČETNĚ DOPRAVY</t>
  </si>
  <si>
    <t>POPLATKY ZA LIKVIDACI ODPADŮ NEKONTAMINOVANÝCH - 02 01 03 SMÝCENÉ STROMY A KEŘE VČETNĚ DOPRAVY</t>
  </si>
  <si>
    <t>0,05+3,9=3.950 [A]</t>
  </si>
  <si>
    <t>R015190</t>
  </si>
  <si>
    <t>905</t>
  </si>
  <si>
    <t>POPLATKY ZA LIKVIDACI ODPADŮ NEKONTAMINOVANÝCH . 17 02 03 PLASTY Z INTERIÉRŮ REKONSTRUOVANÝCH OBJEKTŮ VČETNĚ DOPRAVY</t>
  </si>
  <si>
    <t>R015310</t>
  </si>
  <si>
    <t>908</t>
  </si>
  <si>
    <t>POPLATKY ZA LIKVIDACI ODPADŮ NEKONTAMINOVANÝCH - 16 02 14 ELEKTROŠROT (VYŘAZENÁ EL. ZAŘÍZENÍ A PŘÍSTR. - AL, CU A VZ. KOVY) VČETNĚ DOPRAVY</t>
  </si>
  <si>
    <t>1,5+0,1=1.600 [A]</t>
  </si>
  <si>
    <t>1. Položka obsahuje: 
 – veškeré poplatky provozovateli skládky, recyklační linky nebo jiného zařízení na zpracování nebo likvidaci odpadů související s převzetím, uložením, zpracováním nebo likvidací odpadu, 
– náklady spojené s dopravou odpadu z místa stavby na místo převzetí provozovatelem skládky, recyklační linky nebo jiného zařízení na zpracování nebo likvidaci odpadů, 
– náklady spojení s vyložením a manipulací s materiálem v místě skládky. 
2. Položka neobsahuje: 
– náklady spojení s naložením a manipulací s materiálem. 
3. Způsob měření: 
Tunou se rozumí hmotnost odpadu vytříděného v souladu se zákonem č. 541/2020 Sb., o nakládání s odpady, v platném znění.</t>
  </si>
  <si>
    <t>R015120</t>
  </si>
  <si>
    <t>909</t>
  </si>
  <si>
    <t>POPLATKY ZA LIKVIDACŮ ODPADŮ NEKONTAMINOVANÝCH - 17 01 02  STAVEBNÍ A DEMOLIČNÍ SUŤ (CIHLY)</t>
  </si>
  <si>
    <t>R015420</t>
  </si>
  <si>
    <t>910</t>
  </si>
  <si>
    <t>POPLATKY ZA LIKVIDACŮ ODPADŮ NEKONTAMINOVANÝCH - 17 06 04  ZBYTKY IZOLAČNÍCH MATERIÁLŮ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</si>
  <si>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</si>
  <si>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</si>
  <si>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</si>
  <si>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</si>
  <si>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</si>
  <si>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</si>
  <si>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</si>
  <si>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</si>
  <si>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</si>
  <si>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</si>
  <si>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</si>
  <si>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</si>
  <si>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</si>
  <si>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</si>
  <si>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</si>
  <si>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</si>
  <si>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</si>
  <si>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</si>
  <si>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</si>
  <si>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</si>
  <si>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</si>
  <si>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</si>
  <si>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</si>
  <si>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</si>
  <si>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</si>
  <si>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</si>
  <si>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</si>
  <si>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</si>
  <si>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</si>
  <si>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VSEOB007</t>
  </si>
  <si>
    <t>Exkurze</t>
  </si>
  <si>
    <t>dle SoD</t>
  </si>
  <si>
    <t>Položka zahrnuje veškeré činnosti nezbytné k zajištění exkurze.</t>
  </si>
  <si>
    <t>VSEOB008</t>
  </si>
  <si>
    <t>Náhradní výsadba</t>
  </si>
  <si>
    <t>E.1.1.1</t>
  </si>
  <si>
    <t>Železniční svršek</t>
  </si>
  <si>
    <t xml:space="preserve">  01-10,11,12-01</t>
  </si>
  <si>
    <t>Železniční svršek a spodek, nástupiště</t>
  </si>
  <si>
    <t>01-10,11,12-01</t>
  </si>
  <si>
    <t>02940</t>
  </si>
  <si>
    <t>OSTATNÍ POŽADAVKY - VYPRACOVÁNÍ DOKUMENTACE</t>
  </si>
  <si>
    <t>zahrnuje veškeré náklady spojené s objednatelem požadovanými pracemi</t>
  </si>
  <si>
    <t>Evidenční položka. Neoceňovat v objektu SO/PS, položka se oceňuje pouze v objektu SO 90-90.  
odměřeno z řezů</t>
  </si>
  <si>
    <t>305.452 m3 * 1,5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</si>
  <si>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</si>
  <si>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Evidenční položka. Neoceňovat v objektu SO/PS, položka se oceňuje pouze v objektu SO 90-90.  
vypočteno z řezů</t>
  </si>
  <si>
    <t>25.623*2t</t>
  </si>
  <si>
    <t>Evidenční položka. Neoceňovat v objektu SO/PS, položka se oceňuje pouze v objektu SO 90-90.  
stávající kolejové lože - slabě znečištěné lože, které je použito jako výzisk do podkladních vrstev</t>
  </si>
  <si>
    <t>4.367*40 - 75.91* 2,1 t/m3</t>
  </si>
  <si>
    <t>Evidenční položka. Neoceňovat v objektu SO/PS, položka se oceňuje pouze v objektu SO 90-90.  
plastové tubky DN150 a 300 z trativodu a svodného potrubí</t>
  </si>
  <si>
    <t>3*4.6+10.43.8</t>
  </si>
  <si>
    <t>123838</t>
  </si>
  <si>
    <t>ODKOP PRO SPOD STAVBU SILNIC A ŽELEZNIC TŘ. II, ODVOZ DO 20KM</t>
  </si>
  <si>
    <t>562.2228 m3 (odměřeno z řezů)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</si>
  <si>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</si>
  <si>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18120</t>
  </si>
  <si>
    <t>ÚPRAVA PLÁNĚ SE ZHUTNĚNÍM V HORNINĚ TŘ. II</t>
  </si>
  <si>
    <t>(40-4.2-4.2-3.6)*(5.505+5.505)</t>
  </si>
  <si>
    <t>položka zahrnuje úpravu pláně včetně vyrovnání výškových rozdílů. Míru zhutnění určuje  
projekt.</t>
  </si>
  <si>
    <t>Základy</t>
  </si>
  <si>
    <t>21197</t>
  </si>
  <si>
    <t>OPLÁŠTĚNÍ ODVODŇOVACÍCH ŽEBER Z GEOTEXTILIE</t>
  </si>
  <si>
    <t>2*7.247</t>
  </si>
  <si>
    <t>položka zahrnuje dodávku předepsané geotextilie, mimostaveništní a vnitrostaveništní dopravu a její uložení včetně potřebných přesahů (nezapočítávají se do výměry)</t>
  </si>
  <si>
    <t>21265</t>
  </si>
  <si>
    <t>TRATIVODY KOMPLET Z TRUB Z PLAST HMOT DN DO 300MM</t>
  </si>
  <si>
    <t>66.7m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</si>
  <si>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</si>
  <si>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21263</t>
  </si>
  <si>
    <t>TRATIVODY KOMPLET Z TRUB Z PLAST HMOT DN DO 150MM</t>
  </si>
  <si>
    <t>7,247 m</t>
  </si>
  <si>
    <t>Komunikace</t>
  </si>
  <si>
    <t>501102</t>
  </si>
  <si>
    <t>ZŘÍZENÍ KONSTRU NÍ VRSTVY TĚLESA ŽELEZNIČNÍHO SPODKU ZE ŠTĚRKODRTI RECYKLOVANÉ</t>
  </si>
  <si>
    <t>1.23*28+1.23*28*1.1</t>
  </si>
  <si>
    <t>1. Položka obsahuje:  
– recyklaci kameniva, popř. nákup a dodání recyklované štěrkodrtě v požadované kvalitě  
podle zadávací dokumentace  
– přezkoušení kvality recyklovaného materiálu  
– zřízení, provoz a demontáž recyklačního zařízení včetně dopravy  
– dopravu recyklovaného kameniva z recyklační základny na místo určení včetně případných překládek na jiný dopravní prostředek nebo meziskladování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</si>
  <si>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512550</t>
  </si>
  <si>
    <t>KOLEJOVÉ LOŽE - ZŘÍZENÍ Z KAMENIVA HRUBÉHO DRCENÉHO (ŠTĚRK)</t>
  </si>
  <si>
    <t>odměřeno z řezu a délky rekonstruovaných kolejí + kolejové lože pod stezkami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</si>
  <si>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</si>
  <si>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523362</t>
  </si>
  <si>
    <t>KOLEJ 60 E2, ROZD. "U", BEZSTYKOVÁ, PR. BET. BEZPODKLADNICOVÝ UŽITÝ, UP. PRUŽNÉ</t>
  </si>
  <si>
    <t>40m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</si>
  <si>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3.Způsob měření:  
Měří se délka koleje ve smyslu ČSN 73 6360, tj. v ose koleje</t>
  </si>
  <si>
    <t>528141</t>
  </si>
  <si>
    <t>KOLEJ 49 E1, ROZD. "C", BEZSTYKOVÁ, PR. BET. PODKLADNICOVÝ UŽITÝ, UP. TUHÉ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</si>
  <si>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</si>
  <si>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</si>
  <si>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</si>
  <si>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50*2*2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</si>
  <si>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</si>
  <si>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545111</t>
  </si>
  <si>
    <t>SVAR KOLEJNIC (STEJNÉHO TVARU) 60 E2, R 65 JEDNOTLIVĚ</t>
  </si>
  <si>
    <t>z kolejového plánu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</si>
  <si>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</si>
  <si>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</si>
  <si>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</si>
  <si>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56140</t>
  </si>
  <si>
    <t>KAMENIVO ZPEVNĚNÉ CEMENTEM</t>
  </si>
  <si>
    <t>vypočteno ze situace + příčných řezů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</si>
  <si>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</si>
  <si>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Ostatní práce</t>
  </si>
  <si>
    <t>894846</t>
  </si>
  <si>
    <t>ŠACHTY KANALIZAČNÍ PLASTOVÉ D 400MM</t>
  </si>
  <si>
    <t>2 ks šachty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</si>
  <si>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</si>
  <si>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894858</t>
  </si>
  <si>
    <t>ŠACHTY KANALIZAČNÍ PLASTOVÉ D 600MM</t>
  </si>
  <si>
    <t>899523</t>
  </si>
  <si>
    <t>OBETONOVÁNÍ POTRUBÍ Z PROSTÉHO BETONU DO C16/20</t>
  </si>
  <si>
    <t>0.585*66.7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</si>
  <si>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</si>
  <si>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922101</t>
  </si>
  <si>
    <t>ZARÁŽEDLO PRAŽCOVÉ</t>
  </si>
  <si>
    <t>4 ks provizorních pražcových zarážedel</t>
  </si>
  <si>
    <t>1. Položka obsahuje:  
– dodávku a osazení pražce a upevňovacího materiálu  
– veškeré práce v kolejovém loži  
– dodání a osazení návěsti včetně případného sloupku se základem nebo jiné podpůrné  
konstrukce  
– příplatky za ztížené podmínky vyskytující se při zřízení zarážedla, např. za překážky na straně koleje ap.  
2. Položka neobsahuje:  
X  
3. Způsob měření:  
Udává se počet kusů kompletní konstrukce nebo práce.</t>
  </si>
  <si>
    <t>923131</t>
  </si>
  <si>
    <t>NÁMEZNÍK</t>
  </si>
  <si>
    <t>2 ks provizorního koncovníku</t>
  </si>
  <si>
    <t>1. Položka obsahuje:  
– dodávku a osazení včetně nutných zemních prací a obetonování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</si>
  <si>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</si>
  <si>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</si>
  <si>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530,097m3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</si>
  <si>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</si>
  <si>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</si>
  <si>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</si>
  <si>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</si>
  <si>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mimo výzisk do podkladních vrstev 
(192.236-75.910) * 21=2 442.846 [A] 
odvoz na mezideponii, respektive na recyklační základnu 
75.910*5*2 (tam a zpátky)=759.100 [B] 
Celkem: A+B=3 201.946 [C]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</si>
  <si>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</si>
  <si>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965114</t>
  </si>
  <si>
    <t>DEMONTÁŽ KOLEJE NA BETONOVÝCH PRAŽCÍCH ROZEBRÁNÍM DO SOUČÁSTÍ</t>
  </si>
  <si>
    <t>40+40m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</si>
  <si>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</si>
  <si>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R001</t>
  </si>
  <si>
    <t>ODVOZ BETONOVÝCH A PLASTOVÝCH SOUČÁSTÍ NA SKLÁDKU</t>
  </si>
  <si>
    <t>tkm</t>
  </si>
  <si>
    <t>vypočteno ze situace</t>
  </si>
  <si>
    <t>0.4518+51.246*20</t>
  </si>
  <si>
    <t>R002</t>
  </si>
  <si>
    <t>ROZEBRÁNÍ SOUČASNÉHO NÁSTUPIŠTĚ, ODVOZ NA MEZIDEPONII A SMONTOVÁNÍ DO PŮVODNÍ POLOHY</t>
  </si>
  <si>
    <t>33 m</t>
  </si>
  <si>
    <t>ze situace</t>
  </si>
  <si>
    <t>Položka obsahuje rozebrání stávajícího nástupiště a veškerých součástí s tím souvisejících (podsypový materiál apod.) z důvodou výkopu pro napojení nového tubusu mostního objektu v rámci SO 01-20-01 na stávající podchod, odvoz materiálu na meideponii a po dokončení prací smontování nástupiště do normové podoby.</t>
  </si>
  <si>
    <t>R925110</t>
  </si>
  <si>
    <t>DRÁŽNÍ STEZKY Z DRTI TL. DO 50 MM</t>
  </si>
  <si>
    <t>výpočet z příčného řezu</t>
  </si>
  <si>
    <t>1,6*4,0*17=108.800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</si>
  <si>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</si>
  <si>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E.1.4</t>
  </si>
  <si>
    <t>Mosty, propustky, zdi</t>
  </si>
  <si>
    <t xml:space="preserve">  SO 01-20-01</t>
  </si>
  <si>
    <t>Prodloužení podchodu v km 58,109</t>
  </si>
  <si>
    <t>SO 01-20-01</t>
  </si>
  <si>
    <t>z pol.č. 96616: 2,688*2,5=6.720 [A]</t>
  </si>
  <si>
    <t>z pol.č. 96614: 0,717*1,9=1.362 [A]</t>
  </si>
  <si>
    <t>z pol.č. 97817: 10,4*7,0kg/m2/1000=0.073 [A]</t>
  </si>
  <si>
    <t>z pol.č. 13173: 1800,740=1 800.740 [A] 
z pol.č. 26175:  559,5*3,14*0,15*0,15=39.529 [B] 
Celkem: (A+B)*1,9=3 496.511 [C]</t>
  </si>
  <si>
    <t>13173</t>
  </si>
  <si>
    <t>HLOUBENÍ JAM ZAPAŽ I NEPAŽ TŘ. I</t>
  </si>
  <si>
    <t>dle výkresu č. 04: 63,0m2*4,3m+45,4m2*7,1m+151,0m2*6,5m+56,5m2*4,0m=1 800.740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</si>
  <si>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</si>
  <si>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17120</t>
  </si>
  <si>
    <t>ULOŽENÍ SYPANINY DO NÁSYPŮ A NA SKLÁDKY BEZ ZHUTNĚNÍ</t>
  </si>
  <si>
    <t>z pol.č. 13173: 1800,740=1 800.740 [A] 
z pol.č. 26175:  559,5*3,14*0,15*0,15=39.529 [B] 
Celkem: A+B=1 840.269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</si>
  <si>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</si>
  <si>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</si>
  <si>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</si>
  <si>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04: 9,0m2*21,3m+2,0m2*1,5m+2*196,0m2*1,2m=665.100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</si>
  <si>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</si>
  <si>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32</t>
  </si>
  <si>
    <t>11512</t>
  </si>
  <si>
    <t>ČERPÁNÍ VODY DO 1000 L/MIN</t>
  </si>
  <si>
    <t>8hod*12*7dní=672.000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</si>
  <si>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</si>
  <si>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</si>
  <si>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</si>
  <si>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HEB 140:(10699,75+5105,55+1819,8) /1000=17.625 [A] 
převázka: (1416,8+182,16+384,56)/1000=1.984 [B] 
Celkem: A+B=19.609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</si>
  <si>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</si>
  <si>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</si>
  <si>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</si>
  <si>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04, 05: 27,6+23,0+151,0+28,0=229.600 [A]</t>
  </si>
  <si>
    <t>položka zahrnuje osazení pažin bez ohledu na druh, jejich opotřebení a jejich odstranění</t>
  </si>
  <si>
    <t>26172</t>
  </si>
  <si>
    <t>VRTY PRO KOTV, INJEKT, MIKROPIL NA POVR TŘ I A II D DO 100MM</t>
  </si>
  <si>
    <t>23*8,0=184.000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</si>
  <si>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</si>
  <si>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26175</t>
  </si>
  <si>
    <t>VRTY PRO KOTV, INJEKT, MIKROPIL NA POVR TŘ I A II D DO 300MM</t>
  </si>
  <si>
    <t>HEB 140: 317,5+165,0+54,0=536.500 [A]</t>
  </si>
  <si>
    <t>285376</t>
  </si>
  <si>
    <t>KOTVENÍ NA POVRCHU Z PŘEDPÍNACÍ VÝZTUŽE DL. DO 8M</t>
  </si>
  <si>
    <t>dle výkresu č. 2.004: 20+3=23.000 [A]</t>
  </si>
  <si>
    <t>položka zahrnuje dodávku předepsané kotvy, případně její protikorozní úpravu, její osazení do vrtu, zainjektování a napnutí, případně opěrné desky  
nezahrnuje vrty</t>
  </si>
  <si>
    <t>36</t>
  </si>
  <si>
    <t>28999</t>
  </si>
  <si>
    <t>OPLÁŠTĚNÍ (ZPEVNĚNÍ) Z FÓLIE</t>
  </si>
  <si>
    <t>ochrana izolace</t>
  </si>
  <si>
    <t>dle výkresu č. 2.001, 2.002, 2.003: 
362,0+53,0+2*53,0+2*1,5*3,6+156+117,5+39m2=844.300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</si>
  <si>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</si>
  <si>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47</t>
  </si>
  <si>
    <t>28931</t>
  </si>
  <si>
    <t>STŘÍKANÝ BETON</t>
  </si>
  <si>
    <t>zajištění výkopu u stávajícího podchodu</t>
  </si>
  <si>
    <t>2*3,0*1,5*0,2=1.800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</si>
  <si>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</si>
  <si>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Svislé konstrukce</t>
  </si>
  <si>
    <t>389325</t>
  </si>
  <si>
    <t>MOSTNÍ RÁMOVÉ KONSTRUKCE ZE ŽELEZOBETONU C30/37</t>
  </si>
  <si>
    <t>Konstrukce podchodu, schodišť a přístupového chodníku: 
62,2+109,4+56,5+60,2=288.300 [A]</t>
  </si>
  <si>
    <t>389365</t>
  </si>
  <si>
    <t>VÝZTUŽ MOSTNÍ RÁMOVÉ KONSTRUKCE Z OCELI 10505, B500B</t>
  </si>
  <si>
    <t>(20214,47+19000,50+9591,73+8805,76)/1000=57.612 [B]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</si>
  <si>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</si>
  <si>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</si>
  <si>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431325</t>
  </si>
  <si>
    <t>SCHODIŠŤ KONSTR ZE ŽELEZOBETONU DO C30/37</t>
  </si>
  <si>
    <t>1,7m2*1,8m=3.060 [A]</t>
  </si>
  <si>
    <t>451313</t>
  </si>
  <si>
    <t>PODKLADNÍ A VÝPLŇOVÉ VRSTVY Z PROSTÉHO BETONU C16/20</t>
  </si>
  <si>
    <t>Podkladní beton pod žb. základovou desku: 5,8m2*5,8m+9,2m2*4,7m+2,7m2*3,0m=84.980 [A] 
Beton k přebetonování zpětných spojů: 1,7m2*20,4m+2,3m2*60,0m+0,8m2*7,0m=178.280 [B] 
Celkem: A+B=263.260 [C]</t>
  </si>
  <si>
    <t>451325</t>
  </si>
  <si>
    <t>PODKL A VÝPLŇ VRSTVY ZE ŽELEZOBET DO C30/37</t>
  </si>
  <si>
    <t>Krycí vrstva izolace: (362,0+53,0)m2*0,05m=20.750 [A]</t>
  </si>
  <si>
    <t>45131A</t>
  </si>
  <si>
    <t>PODKLADNÍ A VÝPLŇOVÉ VRSTVY Z PROSTÉHO BETONU C20/25</t>
  </si>
  <si>
    <t>Podkladní beton pod drenáž:0,4m2*21,0m=8.400 [A] 
PROSTOR VÝKOPU BUDE CELÝ VYPLNĚN BETONEM 0,5M ZA DIL. SPÁRU: (1,4+1,0)*4,0=9.600 [B] 
Celkem: A+B=18.000 [C]</t>
  </si>
  <si>
    <t>451324</t>
  </si>
  <si>
    <t>PODKL A VÝPLŇ VRSTVY ZE ŽELEZOBET DO C25/30</t>
  </si>
  <si>
    <t>Konstrukce žb. podkladní desky: 4,6*0,2*(0,25+17,7+2,3)+5,5*0,2*10,1+3,4*0,2*45,1=60.408 [A]</t>
  </si>
  <si>
    <t>451366</t>
  </si>
  <si>
    <t>VÝZTUŽ PODKL VRSTEV Z KARI-SÍTÍ</t>
  </si>
  <si>
    <t>Konstrukce žb. podkladní desky(při obou površích): 2*(4,6*(0,25+17,7+2,3)+5,5*10,1+3,4*45,1)*7,9kg/m2/1000=4.772 [A] 
Krycí vrstva izolace: (362,0+53,0)m2*7,9kg/m2/1000=3.279 [B] 
Celkem: A+B=8.051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</si>
  <si>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</si>
  <si>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45161</t>
  </si>
  <si>
    <t>PODKL A VÝPLŇ VRSTVY ZE ZEMINY STABIL CEMENTEM</t>
  </si>
  <si>
    <t>(2,1+14,3)m2*1,8m=29.520 [A]</t>
  </si>
  <si>
    <t>Položka zahrnuje dodávku zeminy stabilizované cementem a její uložení se zhutněním, včetně mimostaveništní a vnitrostaveništní dopravy (rovněž přesuny)</t>
  </si>
  <si>
    <t>45731</t>
  </si>
  <si>
    <t>VYROVNÁVACÍ A SPÁD PROSTÝ BETON</t>
  </si>
  <si>
    <t>0,8m2*18,9m+0,4m2*1,8m=15.840 [A]</t>
  </si>
  <si>
    <t>582621</t>
  </si>
  <si>
    <t>KRYTY Z BETON DLAŽDIC SE ZÁMKEM ŠEDÝCH TL 60MM DO LOŽE Z MC</t>
  </si>
  <si>
    <t>dlaždice 200 x 100 mm</t>
  </si>
  <si>
    <t>nová část: 55,9*1,8=100.620 [A] 
v bourané části starého podchodu: 1,0*3,0=3.000 [B] 
Celkem: A+B=103.620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</si>
  <si>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</si>
  <si>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R77202</t>
  </si>
  <si>
    <t>PODLAHY Z PŘÍRODNÍHO KAMENE TVRDÉHO</t>
  </si>
  <si>
    <t>položka zahrnuje:    
- ukládání stupňů a dlažby se střídanými spárami, nutno dodržet spárořezy, včetně frézování  
  dvou drážek vyplněných karborundovými protiskluzovými pásky  
- barva stupňů RAL 7047, první a poslední stupeň RAL 7004 + žlutý pruh šířky 100 mm na délku schodu  
- součinitel smykového tření min. 0,6  
- povrch tryskaný  
- nasákavost 0,27% - 0,29% hmotn.  
- pevnost v tlaku 200 - 230 MPA  
- obrusnost 2,10 – 2,30 mm  
- koef. mrazuvzdornosti 0,75 – 0,85</t>
  </si>
  <si>
    <t>3,0*14,7+15,0+14,1*1,8=84.480 [A]</t>
  </si>
  <si>
    <t>položky podlah a obkladů zahrnují kompletní podlahy a obklad, včetně úpravy podkladu, spojovací, spárové malty nebo tmely, dilatace, úpravy rohů, koutů, kolem otvorů, okrajů a pod. – žulová dlažba, podstupnice, nástupnice, sárky, pásky, obklad žlábku.</t>
  </si>
  <si>
    <t>711322</t>
  </si>
  <si>
    <t>IZOLACE PODZEM OBJ PROTI TLAK VODĚ ASFALT PÁSY</t>
  </si>
  <si>
    <t>362,0+53,0+2*53,0+2*1,5*3,6+156+117,5+39m2=844.300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</si>
  <si>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</si>
  <si>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711519</t>
  </si>
  <si>
    <t>OCHRANA IZOLACE PODZEMNÍCH OBJEKTŮ TEXTILIÍ</t>
  </si>
  <si>
    <t>Měkká ochrana SVI geotextilií, plošná hmotnost min.500 g/m2</t>
  </si>
  <si>
    <t>položka zahrnuje:  
- dodání  předepsaného ochranného materiálu  
- zřízení ochrany izolace</t>
  </si>
  <si>
    <t>7838H</t>
  </si>
  <si>
    <t>NÁTĚRY BETON KONSTR ANTIGRAFITI</t>
  </si>
  <si>
    <t>nová kce.: 2*7,5*15,0+21,9+202+78,5+162+14+45+17=765.400 [A] 
stávající kce.: 2*7,5*30,5+4*45,0+4*17+7,5=713.000 [B] 
Celkem: A+B=1 478.400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</si>
  <si>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</si>
  <si>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34</t>
  </si>
  <si>
    <t>72410</t>
  </si>
  <si>
    <t>ČERPADLA</t>
  </si>
  <si>
    <t>Parametry:    
- schopnost odvádět mírně znečištěnou vodu i s obsahem pevných částic do  velikosti 10 mm     
- dopravní výška cca 6,0 ms průtokem do 1,7 l/s    
- ponorné, vertikální, plně zaplavitelné, v monolitickém provedení, IP 68    
- jednostupňové bez integrované zpětné klapky    
- motor na jednofázový proud s chlazením pláště a s nainstalovaným teplotním spínečem</t>
  </si>
  <si>
    <t>- výrobní dokumentaci (včetně technologického předpisu)    
- dodání veškerého instalačního a  pomocného  materiálu  (trouby,  trubky,  armatury,  tvarové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 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</si>
  <si>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35</t>
  </si>
  <si>
    <t>711735</t>
  </si>
  <si>
    <t>IZOLACE ŠACHET DLE SD 37 PROTI VOL STÉK VODĚ POLYMERNÍ STŘÍK</t>
  </si>
  <si>
    <t>Těsnící hydroizolační stěrka, čerpací jímky a výtahové šachty</t>
  </si>
  <si>
    <t>0,7*3,0+(2+0,7+2*3,0)*1,2+4*0,7*0,5+2,4=16.340 [A]</t>
  </si>
  <si>
    <t>37</t>
  </si>
  <si>
    <t>R71419</t>
  </si>
  <si>
    <t>OCHRANA IZOLACE PODZEMNÍCH OBJEKTŮ POLYSTYRENEM</t>
  </si>
  <si>
    <t>Měkká ochrana SVI extrudovaným polystyrenem XPS, tl.materiálu 50 mm</t>
  </si>
  <si>
    <t>dle výkresu č. 2.001, 2.002, 2.003: 
(2*53,0+2*1,5*3,6+156+117,5+39)m2=429.300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</si>
  <si>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</si>
  <si>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48</t>
  </si>
  <si>
    <t>R7222</t>
  </si>
  <si>
    <t>ULTRAZVUK HLADINOMĚR SE SPÍNAČEM</t>
  </si>
  <si>
    <t>Včetně elektrod osazených v jímce pro spínání čerpadel</t>
  </si>
  <si>
    <t>Potrubí</t>
  </si>
  <si>
    <t>87433</t>
  </si>
  <si>
    <t>POTRUBÍ Z TRUB PLASTOVÝCH ODPADNÍCH DN DO 150MM</t>
  </si>
  <si>
    <t>20,2+15,3+3,1+2,1=40.700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</si>
  <si>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</si>
  <si>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dle výkresu č. 2.001: 1=1.000 [A]</t>
  </si>
  <si>
    <t>38</t>
  </si>
  <si>
    <t>87614</t>
  </si>
  <si>
    <t>CHRÁNIČKY Z TRUB PLAST DN DO 40MM</t>
  </si>
  <si>
    <t>DN25:7,0=7.000 [A] 
DN40:2,6+3,0+3,1+17,2+2*19,0+14,5+11,8+11,5+14,8*18,9=381.420 [B] 
Celkem: A+B=388.420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</si>
  <si>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</si>
  <si>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39</t>
  </si>
  <si>
    <t>86633</t>
  </si>
  <si>
    <t>CHRÁNIČKY Z TRUB OCELOVÝCH DN DO 150MM</t>
  </si>
  <si>
    <t>4*0,5=2.000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</si>
  <si>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</si>
  <si>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40</t>
  </si>
  <si>
    <t>89911H</t>
  </si>
  <si>
    <t>OCELOVÝ POKLOP A15</t>
  </si>
  <si>
    <t>Ocelový poklop pro čerpaí jímku, žárový zinek, včetně PKO</t>
  </si>
  <si>
    <t>Položka zahrnuje dodávku a osazení předepsané mříže včetně rámu</t>
  </si>
  <si>
    <t>41</t>
  </si>
  <si>
    <t>89915</t>
  </si>
  <si>
    <t>STUPADLA (A POD)</t>
  </si>
  <si>
    <t>Stupadla pro čerpací jímku</t>
  </si>
  <si>
    <t>dle výkresu č. 2.015: 6=6.000 [A]</t>
  </si>
  <si>
    <t>- Položka zahrnuje veškerý materiál, výrobky a polotovary, včetně mimostaveništní a  
vnitrostaveništní dopravy (rovněž přesuny), včetně naložení a složení,případně s uložením.</t>
  </si>
  <si>
    <t>42</t>
  </si>
  <si>
    <t>899631</t>
  </si>
  <si>
    <t>TLAKOVÉ ZKOUŠKY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</si>
  <si>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</si>
  <si>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Ostatní konstrukce a práce</t>
  </si>
  <si>
    <t>93542</t>
  </si>
  <si>
    <t>ŽLABY Z DÍLCŮ Z POLYMERBETONU SVĚTLÉ ŠÍŘKY DO 150MM VČETNĚ MŘÍŽÍ</t>
  </si>
  <si>
    <t>dle výkresu č. 2.001, 2.002, 2.003: 19,7=19.700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</si>
  <si>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</si>
  <si>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95325</t>
  </si>
  <si>
    <t>BEZPEČNOST ZNAČKY RETROREFLEX PROTISKLUZ VÝSTRAŽNÁ PÁSKA</t>
  </si>
  <si>
    <t>4*1,8=7.200 [A]</t>
  </si>
  <si>
    <t>Součástí značky jsou i nosné prvky, připevňovací prvky a potřebný spojovací materiál.</t>
  </si>
  <si>
    <t>R936510</t>
  </si>
  <si>
    <t>DROBNÉ DOPLNK KONSTR KOVOVÉ NEREZ – madla zábradlí</t>
  </si>
  <si>
    <t>madla zábradlí 1.4403 včetně spoj.materiálu  
nerezové provedení</t>
  </si>
  <si>
    <t>2*10,0+2*55,5+2*22,7=176.400 [A]</t>
  </si>
  <si>
    <t>33</t>
  </si>
  <si>
    <t>919148</t>
  </si>
  <si>
    <t>ŘEZÁNÍ ŽELEZOBETONOVÝCH KONSTRUKCÍ TL DO 500MM</t>
  </si>
  <si>
    <t>Vyřezání otvoru v čelní stěně pro prodloužení podchodu. Vyřezaná část bžlb.stěny bude nýsledně rozbourána, viz.pol.č.96616</t>
  </si>
  <si>
    <t>obvod tubusu: 10,4=10.400 [A]</t>
  </si>
  <si>
    <t>položka zahrnuje řezání železobetonových konstrukcí v předepsané tloušťce, včetně spotřeby  
vody</t>
  </si>
  <si>
    <t>43</t>
  </si>
  <si>
    <t>96616</t>
  </si>
  <si>
    <t>BOURÁNÍ KONSTRUKCÍ ZE ŽELEZOBETONU</t>
  </si>
  <si>
    <t>Čelní stěna bude vyřezána z otvoru a následně zbytek stěny rozbourán</t>
  </si>
  <si>
    <t>2,8*0,32*3,0=2.688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</si>
  <si>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</si>
  <si>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44</t>
  </si>
  <si>
    <t>96614</t>
  </si>
  <si>
    <t>BOURÁNÍ KONSTRUKCÍ Z CIHEL A TVÁRNIC</t>
  </si>
  <si>
    <t>2,8*0,08*3,2=0.717 [A]</t>
  </si>
  <si>
    <t>45</t>
  </si>
  <si>
    <t>97817</t>
  </si>
  <si>
    <t>ODSTRANĚNÍ MOSTNÍ IZOLACE</t>
  </si>
  <si>
    <t>10,4*1,0=10.400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</si>
  <si>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</si>
  <si>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</t>
  </si>
  <si>
    <t>936501</t>
  </si>
  <si>
    <t>DROBNÉ DOPLŇK KONSTR KOVOVÉ NEREZ</t>
  </si>
  <si>
    <t>KG</t>
  </si>
  <si>
    <t>nerezový těsnící plech do pracovních spár</t>
  </si>
  <si>
    <t>dle výkresu č. 2.014: 
630,0=630.000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</si>
  <si>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</si>
  <si>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E.1.6</t>
  </si>
  <si>
    <t>Potrubní vedení</t>
  </si>
  <si>
    <t xml:space="preserve">  SO 01-31-01</t>
  </si>
  <si>
    <t>Odvodnění komunikace</t>
  </si>
  <si>
    <t>SO 01-31-01</t>
  </si>
  <si>
    <t>93543</t>
  </si>
  <si>
    <t>ŽLABY Z DÍLCŮ Z POLYMERBETONU SVĚTLÉ ŠÍŘKY DO 200MM VČETNĚ MŘÍŽÍ</t>
  </si>
  <si>
    <t>vč. čelní stěny s odtokem</t>
  </si>
  <si>
    <t>E.1.8</t>
  </si>
  <si>
    <t>Pozemní komunikace</t>
  </si>
  <si>
    <t xml:space="preserve">  SO 01-50-01</t>
  </si>
  <si>
    <t>Přístupová cesta a parkoviště</t>
  </si>
  <si>
    <t>SO 01-50-01</t>
  </si>
  <si>
    <t>014201</t>
  </si>
  <si>
    <t>POPLATKY ZA ZEMNÍK - ZEMINA</t>
  </si>
  <si>
    <t>1017,6=1 017.600 [A]</t>
  </si>
  <si>
    <t>zahrnuje veškeré poplatky majiteli zemníku související s nákupem zeminy (nikoliv s otvírkou  
zemníku)</t>
  </si>
  <si>
    <t>014211</t>
  </si>
  <si>
    <t>POPLATKY ZA ZEMNÍK - ORNICE</t>
  </si>
  <si>
    <t>243,369=243.369 [A]</t>
  </si>
  <si>
    <t>POPLATKY ZA LIKVIDACŮ ODPADŮ NEKONTAMINOVANÝCH - 02 01 03  SMÝCENÉ STROMY A KEŘE VČETNĚ DOPRAVY</t>
  </si>
  <si>
    <t>4*1,5m3*0,65t/m3=3.900 [A]</t>
  </si>
  <si>
    <t>1174*1,9=2 230.600 [A]   dle pol. 12383</t>
  </si>
  <si>
    <t>12383</t>
  </si>
  <si>
    <t>ODKOP PRO SPOD STAVBU SILNIC A ŽELEZNIC TŘ. II</t>
  </si>
  <si>
    <t>573,60=573.600 [A]    dle kubatur 
(1148+410)*0,3=467.400 [B]    výkop pro novou AZ pod komunikací a parkovištěm (plochy dle Situace) 
266*0,5=133.000 [C]   zemní práce za KÚ 
Celkem: A+B+C=1 174.000 [D]</t>
  </si>
  <si>
    <t>12573</t>
  </si>
  <si>
    <t>a</t>
  </si>
  <si>
    <t>VYKOPÁVKY ZE ZEMNÍKŮ A SKLÁDEK TŘ. I</t>
  </si>
  <si>
    <t>467,4+550,20=1 017.600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</si>
  <si>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</si>
  <si>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b</t>
  </si>
  <si>
    <t>1622,46*0,15=243.369 [A]   plocha dle pol. 18222 x tl.</t>
  </si>
  <si>
    <t>1174=1 174.000 [A]   dle pol. 12383</t>
  </si>
  <si>
    <t>11202</t>
  </si>
  <si>
    <t>KÁCENÍ STROMŮ D KMENE DO 0,9M S ODSTRANĚNÍM PAŘEZŮ</t>
  </si>
  <si>
    <t>dle dendrologického průzkumu N.1.6.2.:1=1.000 [A]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</si>
  <si>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</si>
  <si>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17130</t>
  </si>
  <si>
    <t>ULOŽENÍ SYPANINY DO NÁSYPŮ V AKTIVNÍ ZÓNĚ SE ZHUTNĚNÍM</t>
  </si>
  <si>
    <t>(1148+410)*0,3=467.400 [A]   plocha nové vozovky x tl. AZ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</si>
  <si>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</si>
  <si>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11203</t>
  </si>
  <si>
    <t>KÁCENÍ STROMŮ D KMENE PŘES 0,9M S ODSTRAN PAŘEZŮ</t>
  </si>
  <si>
    <t>dle dendrologického průzkumu N.1.6.2.:3=3.000 [A]</t>
  </si>
  <si>
    <t>173103</t>
  </si>
  <si>
    <t>ZEMNÍ KRAJNICE A DOSYPÁVKY SE ZHUT DO 100% PS</t>
  </si>
  <si>
    <t>550,20=550.200 [A]    dle kubatur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</si>
  <si>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</si>
  <si>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11120</t>
  </si>
  <si>
    <t>ODSTRANĚNÍ KŘOVIN</t>
  </si>
  <si>
    <t>dle dendrologického průzkumu N.1.6.2.: 55+440+1725=2 220.000 [A]</t>
  </si>
  <si>
    <t>odstranění křovin a stromů do průměru 100 mm doprava dřevin bez ohledu na vzdálenost  
spálení na hromadách nebo štěpkování</t>
  </si>
  <si>
    <t>18222</t>
  </si>
  <si>
    <t>ROZPROSTŘENÍ ORNICE VE SVAHU V TL DO 0,15M</t>
  </si>
  <si>
    <t>1622,46=1 622.460 [A]   dle kubatur</t>
  </si>
  <si>
    <t>položka zahrnuje:  
nutné přemístění ornice z dočasných skládek vzdálených do 50m rozprostření ornice v předepsané tloušťce ve svahu přes 1:5</t>
  </si>
  <si>
    <t>18242</t>
  </si>
  <si>
    <t>ZALOŽENÍ TRÁVNÍKU HYDROOSEVEM NA ORNICI</t>
  </si>
  <si>
    <t>1622,46=1 622.460 [A]</t>
  </si>
  <si>
    <t>Zahrnuje dodání předepsané travní směsi, hydroosev na ornici, zalévání, první pokosení, to vše bez ohledu na sklon terénu</t>
  </si>
  <si>
    <t>18247</t>
  </si>
  <si>
    <t>OŠETŘOVÁNÍ TRÁVNÍKU</t>
  </si>
  <si>
    <t>1622,46*3=4 867.380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</si>
  <si>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</si>
  <si>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</si>
  <si>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</si>
  <si>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1622,46*3*0,005=24.337 [A]  předpoklad 5 l/m2</t>
  </si>
  <si>
    <t>položka zahrnuje veškerý materiál, výrobky a polotovary, včetně mimostaveništní a  
vnitrostaveništní dopravy (rovněž přesuny), včetně naložení a složení, případně s uložením</t>
  </si>
  <si>
    <t>45157</t>
  </si>
  <si>
    <t>PODKLADNÍ A VÝPLŇOVÉ VRSTVY Z KAMENIVA TĚŽENÉHO</t>
  </si>
  <si>
    <t>175*0,6*0,1=10.500 [A]</t>
  </si>
  <si>
    <t>položka zahrnuje dodávku předepsaného kameniva, mimostaveništní a vnitrostaveništní dopravu a jeho uložení  
není-li v zadávací dokumentaci uvedeno jinak, jedná se o nakupovaný materiál</t>
  </si>
  <si>
    <t>56330</t>
  </si>
  <si>
    <t>VOZOVKOVÉ VRSTVY ZE ŠTĚRKODRTI</t>
  </si>
  <si>
    <t>1148*0,15=172.200 [A]</t>
  </si>
  <si>
    <t>1148*0,15=172.200 [A]  vozovka tl. 410 mm 
474*0,15=71.100 [B]    chodník 
410*0,25=102.500 [C]  parkovací stání 
Celkem: A+B+C=345.800 [D]</t>
  </si>
  <si>
    <t>572123</t>
  </si>
  <si>
    <t>INFILTRAČNÍ POSTŘIK Z EMULZE DO 1,0KG/M2</t>
  </si>
  <si>
    <t>1148=1 148.000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</si>
  <si>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</si>
  <si>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</si>
  <si>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</si>
  <si>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1148=1 148.000 [A]    dle pol. 574A33</t>
  </si>
  <si>
    <t>574A33</t>
  </si>
  <si>
    <t>ASFALTOVÝ BETON PRO OBRUSNÉ VRSTVY ACO 11 TL. 40MM</t>
  </si>
  <si>
    <t>1148=1 148.000 [A]   dle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</si>
  <si>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</si>
  <si>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</si>
  <si>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</si>
  <si>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1148=1 148.000 [A]   ložná vrstva</t>
  </si>
  <si>
    <t>582611</t>
  </si>
  <si>
    <t>KRYTY Z BETON DLAŽDIC SE ZÁMKEM ŠEDÝCH TL 60MM DO LOŽE Z KAM</t>
  </si>
  <si>
    <t>81+367+26=474.000 [A]</t>
  </si>
  <si>
    <t>582612</t>
  </si>
  <si>
    <t>KRYTY Z BETON DLAŽDIC SE ZÁMKEM ŠEDÝCH TL 80MM DO LOŽE Z KAM</t>
  </si>
  <si>
    <t>410-16,7-9,1=384.200 [A]   dle situace</t>
  </si>
  <si>
    <t>582617</t>
  </si>
  <si>
    <t>KRYTY Z BETON DLAŽDIC SE ZÁMKEM ŠEDÝCH RELIÉF TL 60MM DO LOŽE Z KAM</t>
  </si>
  <si>
    <t>0,76+0,92+1,74+2,1+0,92+1,7=8.140 [A]    dle situace</t>
  </si>
  <si>
    <t>58910</t>
  </si>
  <si>
    <t>VÝPLŇ SPAR ASFALTEM</t>
  </si>
  <si>
    <t>23+8+426=457.000 [A]   při napojení na stáv. vozovku a podél obrub 
91,0=91.000 [B] podél žlabu 
Celkem: A+B=548.000 [C]</t>
  </si>
  <si>
    <t>položka zahrnuje:  
- dodávku předepsaného materiálu  
- vyčištění a výplň spar tímto materiálem</t>
  </si>
  <si>
    <t>582615</t>
  </si>
  <si>
    <t>KRYTY Z BETON DLAŽDIC SE ZÁMKEM BAREV TL 80MM DO LOŽE Z KAM</t>
  </si>
  <si>
    <t>barevné vyznačení parkovacích míst: 16,7+9,1=25.800 [A]</t>
  </si>
  <si>
    <t>764411</t>
  </si>
  <si>
    <t>ŽLABY Z POZINK PLECHU RŠ DO 250MM</t>
  </si>
  <si>
    <t>9,7=9.700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</si>
  <si>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  
- položka zahrnuje háky, zděře, čela, manžety, odbočky, kolena, rohy, hrdla, odskoky, výpusti, přechodové kusy a pod.</t>
  </si>
  <si>
    <t>917211</t>
  </si>
  <si>
    <t>ZÁHONOVÉ OBRUBY Z BETONOVÝCH OBRUBNÍKŮ ŠÍŘ 50MM</t>
  </si>
  <si>
    <t>255+15=270.000 [A]   dle situace</t>
  </si>
  <si>
    <t>Položka zahrnuje:  
dodání a pokládku betonových obrubníků o rozměrech předepsaných zadávací dokumentací betonové lože i boční betonovou opěrku.</t>
  </si>
  <si>
    <t>917223</t>
  </si>
  <si>
    <t>SILNIČNÍ A CHODNÍKOVÉ OBRUBY Z BETONOVÝCH OBRUBNÍKŮ ŠÍŘ 100MM</t>
  </si>
  <si>
    <t>215+211=426.000 [A]   dle situace</t>
  </si>
  <si>
    <t>919112</t>
  </si>
  <si>
    <t>ŘEZÁNÍ ASFALTOVÉHO KRYTU VOZOVEK TL DO 100MM</t>
  </si>
  <si>
    <t>položka zahrnuje řezání vozovkové vrstvy v předepsané tloušťce, včetně spotřeby vody</t>
  </si>
  <si>
    <t>935212</t>
  </si>
  <si>
    <t>PŘÍKOPOVÉ ŽLABY Z BETON TVÁRNIC ŠÍŘ DO 600MM DO BETONU TL 100MM</t>
  </si>
  <si>
    <t>175=175.000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</si>
  <si>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</si>
  <si>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93556</t>
  </si>
  <si>
    <t>ŽLABY Z DÍLCŮ Z BETONU SVĚTLÉ ŠÍŘKY DO 400MM VČET MŘÍŽÍ</t>
  </si>
  <si>
    <t>krytý odvodňovací žlab šíře 400 mm, zatížení D400</t>
  </si>
  <si>
    <t>E.2</t>
  </si>
  <si>
    <t>Pozemní stavební objekty</t>
  </si>
  <si>
    <t xml:space="preserve">  SO 01-74-01</t>
  </si>
  <si>
    <t>Zastřešení výstupů z podchodu</t>
  </si>
  <si>
    <t>SO 01-74-01</t>
  </si>
  <si>
    <t>029.0</t>
  </si>
  <si>
    <t>Přesuny, mechanizace, manipulace</t>
  </si>
  <si>
    <t>R0290190</t>
  </si>
  <si>
    <t>Jeřábová technika</t>
  </si>
  <si>
    <t>SOUBOR</t>
  </si>
  <si>
    <t>viz příloha PD</t>
  </si>
  <si>
    <t>POLOŽKA ZAHRNUJE VEŠKERÉ PRÁCE, VÝKONY A DODÁVKY NUTNÉ K REALIZACI KOMPLETNÍHO PRVKU/KONSTRUKCE/ČINOSTI DLE PD</t>
  </si>
  <si>
    <t>R0290191</t>
  </si>
  <si>
    <t>Montážní plošina</t>
  </si>
  <si>
    <t>R0290192</t>
  </si>
  <si>
    <t>Lešení</t>
  </si>
  <si>
    <t>R0290193</t>
  </si>
  <si>
    <t>Vnitrostaveništní přepravy</t>
  </si>
  <si>
    <t>R0290194</t>
  </si>
  <si>
    <t>Dopravy materiálu</t>
  </si>
  <si>
    <t>R0301156</t>
  </si>
  <si>
    <t>Vypracování výkresové dokumentace</t>
  </si>
  <si>
    <t>744</t>
  </si>
  <si>
    <t>Vodorovné konstrukce, střešní plášť</t>
  </si>
  <si>
    <t>R7440100</t>
  </si>
  <si>
    <t>Střešní sendvičový panel do tl. 150mm</t>
  </si>
  <si>
    <t>R7440101</t>
  </si>
  <si>
    <t>Střešní sendvičový panel do tl. 150mm - montáž</t>
  </si>
  <si>
    <t>R7440102</t>
  </si>
  <si>
    <t>Spojovací materiál - sendvičový panel</t>
  </si>
  <si>
    <t>(1*1)</t>
  </si>
  <si>
    <t>R7440103</t>
  </si>
  <si>
    <t>Kabelový žlab</t>
  </si>
  <si>
    <t>R7440104</t>
  </si>
  <si>
    <t>Kabelový žlab - montáž</t>
  </si>
  <si>
    <t>745</t>
  </si>
  <si>
    <t>Opláštění, obklady, podkonstrukce</t>
  </si>
  <si>
    <t>R7455202</t>
  </si>
  <si>
    <t>Podkonstrukce oplechování žlabu</t>
  </si>
  <si>
    <t>viz.výkresová dokumentace - výpis prvků</t>
  </si>
  <si>
    <t>Hliníková rektifikovatelná podkonstrukce oplechování žlabu</t>
  </si>
  <si>
    <t>R7455203</t>
  </si>
  <si>
    <t>Podkonstrukce oplechování žlabu - montáž</t>
  </si>
  <si>
    <t>Hliníková rektifikovatelná podkonstrukce oplechování žlabu - montáž</t>
  </si>
  <si>
    <t>R7455204</t>
  </si>
  <si>
    <t>Podhledový krycí plech žlabu</t>
  </si>
  <si>
    <t>Opláštění podhledovým krycím plechem žlabu</t>
  </si>
  <si>
    <t>R7455205</t>
  </si>
  <si>
    <t>Podhledový krycí plech žlabu - montáž</t>
  </si>
  <si>
    <t>Opláštění podhledovým krycím plechem žlabu - montáž</t>
  </si>
  <si>
    <t>R7455206</t>
  </si>
  <si>
    <t>Opláštění bočních stěn bezpečnostním sklem</t>
  </si>
  <si>
    <t>Opláštění bočních stěn bezpečnostním sklem ESG VSG 88.4, opatřeno sítotiskem</t>
  </si>
  <si>
    <t>R7455207</t>
  </si>
  <si>
    <t>Opláštění bočních stěn bezpečnostním sklem - montáž</t>
  </si>
  <si>
    <t>Opláštění bočních stěn bezpečnostním sklem ESG VSG 88.4, opatřeno sítotiskem - montáž</t>
  </si>
  <si>
    <t>R7455212</t>
  </si>
  <si>
    <t>Zasklívací lišty, těsnění</t>
  </si>
  <si>
    <t>R7455213</t>
  </si>
  <si>
    <t>Spojovací materiál, boční opláštění</t>
  </si>
  <si>
    <t>746</t>
  </si>
  <si>
    <t>Klempířské konstrukce</t>
  </si>
  <si>
    <t>R74631000</t>
  </si>
  <si>
    <t>Odvodňovací žlab</t>
  </si>
  <si>
    <t>R74631001</t>
  </si>
  <si>
    <t>Odvodňovací žlab - montáž</t>
  </si>
  <si>
    <t>R74631002</t>
  </si>
  <si>
    <t>Okapnice</t>
  </si>
  <si>
    <t>R74631003</t>
  </si>
  <si>
    <t>Okapnice - montáž</t>
  </si>
  <si>
    <t>R74631004</t>
  </si>
  <si>
    <t>Odvodňovací potrubí</t>
  </si>
  <si>
    <t>R74631005</t>
  </si>
  <si>
    <t>Oplechování krajní vaznice</t>
  </si>
  <si>
    <t>767</t>
  </si>
  <si>
    <t>Konstrukce zámečnické</t>
  </si>
  <si>
    <t>R7672301</t>
  </si>
  <si>
    <t>D+M Kotevní šrouby s kotevní hlavou do M24 - včetně přesného zaměření, osazení a zabezpečení polohy</t>
  </si>
  <si>
    <t>KS</t>
  </si>
  <si>
    <t>(250*2)</t>
  </si>
  <si>
    <t>R7672303</t>
  </si>
  <si>
    <t>Podlití sloupů plastmaltou</t>
  </si>
  <si>
    <t>(314*1)</t>
  </si>
  <si>
    <t>R7672304</t>
  </si>
  <si>
    <t>Ocelové konstrukce</t>
  </si>
  <si>
    <t>R7672305</t>
  </si>
  <si>
    <t>Ocelové konstrukce - montáž</t>
  </si>
  <si>
    <t>R7672306</t>
  </si>
  <si>
    <t>Spojovací materiál - ocelové konstrukce</t>
  </si>
  <si>
    <t>768</t>
  </si>
  <si>
    <t>Protikorozní ochrana nových ocelových konstrukcí</t>
  </si>
  <si>
    <t>R7689690</t>
  </si>
  <si>
    <t>Žárové zinkování</t>
  </si>
  <si>
    <t>R7689691</t>
  </si>
  <si>
    <t>Nátěry ocelové konstrukce</t>
  </si>
  <si>
    <t>Nátěry ocelové konstrukce ONS 01</t>
  </si>
  <si>
    <t>R7689692</t>
  </si>
  <si>
    <t>Příplatek za nátěr ocelové konstrukce</t>
  </si>
  <si>
    <t>R7689693</t>
  </si>
  <si>
    <t>Oprava PKO po přepravě a montáži</t>
  </si>
  <si>
    <t xml:space="preserve">  SO 01-77-01</t>
  </si>
  <si>
    <t>Doplnění orientačního systému</t>
  </si>
  <si>
    <t>SO 01-77-01</t>
  </si>
  <si>
    <t>923711</t>
  </si>
  <si>
    <t>TABULE VELIKOSTI 2700X600 MM "NÁZEV STANICE" (NA OCELOVÝCH SLOUPCÍCH)</t>
  </si>
  <si>
    <t>D.2.2.4                                                                                                                                                                               
T1 11 ks 2340*600 mm a T2 2 ks 2880*600 mm - NÁZEV ŽEL. STANIC</t>
  </si>
  <si>
    <t>11+2=13.000 [A]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</si>
  <si>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</si>
  <si>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R952126</t>
  </si>
  <si>
    <t>PROSVĚTLENA TABULE</t>
  </si>
  <si>
    <t>D.2.2.4                                                                                                                                                                                 
T3 1 ks 2340*600 mm - tabule s názvem stanice prosvětlená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</si>
  <si>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</si>
  <si>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R726721</t>
  </si>
  <si>
    <t>SMĚROVÉ A 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</si>
  <si>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T4 240*240 mm  - "ZÁKAZ KOUŘENÍ"                                                                                                                                                     
T7 440*240mm - SMĚROVÁ TABULE                    
T14 240*240 mm - "PRŮCHOD PRO PĚŠÍ ZAKÁZÁN"                                                                                                                           
T17 240*240 mm a 440*240 mm - TABULE STMĚROVÁ                                                                                                                                               
T18 240*240mm - TABULE SMĚROVÁ</t>
  </si>
  <si>
    <t>4+1+3+2+1=11</t>
  </si>
  <si>
    <t>1. Položka obsahuje:    
– dodávku a montáž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– nosnou konstrukci, např. sloupek, konzolu apod. včetně základu a zemních prácí    
3. Způsob měření:    
Udává se počet kusů kompletní konstrukce nebo práce.</t>
  </si>
  <si>
    <t>R923741</t>
  </si>
  <si>
    <t>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</si>
  <si>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
T5 18 ks 550*340 mm - OZNAČENÍ SEKTORŮ NA NÁSTUPIŠTÍCH</t>
  </si>
  <si>
    <t>12+6=18</t>
  </si>
  <si>
    <t>R923751</t>
  </si>
  <si>
    <t>D.2.2.4                                                                                                                                                                              
T6 1 ks 960*240 mm - TABULE SMĚROVÁ                                                                                                                      
T8 2 ks 1000*240 mm a 980*240 mm - TABULE CÍLOVÁ                                                                                                       
T9 1 ks 960*240 mm - TABULE SMĚROVÁ                                                                                                                                                       
T11 2 ks 1160*240 mm,                                                                                                                                                   
T15 1 ks 960*240 mm - TABULE SMĚROVÁ                                                                                                                   
T16 2 ks 840*440 mm a 640*240 mm - TABULE SMĚROVÁ                                                                                                                    
T19 1 ks 640*240 mm - TABULE CÍLOVÁ                                                                                                                                          
T20 3 ks 340-680*340 mm - OZNAČENÍ SEKTORU V PODCHODU</t>
  </si>
  <si>
    <t>1+2+1+2+1+1+1+1+3=13</t>
  </si>
  <si>
    <t>R923731</t>
  </si>
  <si>
    <t>SMĚROVÉ TABULE</t>
  </si>
  <si>
    <t>D.2.2.4                                                                                                                                                                                
T10 1 ks 1560*240 mm - TABULE SMĚROVÁ                                                                                                                                                               
T12 2 ks 1560*240 mm - TABULE SMĚROVÁ                                                                                                                                   
T13  1 ks1360*240 mm - TABULE SMĚROVÁ</t>
  </si>
  <si>
    <t>1+2+1=4</t>
  </si>
  <si>
    <t>R748152</t>
  </si>
  <si>
    <t>NÁLEPKY</t>
  </si>
  <si>
    <t>D.2.2.4                                                                                                                                                                                     
N1 1 ks dle šířky skleněné plochy*240 mm - CÍLOVÁ NÁLEPKA                                                                                                                 
N2 1 ks 100*100 mm -  CÍLOVÁ NÁLEPKA                                                                                                                                         
N3 1 ks 240*240 mm - CÍLOVÁ NÁLEPKA                                                                                                                                       
N4 1 ks 240*240 mm - CÍLOVÁ NÁLEPKA                                                                                                                                        
N5 1 ks 240*240 mm - CÍLOVÁ NÁLEPKA</t>
  </si>
  <si>
    <t>1. Položka obsahuje:  
– veškeré příslušenství pro montáž  
2. Položka neobsahuje:  
X  
3. Způsob měření:  
Udává se počet kusů kompletní konstrukce nebo práce.</t>
  </si>
  <si>
    <t>D.2.2.4</t>
  </si>
  <si>
    <t>1 ks OHM</t>
  </si>
  <si>
    <t>748151</t>
  </si>
  <si>
    <t>BEZPEČNOSTNÍ TABULKA</t>
  </si>
  <si>
    <t>D.2.2.4           
B1-B5 - TABULKA S BRAILLOVÝM PÍSMEM</t>
  </si>
  <si>
    <t>923811</t>
  </si>
  <si>
    <t>SLOUPEK DN 127 PRO NÁVĚST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</si>
  <si>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</si>
  <si>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 xml:space="preserve">  SO 01-79-01.01</t>
  </si>
  <si>
    <t>Stojany na kola (B+R)</t>
  </si>
  <si>
    <t>SO 01-79-01.01</t>
  </si>
  <si>
    <t>2,265*1,9=4.304 [A]   dle pol. 13173</t>
  </si>
  <si>
    <t>2,265=2.265 [A]   dle pol. 13173</t>
  </si>
  <si>
    <t>272323</t>
  </si>
  <si>
    <t>ZÁKLADY ZE ŽELEZOBETONU DO C16/20</t>
  </si>
  <si>
    <t>272366</t>
  </si>
  <si>
    <t>VÝZTUŽ ZÁKLADŮ Z KARI SÍTÍ</t>
  </si>
  <si>
    <t>R44499</t>
  </si>
  <si>
    <t>STŘEŠNÍ PLÁŠŤ Z PLASTICKÝCH DÍLCŮ</t>
  </si>
  <si>
    <t>polykarbonátová deska tl.10mm(střešní, upevňovací lišty vč.spojovacího materiálu)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</si>
  <si>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</si>
  <si>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R75999</t>
  </si>
  <si>
    <t>SPOJOVACÍ MATERIÁL</t>
  </si>
  <si>
    <t>DIN 975 Zn M14x1000 8.8 závitová tyč pevnostní  5 ks  
DIN 934 M14 matice přesná 8  50 ks</t>
  </si>
  <si>
    <t>R75J199</t>
  </si>
  <si>
    <t>NOSNÁ LIŠTA KOVOVÁ</t>
  </si>
  <si>
    <t>uchycovací lišty pro sklo 30x30mm(ocel pozink,RAL 9007,)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</si>
  <si>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Dodávka specifikované kabelizace se měří v délce udané v metrech.</t>
  </si>
  <si>
    <t>R787199</t>
  </si>
  <si>
    <t>ZASKLÍVÁNÍ STĚN A PŘÍČEK SKLEM PLOCHÝM TAŽENÝM TLUSTÝM</t>
  </si>
  <si>
    <t>sklo kalené lepené se sítotiskem</t>
  </si>
  <si>
    <t>- položky zasklívání zahrnují kompletní zasklení, včetně lišt, spojovacího materiálu, těsnící profily a tmely. Zahrnují i další předepsané práce jako broušení, vrtání, lepení a pod.</t>
  </si>
  <si>
    <t>936502</t>
  </si>
  <si>
    <t>DROBNÉ DOPLŇK KONSTR KOVOVÉ POZINK</t>
  </si>
  <si>
    <t>TRHR 140/60/3,třída oceli 11,pozink, RAL 9007: 245=245.000 [A] 
TRHR 100/60/3,třída oceli 11,pozink, RAL 9007: 90=90.000 [B] 
TRHR 60/40/3,třída oceli 11,pozink, RAL 9007: 65=65.000 [C] 
P10 210x175,pozink 5ks: 15=15.000 [D] 
Celkem: A+B+C+D=415.000 [E]</t>
  </si>
  <si>
    <t xml:space="preserve">  SO 01-79-02</t>
  </si>
  <si>
    <t>Oplocení</t>
  </si>
  <si>
    <t>SO 01-79-02</t>
  </si>
  <si>
    <t>5,6*1,9=10.640 [A]   dle pol. 13173</t>
  </si>
  <si>
    <t>5,6=5.600 [A]   dle pol. 13173</t>
  </si>
  <si>
    <t>33817C</t>
  </si>
  <si>
    <t>SLOUPKY PLOTOVÉ Z DÍLCŮ KOVOVÝCH  DO BETONOVÝCH PATEK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</si>
  <si>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</si>
  <si>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</si>
  <si>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</si>
  <si>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- dodání a osazení předepsané vzpěry včetně PKO  
- případnou betonovou patku z předepsané třídy betonu  
- nutné zemní práce</t>
  </si>
  <si>
    <t>767912</t>
  </si>
  <si>
    <t>OPLOCENÍ Z DRÁTĚNÉHO PLETIVA POZINKOVANÉHO VYSOKOPEVNOSTNÍHO</t>
  </si>
  <si>
    <t>190,0*1,8=342.000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</si>
  <si>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</si>
  <si>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76796</t>
  </si>
  <si>
    <t>VRATA A VRÁTKA</t>
  </si>
  <si>
    <t>3,6*1,8=6.480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</si>
  <si>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</si>
  <si>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E.3.1</t>
  </si>
  <si>
    <t>Trakční vedení</t>
  </si>
  <si>
    <t xml:space="preserve">  SO 01-81-01</t>
  </si>
  <si>
    <t>Úpravy trakčního vedení</t>
  </si>
  <si>
    <t>SO 01-81-01</t>
  </si>
  <si>
    <t>74C</t>
  </si>
  <si>
    <t>Vodiče TV</t>
  </si>
  <si>
    <t>74C134</t>
  </si>
  <si>
    <t>VÝŠKOVÁ A SMĚROVÁ REGULACE KONZOLY NEBO SIK</t>
  </si>
  <si>
    <t>viz příloha Soupis sestavení</t>
  </si>
  <si>
    <t>1. Položka obsahuje:  
– uvolnění a montáž stávajících závěsů troleje a nosného lana vč. potřebných mechanizmů, pomůcek a měření  
2. Položka neobsahuje:  
– závěs TV  
3. Způsob měření:  
Udává se počet kusů kompletní konstrukce nebo práce.</t>
  </si>
  <si>
    <t>74C137</t>
  </si>
  <si>
    <t>UVOLNĚNÍ A ZPĚTNÁ MONTÁŽ TR NEBO NL V ZÁVĚSU</t>
  </si>
  <si>
    <t>1. Položka obsahuje:  
– uvolnění lana nebo troleje ze závěsu a jeho opětovná montáž s použitím mechanizmů včetně potřebného měření  
2. Položka neobsahuje:  
– materiál  
3. Způsob měření:  
Udává se počet kusů kompletní konstrukce nebo práce.</t>
  </si>
  <si>
    <t>74C312</t>
  </si>
  <si>
    <t>VĚŠÁK TROLEJE ZÁKLADNÍ (PEVNÝ NEBO KLUZNÝ)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</si>
  <si>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</si>
  <si>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</si>
  <si>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</si>
  <si>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</si>
  <si>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</si>
  <si>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74C331</t>
  </si>
  <si>
    <t>DĚLIČ V TROLEJI VČETNĚ TABULKY</t>
  </si>
  <si>
    <t>74C341</t>
  </si>
  <si>
    <t>PEVNÝ BOD KOMPENZOVANÉ SESTAVY</t>
  </si>
  <si>
    <t>74C571</t>
  </si>
  <si>
    <t>TAŽENÍ NOSNÉHO LANA 50 MM2 BZ, FE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</si>
  <si>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</si>
  <si>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</si>
  <si>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</si>
  <si>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</si>
  <si>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</si>
  <si>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</si>
  <si>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</si>
  <si>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</si>
  <si>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</si>
  <si>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</si>
  <si>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</si>
  <si>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</si>
  <si>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</si>
  <si>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74C645</t>
  </si>
  <si>
    <t>VOLNÝ ZÁVĚS 1-2 LAN ZV, NV, OV NAD BRÁNOU NA KONSTRUKCI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</si>
  <si>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</si>
  <si>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74C651</t>
  </si>
  <si>
    <t>PŘIPOJENÍ LANA 95 CU NEBO 120 CU NA LANO ZV, NV, OV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</si>
  <si>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</si>
  <si>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</si>
  <si>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</si>
  <si>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74C723</t>
  </si>
  <si>
    <t>SVOD Z NAPÁJECÍHO PŘEVĚSU NA TV LANEM 120 CU</t>
  </si>
  <si>
    <t>74C921</t>
  </si>
  <si>
    <t>PŘÍMÉ UKOLEJNĚNÍ KONSTRUKCE VŠECH TYPŮ (VČETNĚ VÝZTUŽNÝCH DVOJIC) - 1 VODIČ</t>
  </si>
  <si>
    <t>74C973</t>
  </si>
  <si>
    <t>ÚPRAVY STÁVAJÍCÍHO TV - PROVIZORNÍ STAVY ZA 100 M ZPROVOZŇOVANÉ SKUPINY</t>
  </si>
  <si>
    <t>1. Položka obsahuje:  
– veškeré další práce a úpravy na stávajícím TV, nutné ke zprovoznění TV  
2. Položka neobsahuje:  
X  
3. Způsob měření:  
Udává se počet kusů kompletní konstrukce nebo práce.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</si>
  <si>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</si>
  <si>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</si>
  <si>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</si>
  <si>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74C975</t>
  </si>
  <si>
    <t>AKTUALIZACE TV DLE KOLEJOVÝCH POSTUPŮ ZA 100 M ZPROVOZŇOVANÉ SKUPINY</t>
  </si>
  <si>
    <t>1. Položka obsahuje:  
– veškeré další práce na aktualizaci TV po každém stavebním postupu  
2. Položka neobsahuje:  
X  
3. Způsob měření:  
Udává se počet kusů kompletní konstrukce nebo práce.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</si>
  <si>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</si>
  <si>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</si>
  <si>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</si>
  <si>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74F3</t>
  </si>
  <si>
    <t>Revize, zkoušky a měření TV</t>
  </si>
  <si>
    <t>74F311</t>
  </si>
  <si>
    <t>MĚŘENÍ PARAMETRŮ TV DYNAMICKÉ (MĚŘÍCÍM VOZEM)</t>
  </si>
  <si>
    <t>viz příloha Technická zpráva</t>
  </si>
  <si>
    <t>1. Položka obsahuje:  
– pronájem měřící soupravy včetně pracovníků  pro uvedná měření, kolejové mechanizmy, vyhodnocení a závěry z měření TV  
– dopravu kolejových mechanismů z mateřského depa do prostoru stavby a zpět  
2. Položka neobsahuje:  
X  
3. Způsob měření:  
Měří se projeté kilometry při měření, tj. bez režijních jízd.</t>
  </si>
  <si>
    <t>74F312</t>
  </si>
  <si>
    <t>MĚŘENÍ PARAMETRŮ TV STATICKÉ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</si>
  <si>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</si>
  <si>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</si>
  <si>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</si>
  <si>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</si>
  <si>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74F321</t>
  </si>
  <si>
    <t>PROTOKOL ZPŮSOBILOSTI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</si>
  <si>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</si>
  <si>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</si>
  <si>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REVIZNÍ ZPRÁVA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</si>
  <si>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</si>
  <si>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</si>
  <si>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</si>
  <si>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</si>
  <si>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74F4</t>
  </si>
  <si>
    <t>Demontáže TV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</si>
  <si>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</si>
  <si>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</si>
  <si>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</si>
  <si>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74F437</t>
  </si>
  <si>
    <t>DEMONTÁŽ KONZOL ZV NEBO OV VČETNĚ ZÁVĚSŮ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</si>
  <si>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</si>
  <si>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74F441</t>
  </si>
  <si>
    <t>DEMONTÁŽ DĚLIČŮ</t>
  </si>
  <si>
    <t>74F451</t>
  </si>
  <si>
    <t>DEMONTÁŽ SVODU Z PŘEVĚSU NEBO Z ODPOJOVAČE - JEDNODUCHÉ LANO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</si>
  <si>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</si>
  <si>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</si>
  <si>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</si>
  <si>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</si>
  <si>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</si>
  <si>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</si>
  <si>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74F459</t>
  </si>
  <si>
    <t>DEMONTÁŽ UKOLEJNĚNÍ KONSTRUKCÍ A PODPĚR VČETNĚ UCHYCENÍ A VODIČE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</si>
  <si>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</si>
  <si>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</si>
  <si>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</si>
  <si>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74F467</t>
  </si>
  <si>
    <t>DEMONTÁŽ LAN NOSNÝCH VČETNĚ NÁSTAVKŮ STOČENÍM NA BUBEN</t>
  </si>
  <si>
    <t>74F469</t>
  </si>
  <si>
    <t>DEMONTÁŽ LAN ZV, NV, OV STOČENÍM NA BUBEN</t>
  </si>
  <si>
    <t>E.3.6</t>
  </si>
  <si>
    <t>Rozvody vn, nn, osvětlení a dálkové ovládání odpojovačů</t>
  </si>
  <si>
    <t xml:space="preserve">  SO 01-86-02</t>
  </si>
  <si>
    <t>Veřejné osvětlení přístupové komunikace</t>
  </si>
  <si>
    <t>SO 01-86-02</t>
  </si>
  <si>
    <t>13283A</t>
  </si>
  <si>
    <t>HLOUBENÍ RÝH ŠÍŘ DO 2M PAŽ I NEPAŽ TŘ. II - BEZ DOPRAVY</t>
  </si>
  <si>
    <t>(0,75*0,75*0,8)*12 + 0,5*0,24*1,5+0,35*0,80*238=72,2m3, Viz. Situace, schéma, rozvaděčů a TZ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</si>
  <si>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</si>
  <si>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0,35*0,80*238 - (0,75*0,75*0,8)*12 - 0,1*0,1*238=58,84m3, Viz. Situace, schéma, rozvaděčů a TZ</t>
  </si>
  <si>
    <t>457325</t>
  </si>
  <si>
    <t>VYROVNÁVACÍ A SPÁDOVÝ ŽELEZOBETON C30/37</t>
  </si>
  <si>
    <t>(0,75*0,75*0,8)*12 + 0,5*0,24*1,5=5,6m3, Viz. Situace, schéma, rozvaděčů a TZ</t>
  </si>
  <si>
    <t>Viz situce</t>
  </si>
  <si>
    <t>702111</t>
  </si>
  <si>
    <t>KABELOVÝ ŽLAB ZEMNÍ VČETNĚ KRYTU SVĚTLÉ ŠÍŘKY DO 120 MM</t>
  </si>
  <si>
    <t>702901</t>
  </si>
  <si>
    <t>ZASYPÁNÍ KABELOVÉHO ŽLABU VRSTVOU Z PŘESÁTÉHO PÍSKU SVĚTLÉ ŠÍŘKY DO 120 MM</t>
  </si>
  <si>
    <t>703433</t>
  </si>
  <si>
    <t>ELEKTROINSTALAČNÍ TRUBKA PRO ULOŽENÍ DO BETONU VČETNĚ UPEVNĚNÍ A PŘÍSLUŠENSTVÍ DN PRŮMĚRU PŘES 40 MM</t>
  </si>
  <si>
    <t>1. Položka obsahuje:  
– vybourání otvoru z kabelové rýhy do budovy v základovém zdivu z tvrdého kamene spojovaného nastavenou maltou při tloušťce zdi do 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</si>
  <si>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Viz situce, řez</t>
  </si>
  <si>
    <t>Skládky a demontáže</t>
  </si>
  <si>
    <t>žlab, stožáry a rozvaděče 
(0,1*0,1*238 + 0,75*0,75*0,8*12 + 0,24*0,5*1,5)*koef 1,3=10.348 [A]t</t>
  </si>
  <si>
    <t>742</t>
  </si>
  <si>
    <t>Silnoproudé rozvody</t>
  </si>
  <si>
    <t>Viz situce a blokové schéma</t>
  </si>
  <si>
    <t>742G11</t>
  </si>
  <si>
    <t>KABEL NN DVOU- A TŘÍŽÍLOVÝ CU S PLASTOVOU IZOLACÍ DO 2,5 MM2</t>
  </si>
  <si>
    <t>Viz. Situace, schéma, rozvaděčů a TZ/tabulka babelů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</si>
  <si>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</si>
  <si>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</si>
  <si>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</si>
  <si>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</si>
  <si>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</si>
  <si>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</si>
  <si>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742L12</t>
  </si>
  <si>
    <t>UKONČENÍ DVOU AŽ PĚTIŽÍLOVÉHO KABELU V ROZVADĚČI NEBO NA PŘÍSTROJI OD 4 DO 16 MM2</t>
  </si>
  <si>
    <t>75IG61</t>
  </si>
  <si>
    <t>VEDENÍ UZEMŇOVACÍ V ZEMI Z FEZN DRÁTU DO 120 MM2</t>
  </si>
  <si>
    <t>Viz. Situace, rozvaděčů a TZ/tabulka babelů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</si>
  <si>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</si>
  <si>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</si>
  <si>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</si>
  <si>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</si>
  <si>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743111</t>
  </si>
  <si>
    <t>OSVĚTLOVACÍ STOŽÁR  SKLOPNÝ ŽÁROVĚ ZINKOVANÝ DÉLKY DO 6 M</t>
  </si>
  <si>
    <t>1. Položka obsahuje:  
– základovou konstrukci a veškeré příslušenství  
– připojovací svorkovnici ve třídě izolace II ( pro 2x svítidlo ) a kabelové vedení ke svítidlům  
– uzavírací nátěr, technický popis viz. projektová dokumentace  
2. Položka neobsahuje:  
– zemní práce, betonový základ, svítidlo, výložník  
3. Způsob měření:  
Udává se počet kusů kompletní konstrukce nebo práce.</t>
  </si>
  <si>
    <t>743164</t>
  </si>
  <si>
    <t>OSVĚTLOVACÍ STOŽÁR  - PRUŽINOVÉ SKLOPNÉ ZAŘÍZENÍ</t>
  </si>
  <si>
    <t>1. Položka obsahuje:  
– veškeré příslušenství a uzavírací nátěr, technický popis viz. projektová dokumentace  
2. Položka neobsahuje:  
X  
3. Způsob měření:  
Udává se počet kusů kompletní konstrukce nebo práce.</t>
  </si>
  <si>
    <t>75L15X</t>
  </si>
  <si>
    <t>STOŽÁR (SLOUP) - MONTÁŽ</t>
  </si>
  <si>
    <t>1. Položka obsahuje:  
– kompletní montáž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</si>
  <si>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743472</t>
  </si>
  <si>
    <t>SVÍTIDLO DRÁŽNÍ LED, MIN. IP 54, ELEKTRONICKÝ PŘEDŘADNÍK, PŘES 10 DO 25 W</t>
  </si>
  <si>
    <t>Viz výpočet a schéma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</si>
  <si>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</si>
  <si>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743486</t>
  </si>
  <si>
    <t>SVÍTIDLO DRÁŽNÍ - MONTÁŽ SVÍTIDLA NA OSVĚTLOVACÍ STOŽÁR DO VÝŠKY 15 M</t>
  </si>
  <si>
    <t>Viz výpočet, situace a schéma</t>
  </si>
  <si>
    <t>1. Položka obsahuje:  
– montáž zařízení  
2. Položka neobsahuje:  
X  
3. Způsob měření:  
Udává se počet kusů kompletní konstrukce nebo práce.</t>
  </si>
  <si>
    <t>743721</t>
  </si>
  <si>
    <t>ROZVADĚČ PRO VEŘEJNÉ OSVĚTLENÍ BEZ MĚŘENÍ SPOTŘEBY EL. ENERGIE DO 4 KS TŘÍFÁZOVÝCH VĚTVÍ</t>
  </si>
  <si>
    <t>Viz. Situace, schéma, rozvaděč a TZ</t>
  </si>
  <si>
    <t>1. Položka obsahuje:  
– instalaci rozvaděče do terénu/rozvodny včetně nastavení a oživení, zhotovení výrobní  
dokumentace  
– technický popis viz. projektová dokumentace  
2. Položka neobsahuje:  
– zemní práce  
3. Způsob měření:  
Udává se počet kusů kompletní konstrukce nebo práce.</t>
  </si>
  <si>
    <t>743F22</t>
  </si>
  <si>
    <t>SKŘÍŇ ELEKTROMĚROVÁ V KOMPAKTNÍM PILÍŘI PRO PŘÍMÉ MĚŘENÍ DO 80 A DVOUSAZBOVÉ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</si>
  <si>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</si>
  <si>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748243</t>
  </si>
  <si>
    <t>PÍSMENA A ČÍSLICE VÝŠKY PŘES 100 DO 150 MM</t>
  </si>
  <si>
    <t>1. Položka obsahuje:  
– zhotovení nápisu barvou pomocí šablon vč. podružného materiálu, rozměření, dodání barvy a ředidla  
2. Položka neobsahuje:  
X  
3. Způsob měření:  
Udává se počet kusů kompletní konstrukce nebo práce.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</si>
  <si>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</si>
  <si>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</si>
  <si>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</si>
  <si>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743644</t>
  </si>
  <si>
    <t>ROZVADĚČ PRO DRÁŽNÍ OSVĚTLENÍ - SPÍNACÍ HODINY PROGRAMOVATELNÉ SE SOUMRAKOVÝM ČIDLEM</t>
  </si>
  <si>
    <t>1. Položka obsahuje:  
– veškeré příslušenství  
– technický popis viz. projektová dokumentace  
2. Položka neobsahuje:  
X  
3. Způsob měření:  
Udává se počet kusů kompletní konstrukce nebo práce.</t>
  </si>
  <si>
    <t>747</t>
  </si>
  <si>
    <t>Zkoušky, revize a HZS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</si>
  <si>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</si>
  <si>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</si>
  <si>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</si>
  <si>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</si>
  <si>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</si>
  <si>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</si>
  <si>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747703</t>
  </si>
  <si>
    <t>ZKUŠEBNÍ PROVOZ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</si>
  <si>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</si>
  <si>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747704</t>
  </si>
  <si>
    <t>ZAŠKOLENÍ OBSLUHY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</si>
  <si>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</si>
  <si>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747705</t>
  </si>
  <si>
    <t>MANIPULACE NA ZAŘÍZENÍCH PROVÁDĚNÉ PROVOZOVATELEM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</si>
  <si>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</si>
  <si>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749</t>
  </si>
  <si>
    <t>Montáž a výroba ochranné klece - 2 ks</t>
  </si>
  <si>
    <t>R-7491601410</t>
  </si>
  <si>
    <t>Uzemnění Hromosvodné vedení Svorka SP</t>
  </si>
  <si>
    <t>RE a R0</t>
  </si>
  <si>
    <t>Viz. Situace</t>
  </si>
  <si>
    <t>Položka obsahuje: Dodávku a montáž materiálu včetně pomocného a spojovacích prvků, dopravu na staveniště. Dále obsahuje cenu za pom. mechanismy včetně všech ostatních vedlejších nákladů</t>
  </si>
  <si>
    <t>R-7491600190</t>
  </si>
  <si>
    <t>Uzemnění Vnější Uzemňovací vedení v zemi, kruhovým vodičem FeZn do D=10 mm</t>
  </si>
  <si>
    <t>R-7497300010</t>
  </si>
  <si>
    <t>Vodiče trakčního vedení Ocelové konstrukce nestandartní</t>
  </si>
  <si>
    <t>R-7491351010</t>
  </si>
  <si>
    <t>Montáž ocelových profilů tyčí, úhelníků</t>
  </si>
  <si>
    <t>R-7491353032</t>
  </si>
  <si>
    <t>Montáž nosné ocelové konstrukce nosných ocelových konstrukce pro přístroje a zařízení z válcovaných profilů U, L, I , hmotnosti do 50 kg</t>
  </si>
  <si>
    <t>R-7491651010</t>
  </si>
  <si>
    <t>Montáž vnitřního uzemnění uzemňovacích vodičů pevně na povrchu z pozinkované oceli (FeZn) do 120 mm2</t>
  </si>
  <si>
    <t>R-7497350010</t>
  </si>
  <si>
    <t>Montáž ocelových konstrukcí nestandardní</t>
  </si>
  <si>
    <t xml:space="preserve">  SO 01-86-03</t>
  </si>
  <si>
    <t>Přeložky silnoproudých kabelů SEE</t>
  </si>
  <si>
    <t>SO 01-86-03</t>
  </si>
  <si>
    <t>0,5*1*10 + 0,5*0,8*55+0,35*0,80*152=48,11m3, Viz. Situace, schéma, rozvaděčů a TZ</t>
  </si>
  <si>
    <t>702212</t>
  </si>
  <si>
    <t>KABELOVÁ CHRÁNIČKA ZEMNÍ DN PŘES 100 DO 200 MM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</si>
  <si>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</si>
  <si>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žlab, výkopy 35/80, 50/80 a 50/100 
(0,1*0,1*285,1)*koef 1,3=3.706 [A]t</t>
  </si>
  <si>
    <t>Evidenční položka. Neoceňovat v objektu SO/PS, položka se oceňuje pouze v objektu SO 90-90.  
AYKY 4x240, CYKY -O 12x4 a TCEPKPFLEY 3x4x0,8</t>
  </si>
  <si>
    <t>742H25</t>
  </si>
  <si>
    <t>KABEL NN ČTYŘ- A PĚTIŽÍLOVÝ AL S PLASTOVOU IZOLACÍ OD 150 DO 240 MM2</t>
  </si>
  <si>
    <t>Viz. Situace, schéma a TZ/tabulka babelů</t>
  </si>
  <si>
    <t>R741I07-1</t>
  </si>
  <si>
    <t>SMRŠTITELNÁ TRUBIČKA ČERNÁ PRO PRŮMĚR DO 16 MM, PÁSEK 30 MM PRO JEDEN PŘIPOJOVACÍ BOD ZEMĚ/VZDUCH</t>
  </si>
  <si>
    <t>Kabelová spojka (GELOVÁ) pro plastové kabely do 1kV včetně spojovačů (SVCZC 240-AL)</t>
  </si>
  <si>
    <t>1. Položka obsahuje:  
 – upevnění vč. veškerého příslušenství a montáž  
2. Položka neobsahuje:  
 X  
3. Způsob měření:  
Udává se počet kusů kompletní konstrukce nebo práce.</t>
  </si>
  <si>
    <t>742L15</t>
  </si>
  <si>
    <t>UKONČENÍ DVOU AŽ PĚTIŽÍLOVÉHO KABELU V ROZVADĚČI NEBO NA PŘÍSTROJI OD 150 DO 240 MM2</t>
  </si>
  <si>
    <t>R742H12-1</t>
  </si>
  <si>
    <t>KABEL NN ČTYŘ- A DVANÁCTIŽÍLOVÝ CU S PLASTOVOU IZOLACÍ OD 4 DO 16 MM2</t>
  </si>
  <si>
    <t>WS211 - CYKY -O 12x4  mezi MS1 a SS4 (TS 36) - DOÚO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</si>
  <si>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</si>
  <si>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R741I07-2</t>
  </si>
  <si>
    <t>Kabelová spojka (GELOVÁ) pro plastové kabely do 1kV včetně spojovačů (SVCZC 4-CU)  - DOÚO (CYKY -O 12x4)</t>
  </si>
  <si>
    <t>R742L12-1</t>
  </si>
  <si>
    <t>UKONČENÍ DVOU AŽ DVANÁCTIŽÍLOVÉHO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</si>
  <si>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</si>
  <si>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R742H12-2</t>
  </si>
  <si>
    <t>WS102 - TCEPKPFLEY 3x4x0,8 mezi ROV5 a ROV6 - Ovládaní osvětlení</t>
  </si>
  <si>
    <t>Viz. Situace a TZ/tabulka babelů</t>
  </si>
  <si>
    <t>R742L12-2</t>
  </si>
  <si>
    <t>R741I07-3</t>
  </si>
  <si>
    <t>Kabelová spojka (GELOVÁ) pro plastové kabely do 1kV včetně spojovačů (SVCZC 4-CU)  - Ovládaní osvětlení (TCEPKPFLEY 3x4x0,8)</t>
  </si>
  <si>
    <t xml:space="preserve">  SO 01-86-04</t>
  </si>
  <si>
    <t>Osvětlení podchodu</t>
  </si>
  <si>
    <t>SO 01-86-04</t>
  </si>
  <si>
    <t>703421</t>
  </si>
  <si>
    <t>ELEKTROINSTALAČNÍ TRUBKA PLASTOVÁ UV STABILNÍ VČETNĚ UPEVNĚNÍ A PŘÍSLUŠENSTVÍ DN PRŮMĚRU DO 25 MM</t>
  </si>
  <si>
    <t>Viz. TZ, Situace a řezy</t>
  </si>
  <si>
    <t>741122</t>
  </si>
  <si>
    <t>KRABICE (ROZVODKA) INSTALAČNÍ ODBOČNÁ SE SVORKOVNICÍ DO 4 MM2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</si>
  <si>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</si>
  <si>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R742P13</t>
  </si>
  <si>
    <t>Výřez drážek + sekání šlicu v betonu (do šíře 30mm, do hl.30mm)</t>
  </si>
  <si>
    <t>1. Položka obsahuje:  
 – montáž kabelu o váze do 4 kg/m do chráničky/ kolektoru  
2. Položka neobsahuje:  
 X  
3. Způsob měření:  
Měří se metr délkový.</t>
  </si>
  <si>
    <t>Evidenční položka. Neoceňovat v objektu SO/PS, položka se oceňuje pouze v objektu SO 90-90.  
Stožáry, svitidla, rozvaděčů a kabyly</t>
  </si>
  <si>
    <t>741Z01</t>
  </si>
  <si>
    <t>DEMONTÁŽ INTERIÉROVÉHO SVÍTIDLA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</si>
  <si>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</si>
  <si>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709611</t>
  </si>
  <si>
    <t>DEMONTÁŽ KABELOVÉHO ŽLABU/LIŠTY VČETNĚ KRYTU</t>
  </si>
  <si>
    <t>742G12</t>
  </si>
  <si>
    <t>KABEL NN DVOU- A TŘÍŽÍLOVÝ CU S PLASTOVOU IZOLACÍ OD 4 DO 16 MM2</t>
  </si>
  <si>
    <t>Viz. Situace, rozvaděč a TZ/tabulka babelů</t>
  </si>
  <si>
    <t>741572</t>
  </si>
  <si>
    <t>SVÍTIDLO LED ANTIVANDAL (IP 44) TŘÍDA II,  OD 11 DO 25 W</t>
  </si>
  <si>
    <t>1. Položka obsahuje:  
– kompletní svítidlo vč. zdroje a příslušenství  
2. Položka neobsahuje:  
X  
3. Způsob měření:  
Udává se počet kusů kompletní konstrukce nebo práce.</t>
  </si>
  <si>
    <t>741582</t>
  </si>
  <si>
    <t>SVÍTIDLO NOUZOVÉ LED ANTIVANDAL S/BEZ PIKTOGRAMU (IP 44) TŘÍDA II, OD 11 DO 25 W</t>
  </si>
  <si>
    <t>743485</t>
  </si>
  <si>
    <t>SVÍTIDLO DRÁŽNÍ - MONTÁŽ NÁSTĚNNÉHO, PŘISAZENÉHO NEBO ZÁVĚSNÉHO SVÍTIDLA</t>
  </si>
  <si>
    <t>R124</t>
  </si>
  <si>
    <t>Šroub + závit pro montáž svítidel vč. podružných a pomocných materiálů</t>
  </si>
  <si>
    <t>Pro svítidla do připravených konstrukcí  a podchod</t>
  </si>
  <si>
    <t>1. Položka obsahuje:  
 – Dodávku a montáž materiálu včetně pomocného a spojovacích prvků a dopravu na staveniště, Náklady na mzdy a náklady na pořízení všech potřebných materiálů, náklady na zajištění bezpečnosti práce  
2. Položka neobsahuje:  
 X  
3. Způsob měření:  
Udává se počet kusů kompletní konstrukce nebo práce.</t>
  </si>
  <si>
    <t>R744111</t>
  </si>
  <si>
    <t>ROZVODNICE NN MODULÁRNÍ, MIN. IP 30, DO 24 MODULŮ</t>
  </si>
  <si>
    <t>Rozvaděč RP2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</si>
  <si>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– přístrojové vybavení ( jističe, stykače, měřák apod.), viz RP2  
2. Položka neobsahuje:  
 x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</si>
  <si>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</si>
  <si>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</si>
  <si>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</si>
  <si>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744614</t>
  </si>
  <si>
    <t>JISTIČ JEDNOPÓLOVÝ (10 KA) OD 25 DO 40 A</t>
  </si>
  <si>
    <t>703222</t>
  </si>
  <si>
    <t>KABELOVÝ ŽLAB NOSNÝ/DRÁTĚNÝ NEREZOVÝ VČETNĚ UPEVNĚNÍ A PŘÍSLUŠENSTVÍ SVĚTLÉ ŠÍŘKY PŘES 100 DO 250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</si>
  <si>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</si>
  <si>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743961</t>
  </si>
  <si>
    <t>EOV/VO, KLIENTSKÉ PRACOVIŠTĚ - ZÁKLADNÍ SOFTWARE</t>
  </si>
  <si>
    <t>1. Položka obsahuje:  
– úprava řídícího software rozvaděče i nadřazeného systému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</si>
  <si>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</si>
  <si>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</si>
  <si>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01-87-01</t>
  </si>
  <si>
    <t>SO 01-87-01</t>
  </si>
  <si>
    <t>Dodávky</t>
  </si>
  <si>
    <t>R7497302010</t>
  </si>
  <si>
    <t>Ukolejnění s průrazkou výzt. dvojice  2T, 2P  - 2 vodiče</t>
  </si>
  <si>
    <t>Montáže</t>
  </si>
  <si>
    <t>R220890401</t>
  </si>
  <si>
    <t>Vyhotovení protokolu UTZ</t>
  </si>
  <si>
    <t>R7497351615</t>
  </si>
  <si>
    <t>Montáž ukolejnění s průrazkou výzt. dvojice 2T, 2P - 2 vodiče</t>
  </si>
  <si>
    <t>R7497351840</t>
  </si>
  <si>
    <t>Zpracování KSU a TP pro účely zavedení do provozu za 100 m</t>
  </si>
  <si>
    <t>R7497371625</t>
  </si>
  <si>
    <t>Demontáže zařízení trakčního vedení svodu ukolejnění konstrukcí a stožárů</t>
  </si>
  <si>
    <t>R7498150510</t>
  </si>
  <si>
    <t>Vyhotovení výchozí revizní zprávy pro opravné práce pro objem investičních nákladů do 100 000 Kč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</si>
</sst>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0+C10+C12+C15+C18+C20+C22+C24+C26+C31+C33+C37</f>
      </c>
    </row>
    <row r="7" spans="2:3" ht="12.75" customHeight="1">
      <c r="B7" s="8" t="s">
        <v>7</v>
      </c>
      <c s="10">
        <f>0+E10+E12+E15+E18+E20+E22+E24+E26+E31+E33+E37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150</v>
      </c>
      <c s="12" t="s">
        <v>151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152</v>
      </c>
      <c s="12" t="s">
        <v>153</v>
      </c>
      <c s="14">
        <f>'PS 01-02-50.1'!K8+'PS 01-02-50.1'!M8</f>
      </c>
      <c s="14">
        <f>C13*0.21</f>
      </c>
      <c s="14">
        <f>C13+D13</f>
      </c>
      <c s="13">
        <f>'PS 01-02-50.1'!T7</f>
      </c>
    </row>
    <row r="14" spans="1:6" ht="12.75">
      <c r="A14" s="11" t="s">
        <v>253</v>
      </c>
      <c s="12" t="s">
        <v>254</v>
      </c>
      <c s="14">
        <f>'PS 01-02-70'!K8+'PS 01-02-70'!M8</f>
      </c>
      <c s="14">
        <f>C14*0.21</f>
      </c>
      <c s="14">
        <f>C14+D14</f>
      </c>
      <c s="13">
        <f>'PS 01-02-70'!T7</f>
      </c>
    </row>
    <row r="15" spans="1:6" ht="12.75">
      <c r="A15" s="11" t="s">
        <v>306</v>
      </c>
      <c s="12" t="s">
        <v>307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308</v>
      </c>
      <c s="12" t="s">
        <v>309</v>
      </c>
      <c s="14">
        <f>'SO 90-90'!K8+'SO 90-90'!M8</f>
      </c>
      <c s="14">
        <f>C16*0.21</f>
      </c>
      <c s="14">
        <f>C16+D16</f>
      </c>
      <c s="13">
        <f>'SO 90-90'!T7</f>
      </c>
    </row>
    <row r="17" spans="1:6" ht="12.75">
      <c r="A17" s="11" t="s">
        <v>350</v>
      </c>
      <c s="12" t="s">
        <v>351</v>
      </c>
      <c s="14">
        <f>'SO 98-98'!K8+'SO 98-98'!M8</f>
      </c>
      <c s="14">
        <f>C17*0.21</f>
      </c>
      <c s="14">
        <f>C17+D17</f>
      </c>
      <c s="13">
        <f>'SO 98-98'!T7</f>
      </c>
    </row>
    <row r="18" spans="1:6" ht="12.75">
      <c r="A18" s="11" t="s">
        <v>385</v>
      </c>
      <c s="12" t="s">
        <v>386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387</v>
      </c>
      <c s="12" t="s">
        <v>388</v>
      </c>
      <c s="14">
        <f>'01-10,11,12-01'!K8+'01-10,11,12-01'!M8</f>
      </c>
      <c s="14">
        <f>C19*0.21</f>
      </c>
      <c s="14">
        <f>C19+D19</f>
      </c>
      <c s="13">
        <f>'01-10,11,12-01'!T7</f>
      </c>
    </row>
    <row r="20" spans="1:6" ht="12.75">
      <c r="A20" s="11" t="s">
        <v>499</v>
      </c>
      <c s="12" t="s">
        <v>500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501</v>
      </c>
      <c s="12" t="s">
        <v>502</v>
      </c>
      <c s="14">
        <f>'SO 01-20-01'!K8+'SO 01-20-01'!M8</f>
      </c>
      <c s="14">
        <f>C21*0.21</f>
      </c>
      <c s="14">
        <f>C21+D21</f>
      </c>
      <c s="13">
        <f>'SO 01-20-01'!T7</f>
      </c>
    </row>
    <row r="22" spans="1:6" ht="12.75">
      <c r="A22" s="11" t="s">
        <v>705</v>
      </c>
      <c s="12" t="s">
        <v>706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707</v>
      </c>
      <c s="12" t="s">
        <v>708</v>
      </c>
      <c s="14">
        <f>'SO 01-31-01'!K8+'SO 01-31-01'!M8</f>
      </c>
      <c s="14">
        <f>C23*0.21</f>
      </c>
      <c s="14">
        <f>C23+D23</f>
      </c>
      <c s="13">
        <f>'SO 01-31-01'!T7</f>
      </c>
    </row>
    <row r="24" spans="1:6" ht="12.75">
      <c r="A24" s="11" t="s">
        <v>713</v>
      </c>
      <c s="12" t="s">
        <v>714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715</v>
      </c>
      <c s="12" t="s">
        <v>716</v>
      </c>
      <c s="14">
        <f>'SO 01-50-01'!K8+'SO 01-50-01'!M8</f>
      </c>
      <c s="14">
        <f>C25*0.21</f>
      </c>
      <c s="14">
        <f>C25+D25</f>
      </c>
      <c s="13">
        <f>'SO 01-50-01'!T7</f>
      </c>
    </row>
    <row r="26" spans="1:6" ht="12.75">
      <c r="A26" s="11" t="s">
        <v>833</v>
      </c>
      <c s="12" t="s">
        <v>834</v>
      </c>
      <c s="14">
        <f>0+C27+C28+C29+C30</f>
      </c>
      <c s="14">
        <f>C26*0.21</f>
      </c>
      <c s="14">
        <f>0+E27+E28+E29+E30</f>
      </c>
      <c s="13">
        <f>0+F27+F28+F29+F30</f>
      </c>
    </row>
    <row r="27" spans="1:6" ht="12.75">
      <c r="A27" s="11" t="s">
        <v>835</v>
      </c>
      <c s="12" t="s">
        <v>836</v>
      </c>
      <c s="14">
        <f>'SO 01-74-01'!K8+'SO 01-74-01'!M8</f>
      </c>
      <c s="14">
        <f>C27*0.21</f>
      </c>
      <c s="14">
        <f>C27+D27</f>
      </c>
      <c s="13">
        <f>'SO 01-74-01'!T7</f>
      </c>
    </row>
    <row r="28" spans="1:6" ht="12.75">
      <c r="A28" s="11" t="s">
        <v>933</v>
      </c>
      <c s="12" t="s">
        <v>934</v>
      </c>
      <c s="14">
        <f>'SO 01-77-01'!K8+'SO 01-77-01'!M8</f>
      </c>
      <c s="14">
        <f>C28*0.21</f>
      </c>
      <c s="14">
        <f>C28+D28</f>
      </c>
      <c s="13">
        <f>'SO 01-77-01'!T7</f>
      </c>
    </row>
    <row r="29" spans="1:6" ht="12.75">
      <c r="A29" s="11" t="s">
        <v>973</v>
      </c>
      <c s="12" t="s">
        <v>974</v>
      </c>
      <c s="14">
        <f>'SO 01-79-01.01'!K8+'SO 01-79-01.01'!M8</f>
      </c>
      <c s="14">
        <f>C29*0.21</f>
      </c>
      <c s="14">
        <f>C29+D29</f>
      </c>
      <c s="13">
        <f>'SO 01-79-01.01'!T7</f>
      </c>
    </row>
    <row r="30" spans="1:6" ht="12.75">
      <c r="A30" s="11" t="s">
        <v>1000</v>
      </c>
      <c s="12" t="s">
        <v>1001</v>
      </c>
      <c s="14">
        <f>'SO 01-79-02'!K8+'SO 01-79-02'!M8</f>
      </c>
      <c s="14">
        <f>C30*0.21</f>
      </c>
      <c s="14">
        <f>C30+D30</f>
      </c>
      <c s="13">
        <f>'SO 01-79-02'!T7</f>
      </c>
    </row>
    <row r="31" spans="1:6" ht="12.75">
      <c r="A31" s="11" t="s">
        <v>1019</v>
      </c>
      <c s="12" t="s">
        <v>1020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1021</v>
      </c>
      <c s="12" t="s">
        <v>1022</v>
      </c>
      <c s="14">
        <f>'SO 01-81-01'!K8+'SO 01-81-01'!M8</f>
      </c>
      <c s="14">
        <f>C32*0.21</f>
      </c>
      <c s="14">
        <f>C32+D32</f>
      </c>
      <c s="13">
        <f>'SO 01-81-01'!T7</f>
      </c>
    </row>
    <row r="33" spans="1:6" ht="12.75">
      <c r="A33" s="11" t="s">
        <v>1131</v>
      </c>
      <c s="12" t="s">
        <v>1132</v>
      </c>
      <c s="14">
        <f>0+C34+C35+C36</f>
      </c>
      <c s="14">
        <f>C33*0.21</f>
      </c>
      <c s="14">
        <f>0+E34+E35+E36</f>
      </c>
      <c s="13">
        <f>0+F34+F35+F36</f>
      </c>
    </row>
    <row r="34" spans="1:6" ht="12.75">
      <c r="A34" s="11" t="s">
        <v>1133</v>
      </c>
      <c s="12" t="s">
        <v>1134</v>
      </c>
      <c s="14">
        <f>'SO 01-86-02'!K8+'SO 01-86-02'!M8</f>
      </c>
      <c s="14">
        <f>C34*0.21</f>
      </c>
      <c s="14">
        <f>C34+D34</f>
      </c>
      <c s="13">
        <f>'SO 01-86-02'!T7</f>
      </c>
    </row>
    <row r="35" spans="1:6" ht="12.75">
      <c r="A35" s="11" t="s">
        <v>1245</v>
      </c>
      <c s="12" t="s">
        <v>1246</v>
      </c>
      <c s="14">
        <f>'SO 01-86-03'!K8+'SO 01-86-03'!M8</f>
      </c>
      <c s="14">
        <f>C35*0.21</f>
      </c>
      <c s="14">
        <f>C35+D35</f>
      </c>
      <c s="13">
        <f>'SO 01-86-03'!T7</f>
      </c>
    </row>
    <row r="36" spans="1:6" ht="12.75">
      <c r="A36" s="11" t="s">
        <v>1278</v>
      </c>
      <c s="12" t="s">
        <v>1279</v>
      </c>
      <c s="14">
        <f>'SO 01-86-04'!K8+'SO 01-86-04'!M8</f>
      </c>
      <c s="14">
        <f>C36*0.21</f>
      </c>
      <c s="14">
        <f>C36+D36</f>
      </c>
      <c s="13">
        <f>'SO 01-86-04'!T7</f>
      </c>
    </row>
    <row r="37" spans="1:6" ht="12.75">
      <c r="A37" s="11" t="s">
        <v>1325</v>
      </c>
      <c s="12" t="s">
        <v>1326</v>
      </c>
      <c s="14">
        <f>0+C38</f>
      </c>
      <c s="14">
        <f>C37*0.21</f>
      </c>
      <c s="14">
        <f>0+E38</f>
      </c>
      <c s="13">
        <f>0+F38</f>
      </c>
    </row>
    <row r="38" spans="1:6" ht="12.75">
      <c r="A38" s="11" t="s">
        <v>1327</v>
      </c>
      <c s="12" t="s">
        <v>1326</v>
      </c>
      <c s="14">
        <f>'SO 01-87-01'!K8+'SO 01-87-01'!M8</f>
      </c>
      <c s="14">
        <f>C38*0.21</f>
      </c>
      <c s="14">
        <f>C38+D38</f>
      </c>
      <c s="13">
        <f>'SO 01-87-01'!T7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713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713</v>
      </c>
      <c r="E4" s="26" t="s">
        <v>714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717</v>
      </c>
      <c r="E8" s="30" t="s">
        <v>716</v>
      </c>
      <c r="J8" s="29">
        <f>0+J9+J30+J83+J88+J133+J138</f>
      </c>
      <c s="29">
        <f>0+K9+K30+K83+K88+K133+K138</f>
      </c>
      <c s="29">
        <f>0+L9+L30+L83+L88+L133+L138</f>
      </c>
      <c s="29">
        <f>0+M9+M30+M83+M88+M133+M138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718</v>
      </c>
      <c s="35" t="s">
        <v>59</v>
      </c>
      <c s="6" t="s">
        <v>719</v>
      </c>
      <c s="36" t="s">
        <v>71</v>
      </c>
      <c s="37">
        <v>1017.6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720</v>
      </c>
    </row>
    <row r="13" spans="1:5" ht="38.25">
      <c r="A13" t="s">
        <v>60</v>
      </c>
      <c r="E13" s="39" t="s">
        <v>721</v>
      </c>
    </row>
    <row r="14" spans="1:16" ht="12.75">
      <c r="A14" t="s">
        <v>49</v>
      </c>
      <c s="34" t="s">
        <v>62</v>
      </c>
      <c s="34" t="s">
        <v>390</v>
      </c>
      <c s="35" t="s">
        <v>59</v>
      </c>
      <c s="6" t="s">
        <v>391</v>
      </c>
      <c s="36" t="s">
        <v>233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392</v>
      </c>
    </row>
    <row r="18" spans="1:16" ht="12.75">
      <c r="A18" t="s">
        <v>49</v>
      </c>
      <c s="34" t="s">
        <v>27</v>
      </c>
      <c s="34" t="s">
        <v>722</v>
      </c>
      <c s="35" t="s">
        <v>59</v>
      </c>
      <c s="6" t="s">
        <v>723</v>
      </c>
      <c s="36" t="s">
        <v>71</v>
      </c>
      <c s="37">
        <v>243.369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724</v>
      </c>
    </row>
    <row r="21" spans="1:5" ht="38.25">
      <c r="A21" t="s">
        <v>60</v>
      </c>
      <c r="E21" s="39" t="s">
        <v>721</v>
      </c>
    </row>
    <row r="22" spans="1:16" ht="25.5">
      <c r="A22" t="s">
        <v>49</v>
      </c>
      <c s="34" t="s">
        <v>50</v>
      </c>
      <c s="34" t="s">
        <v>51</v>
      </c>
      <c s="35" t="s">
        <v>52</v>
      </c>
      <c s="6" t="s">
        <v>725</v>
      </c>
      <c s="36" t="s">
        <v>54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726</v>
      </c>
    </row>
    <row r="25" spans="1:5" ht="153">
      <c r="A25" t="s">
        <v>60</v>
      </c>
      <c r="E25" s="39" t="s">
        <v>318</v>
      </c>
    </row>
    <row r="26" spans="1:16" ht="25.5">
      <c r="A26" t="s">
        <v>49</v>
      </c>
      <c s="34" t="s">
        <v>246</v>
      </c>
      <c s="34" t="s">
        <v>319</v>
      </c>
      <c s="35" t="s">
        <v>320</v>
      </c>
      <c s="6" t="s">
        <v>321</v>
      </c>
      <c s="36" t="s">
        <v>54</v>
      </c>
      <c s="37">
        <v>2230.6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727</v>
      </c>
    </row>
    <row r="29" spans="1:5" ht="153">
      <c r="A29" t="s">
        <v>60</v>
      </c>
      <c r="E29" s="39" t="s">
        <v>318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0+L31+L35+L39+L43+L47+L51+L55+L59+L63+L67+L71+L75+L79</f>
      </c>
      <c s="32">
        <f>0+M31+M35+M39+M43+M47+M51+M55+M59+M63+M67+M71+M75+M79</f>
      </c>
    </row>
    <row r="31" spans="1:16" ht="12.75">
      <c r="A31" t="s">
        <v>49</v>
      </c>
      <c s="34" t="s">
        <v>26</v>
      </c>
      <c s="34" t="s">
        <v>728</v>
      </c>
      <c s="35" t="s">
        <v>59</v>
      </c>
      <c s="6" t="s">
        <v>729</v>
      </c>
      <c s="36" t="s">
        <v>71</v>
      </c>
      <c s="37">
        <v>1174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63.75">
      <c r="A33" s="35" t="s">
        <v>58</v>
      </c>
      <c r="E33" s="40" t="s">
        <v>730</v>
      </c>
    </row>
    <row r="34" spans="1:5" ht="382.5">
      <c r="A34" t="s">
        <v>60</v>
      </c>
      <c r="E34" s="39" t="s">
        <v>405</v>
      </c>
    </row>
    <row r="35" spans="1:16" ht="12.75">
      <c r="A35" t="s">
        <v>49</v>
      </c>
      <c s="34" t="s">
        <v>78</v>
      </c>
      <c s="34" t="s">
        <v>731</v>
      </c>
      <c s="35" t="s">
        <v>732</v>
      </c>
      <c s="6" t="s">
        <v>733</v>
      </c>
      <c s="36" t="s">
        <v>71</v>
      </c>
      <c s="37">
        <v>1017.6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734</v>
      </c>
    </row>
    <row r="38" spans="1:5" ht="318.75">
      <c r="A38" t="s">
        <v>60</v>
      </c>
      <c r="E38" s="39" t="s">
        <v>735</v>
      </c>
    </row>
    <row r="39" spans="1:16" ht="12.75">
      <c r="A39" t="s">
        <v>49</v>
      </c>
      <c s="34" t="s">
        <v>83</v>
      </c>
      <c s="34" t="s">
        <v>731</v>
      </c>
      <c s="35" t="s">
        <v>736</v>
      </c>
      <c s="6" t="s">
        <v>733</v>
      </c>
      <c s="36" t="s">
        <v>71</v>
      </c>
      <c s="37">
        <v>243.369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737</v>
      </c>
    </row>
    <row r="42" spans="1:5" ht="318.75">
      <c r="A42" t="s">
        <v>60</v>
      </c>
      <c r="E42" s="39" t="s">
        <v>735</v>
      </c>
    </row>
    <row r="43" spans="1:16" ht="12.75">
      <c r="A43" t="s">
        <v>49</v>
      </c>
      <c s="34" t="s">
        <v>88</v>
      </c>
      <c s="34" t="s">
        <v>512</v>
      </c>
      <c s="35" t="s">
        <v>59</v>
      </c>
      <c s="6" t="s">
        <v>513</v>
      </c>
      <c s="36" t="s">
        <v>71</v>
      </c>
      <c s="37">
        <v>1174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738</v>
      </c>
    </row>
    <row r="46" spans="1:5" ht="191.25">
      <c r="A46" t="s">
        <v>60</v>
      </c>
      <c r="E46" s="39" t="s">
        <v>515</v>
      </c>
    </row>
    <row r="47" spans="1:16" ht="12.75">
      <c r="A47" t="s">
        <v>49</v>
      </c>
      <c s="34" t="s">
        <v>76</v>
      </c>
      <c s="34" t="s">
        <v>739</v>
      </c>
      <c s="35" t="s">
        <v>59</v>
      </c>
      <c s="6" t="s">
        <v>740</v>
      </c>
      <c s="36" t="s">
        <v>81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(M47*0)/100</f>
      </c>
      <c t="s">
        <v>47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741</v>
      </c>
    </row>
    <row r="50" spans="1:5" ht="165.75">
      <c r="A50" t="s">
        <v>60</v>
      </c>
      <c r="E50" s="39" t="s">
        <v>742</v>
      </c>
    </row>
    <row r="51" spans="1:16" ht="12.75">
      <c r="A51" t="s">
        <v>49</v>
      </c>
      <c s="34" t="s">
        <v>76</v>
      </c>
      <c s="34" t="s">
        <v>743</v>
      </c>
      <c s="35" t="s">
        <v>59</v>
      </c>
      <c s="6" t="s">
        <v>744</v>
      </c>
      <c s="36" t="s">
        <v>71</v>
      </c>
      <c s="37">
        <v>467.4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745</v>
      </c>
    </row>
    <row r="54" spans="1:5" ht="267.75">
      <c r="A54" t="s">
        <v>60</v>
      </c>
      <c r="E54" s="39" t="s">
        <v>746</v>
      </c>
    </row>
    <row r="55" spans="1:16" ht="12.75">
      <c r="A55" t="s">
        <v>49</v>
      </c>
      <c s="34" t="s">
        <v>96</v>
      </c>
      <c s="34" t="s">
        <v>747</v>
      </c>
      <c s="35" t="s">
        <v>59</v>
      </c>
      <c s="6" t="s">
        <v>748</v>
      </c>
      <c s="36" t="s">
        <v>81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(M55*0)/100</f>
      </c>
      <c t="s">
        <v>47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749</v>
      </c>
    </row>
    <row r="58" spans="1:5" ht="165.75">
      <c r="A58" t="s">
        <v>60</v>
      </c>
      <c r="E58" s="39" t="s">
        <v>742</v>
      </c>
    </row>
    <row r="59" spans="1:16" ht="12.75">
      <c r="A59" t="s">
        <v>49</v>
      </c>
      <c s="34" t="s">
        <v>96</v>
      </c>
      <c s="34" t="s">
        <v>750</v>
      </c>
      <c s="35" t="s">
        <v>59</v>
      </c>
      <c s="6" t="s">
        <v>751</v>
      </c>
      <c s="36" t="s">
        <v>71</v>
      </c>
      <c s="37">
        <v>550.2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752</v>
      </c>
    </row>
    <row r="62" spans="1:5" ht="242.25">
      <c r="A62" t="s">
        <v>60</v>
      </c>
      <c r="E62" s="39" t="s">
        <v>753</v>
      </c>
    </row>
    <row r="63" spans="1:16" ht="12.75">
      <c r="A63" t="s">
        <v>49</v>
      </c>
      <c s="34" t="s">
        <v>100</v>
      </c>
      <c s="34" t="s">
        <v>754</v>
      </c>
      <c s="35" t="s">
        <v>59</v>
      </c>
      <c s="6" t="s">
        <v>755</v>
      </c>
      <c s="36" t="s">
        <v>66</v>
      </c>
      <c s="37">
        <v>2220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(M63*0)/100</f>
      </c>
      <c t="s">
        <v>47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756</v>
      </c>
    </row>
    <row r="66" spans="1:5" ht="38.25">
      <c r="A66" t="s">
        <v>60</v>
      </c>
      <c r="E66" s="39" t="s">
        <v>757</v>
      </c>
    </row>
    <row r="67" spans="1:16" ht="12.75">
      <c r="A67" t="s">
        <v>49</v>
      </c>
      <c s="34" t="s">
        <v>100</v>
      </c>
      <c s="34" t="s">
        <v>758</v>
      </c>
      <c s="35" t="s">
        <v>59</v>
      </c>
      <c s="6" t="s">
        <v>759</v>
      </c>
      <c s="36" t="s">
        <v>66</v>
      </c>
      <c s="37">
        <v>1622.46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760</v>
      </c>
    </row>
    <row r="70" spans="1:5" ht="38.25">
      <c r="A70" t="s">
        <v>60</v>
      </c>
      <c r="E70" s="39" t="s">
        <v>761</v>
      </c>
    </row>
    <row r="71" spans="1:16" ht="12.75">
      <c r="A71" t="s">
        <v>49</v>
      </c>
      <c s="34" t="s">
        <v>184</v>
      </c>
      <c s="34" t="s">
        <v>762</v>
      </c>
      <c s="35" t="s">
        <v>59</v>
      </c>
      <c s="6" t="s">
        <v>763</v>
      </c>
      <c s="36" t="s">
        <v>66</v>
      </c>
      <c s="37">
        <v>1622.46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764</v>
      </c>
    </row>
    <row r="74" spans="1:5" ht="25.5">
      <c r="A74" t="s">
        <v>60</v>
      </c>
      <c r="E74" s="39" t="s">
        <v>765</v>
      </c>
    </row>
    <row r="75" spans="1:16" ht="12.75">
      <c r="A75" t="s">
        <v>49</v>
      </c>
      <c s="34" t="s">
        <v>104</v>
      </c>
      <c s="34" t="s">
        <v>766</v>
      </c>
      <c s="35" t="s">
        <v>59</v>
      </c>
      <c s="6" t="s">
        <v>767</v>
      </c>
      <c s="36" t="s">
        <v>66</v>
      </c>
      <c s="37">
        <v>4867.38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768</v>
      </c>
    </row>
    <row r="78" spans="1:5" ht="38.25">
      <c r="A78" t="s">
        <v>60</v>
      </c>
      <c r="E78" s="39" t="s">
        <v>769</v>
      </c>
    </row>
    <row r="79" spans="1:16" ht="12.75">
      <c r="A79" t="s">
        <v>49</v>
      </c>
      <c s="34" t="s">
        <v>108</v>
      </c>
      <c s="34" t="s">
        <v>770</v>
      </c>
      <c s="35" t="s">
        <v>59</v>
      </c>
      <c s="6" t="s">
        <v>771</v>
      </c>
      <c s="36" t="s">
        <v>71</v>
      </c>
      <c s="37">
        <v>24.337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772</v>
      </c>
    </row>
    <row r="82" spans="1:5" ht="38.25">
      <c r="A82" t="s">
        <v>60</v>
      </c>
      <c r="E82" s="39" t="s">
        <v>773</v>
      </c>
    </row>
    <row r="83" spans="1:13" ht="12.75">
      <c r="A83" t="s">
        <v>46</v>
      </c>
      <c r="C83" s="31" t="s">
        <v>78</v>
      </c>
      <c r="E83" s="33" t="s">
        <v>564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114</v>
      </c>
      <c s="34" t="s">
        <v>774</v>
      </c>
      <c s="35" t="s">
        <v>59</v>
      </c>
      <c s="6" t="s">
        <v>775</v>
      </c>
      <c s="36" t="s">
        <v>71</v>
      </c>
      <c s="37">
        <v>10.5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776</v>
      </c>
    </row>
    <row r="87" spans="1:5" ht="38.25">
      <c r="A87" t="s">
        <v>60</v>
      </c>
      <c r="E87" s="39" t="s">
        <v>777</v>
      </c>
    </row>
    <row r="88" spans="1:13" ht="12.75">
      <c r="A88" t="s">
        <v>46</v>
      </c>
      <c r="C88" s="31" t="s">
        <v>83</v>
      </c>
      <c r="E88" s="33" t="s">
        <v>422</v>
      </c>
      <c r="J88" s="32">
        <f>0</f>
      </c>
      <c s="32">
        <f>0</f>
      </c>
      <c s="32">
        <f>0+L89+L93+L97+L101+L105+L109+L113+L117+L121+L125+L129</f>
      </c>
      <c s="32">
        <f>0+M89+M93+M97+M101+M105+M109+M113+M117+M121+M125+M129</f>
      </c>
    </row>
    <row r="89" spans="1:16" ht="12.75">
      <c r="A89" t="s">
        <v>49</v>
      </c>
      <c s="34" t="s">
        <v>118</v>
      </c>
      <c s="34" t="s">
        <v>778</v>
      </c>
      <c s="35" t="s">
        <v>732</v>
      </c>
      <c s="6" t="s">
        <v>779</v>
      </c>
      <c s="36" t="s">
        <v>71</v>
      </c>
      <c s="37">
        <v>172.2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67</v>
      </c>
      <c>
        <f>(M89*21)/100</f>
      </c>
      <c t="s">
        <v>27</v>
      </c>
    </row>
    <row r="90" spans="1:5" ht="12.75">
      <c r="A90" s="35" t="s">
        <v>56</v>
      </c>
      <c r="E90" s="39" t="s">
        <v>59</v>
      </c>
    </row>
    <row r="91" spans="1:5" ht="12.75">
      <c r="A91" s="35" t="s">
        <v>58</v>
      </c>
      <c r="E91" s="40" t="s">
        <v>780</v>
      </c>
    </row>
    <row r="92" spans="1:5" ht="51">
      <c r="A92" t="s">
        <v>60</v>
      </c>
      <c r="E92" s="39" t="s">
        <v>163</v>
      </c>
    </row>
    <row r="93" spans="1:16" ht="12.75">
      <c r="A93" t="s">
        <v>49</v>
      </c>
      <c s="34" t="s">
        <v>122</v>
      </c>
      <c s="34" t="s">
        <v>778</v>
      </c>
      <c s="35" t="s">
        <v>736</v>
      </c>
      <c s="6" t="s">
        <v>779</v>
      </c>
      <c s="36" t="s">
        <v>71</v>
      </c>
      <c s="37">
        <v>345.8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51">
      <c r="A95" s="35" t="s">
        <v>58</v>
      </c>
      <c r="E95" s="40" t="s">
        <v>781</v>
      </c>
    </row>
    <row r="96" spans="1:5" ht="51">
      <c r="A96" t="s">
        <v>60</v>
      </c>
      <c r="E96" s="39" t="s">
        <v>163</v>
      </c>
    </row>
    <row r="97" spans="1:16" ht="12.75">
      <c r="A97" t="s">
        <v>49</v>
      </c>
      <c s="34" t="s">
        <v>125</v>
      </c>
      <c s="34" t="s">
        <v>782</v>
      </c>
      <c s="35" t="s">
        <v>59</v>
      </c>
      <c s="6" t="s">
        <v>783</v>
      </c>
      <c s="36" t="s">
        <v>66</v>
      </c>
      <c s="37">
        <v>1148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784</v>
      </c>
    </row>
    <row r="100" spans="1:5" ht="51">
      <c r="A100" t="s">
        <v>60</v>
      </c>
      <c r="E100" s="39" t="s">
        <v>785</v>
      </c>
    </row>
    <row r="101" spans="1:16" ht="12.75">
      <c r="A101" t="s">
        <v>49</v>
      </c>
      <c s="34" t="s">
        <v>129</v>
      </c>
      <c s="34" t="s">
        <v>786</v>
      </c>
      <c s="35" t="s">
        <v>59</v>
      </c>
      <c s="6" t="s">
        <v>787</v>
      </c>
      <c s="36" t="s">
        <v>66</v>
      </c>
      <c s="37">
        <v>1148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788</v>
      </c>
    </row>
    <row r="104" spans="1:5" ht="51">
      <c r="A104" t="s">
        <v>60</v>
      </c>
      <c r="E104" s="39" t="s">
        <v>785</v>
      </c>
    </row>
    <row r="105" spans="1:16" ht="12.75">
      <c r="A105" t="s">
        <v>49</v>
      </c>
      <c s="34" t="s">
        <v>204</v>
      </c>
      <c s="34" t="s">
        <v>789</v>
      </c>
      <c s="35" t="s">
        <v>59</v>
      </c>
      <c s="6" t="s">
        <v>790</v>
      </c>
      <c s="36" t="s">
        <v>66</v>
      </c>
      <c s="37">
        <v>1148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791</v>
      </c>
    </row>
    <row r="108" spans="1:5" ht="140.25">
      <c r="A108" t="s">
        <v>60</v>
      </c>
      <c r="E108" s="39" t="s">
        <v>792</v>
      </c>
    </row>
    <row r="109" spans="1:16" ht="12.75">
      <c r="A109" t="s">
        <v>49</v>
      </c>
      <c s="34" t="s">
        <v>208</v>
      </c>
      <c s="34" t="s">
        <v>793</v>
      </c>
      <c s="35" t="s">
        <v>59</v>
      </c>
      <c s="6" t="s">
        <v>794</v>
      </c>
      <c s="36" t="s">
        <v>66</v>
      </c>
      <c s="37">
        <v>1148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795</v>
      </c>
    </row>
    <row r="112" spans="1:5" ht="140.25">
      <c r="A112" t="s">
        <v>60</v>
      </c>
      <c r="E112" s="39" t="s">
        <v>792</v>
      </c>
    </row>
    <row r="113" spans="1:16" ht="12.75">
      <c r="A113" t="s">
        <v>49</v>
      </c>
      <c s="34" t="s">
        <v>212</v>
      </c>
      <c s="34" t="s">
        <v>796</v>
      </c>
      <c s="35" t="s">
        <v>59</v>
      </c>
      <c s="6" t="s">
        <v>797</v>
      </c>
      <c s="36" t="s">
        <v>66</v>
      </c>
      <c s="37">
        <v>474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593</v>
      </c>
    </row>
    <row r="115" spans="1:5" ht="12.75">
      <c r="A115" s="35" t="s">
        <v>58</v>
      </c>
      <c r="E115" s="40" t="s">
        <v>798</v>
      </c>
    </row>
    <row r="116" spans="1:5" ht="153">
      <c r="A116" t="s">
        <v>60</v>
      </c>
      <c r="E116" s="39" t="s">
        <v>595</v>
      </c>
    </row>
    <row r="117" spans="1:16" ht="12.75">
      <c r="A117" t="s">
        <v>49</v>
      </c>
      <c s="34" t="s">
        <v>132</v>
      </c>
      <c s="34" t="s">
        <v>799</v>
      </c>
      <c s="35" t="s">
        <v>59</v>
      </c>
      <c s="6" t="s">
        <v>800</v>
      </c>
      <c s="36" t="s">
        <v>66</v>
      </c>
      <c s="37">
        <v>384.2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593</v>
      </c>
    </row>
    <row r="119" spans="1:5" ht="12.75">
      <c r="A119" s="35" t="s">
        <v>58</v>
      </c>
      <c r="E119" s="40" t="s">
        <v>801</v>
      </c>
    </row>
    <row r="120" spans="1:5" ht="153">
      <c r="A120" t="s">
        <v>60</v>
      </c>
      <c r="E120" s="39" t="s">
        <v>595</v>
      </c>
    </row>
    <row r="121" spans="1:16" ht="25.5">
      <c r="A121" t="s">
        <v>49</v>
      </c>
      <c s="34" t="s">
        <v>137</v>
      </c>
      <c s="34" t="s">
        <v>802</v>
      </c>
      <c s="35" t="s">
        <v>59</v>
      </c>
      <c s="6" t="s">
        <v>803</v>
      </c>
      <c s="36" t="s">
        <v>66</v>
      </c>
      <c s="37">
        <v>8.14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593</v>
      </c>
    </row>
    <row r="123" spans="1:5" ht="12.75">
      <c r="A123" s="35" t="s">
        <v>58</v>
      </c>
      <c r="E123" s="40" t="s">
        <v>804</v>
      </c>
    </row>
    <row r="124" spans="1:5" ht="153">
      <c r="A124" t="s">
        <v>60</v>
      </c>
      <c r="E124" s="39" t="s">
        <v>595</v>
      </c>
    </row>
    <row r="125" spans="1:16" ht="12.75">
      <c r="A125" t="s">
        <v>49</v>
      </c>
      <c s="34" t="s">
        <v>141</v>
      </c>
      <c s="34" t="s">
        <v>805</v>
      </c>
      <c s="35" t="s">
        <v>59</v>
      </c>
      <c s="6" t="s">
        <v>806</v>
      </c>
      <c s="36" t="s">
        <v>94</v>
      </c>
      <c s="37">
        <v>548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38.25">
      <c r="A127" s="35" t="s">
        <v>58</v>
      </c>
      <c r="E127" s="40" t="s">
        <v>807</v>
      </c>
    </row>
    <row r="128" spans="1:5" ht="38.25">
      <c r="A128" t="s">
        <v>60</v>
      </c>
      <c r="E128" s="39" t="s">
        <v>808</v>
      </c>
    </row>
    <row r="129" spans="1:16" ht="12.75">
      <c r="A129" t="s">
        <v>49</v>
      </c>
      <c s="34" t="s">
        <v>520</v>
      </c>
      <c s="34" t="s">
        <v>809</v>
      </c>
      <c s="35" t="s">
        <v>59</v>
      </c>
      <c s="6" t="s">
        <v>810</v>
      </c>
      <c s="36" t="s">
        <v>66</v>
      </c>
      <c s="37">
        <v>25.8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(M129*0)/100</f>
      </c>
      <c t="s">
        <v>47</v>
      </c>
    </row>
    <row r="130" spans="1:5" ht="12.75">
      <c r="A130" s="35" t="s">
        <v>56</v>
      </c>
      <c r="E130" s="39" t="s">
        <v>593</v>
      </c>
    </row>
    <row r="131" spans="1:5" ht="12.75">
      <c r="A131" s="35" t="s">
        <v>58</v>
      </c>
      <c r="E131" s="40" t="s">
        <v>811</v>
      </c>
    </row>
    <row r="132" spans="1:5" ht="153">
      <c r="A132" t="s">
        <v>60</v>
      </c>
      <c r="E132" s="39" t="s">
        <v>595</v>
      </c>
    </row>
    <row r="133" spans="1:13" ht="12.75">
      <c r="A133" t="s">
        <v>46</v>
      </c>
      <c r="C133" s="31" t="s">
        <v>76</v>
      </c>
      <c r="E133" s="33" t="s">
        <v>77</v>
      </c>
      <c r="J133" s="32">
        <f>0</f>
      </c>
      <c s="32">
        <f>0</f>
      </c>
      <c s="32">
        <f>0+L134</f>
      </c>
      <c s="32">
        <f>0+M134</f>
      </c>
    </row>
    <row r="134" spans="1:16" ht="12.75">
      <c r="A134" t="s">
        <v>49</v>
      </c>
      <c s="34" t="s">
        <v>50</v>
      </c>
      <c s="34" t="s">
        <v>812</v>
      </c>
      <c s="35" t="s">
        <v>59</v>
      </c>
      <c s="6" t="s">
        <v>813</v>
      </c>
      <c s="36" t="s">
        <v>94</v>
      </c>
      <c s="37">
        <v>9.7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67</v>
      </c>
      <c>
        <f>(M134*21)/100</f>
      </c>
      <c t="s">
        <v>27</v>
      </c>
    </row>
    <row r="135" spans="1:5" ht="12.75">
      <c r="A135" s="35" t="s">
        <v>56</v>
      </c>
      <c r="E135" s="39" t="s">
        <v>59</v>
      </c>
    </row>
    <row r="136" spans="1:5" ht="12.75">
      <c r="A136" s="35" t="s">
        <v>58</v>
      </c>
      <c r="E136" s="40" t="s">
        <v>814</v>
      </c>
    </row>
    <row r="137" spans="1:5" ht="165.75">
      <c r="A137" t="s">
        <v>60</v>
      </c>
      <c r="E137" s="39" t="s">
        <v>815</v>
      </c>
    </row>
    <row r="138" spans="1:13" ht="12.75">
      <c r="A138" t="s">
        <v>46</v>
      </c>
      <c r="C138" s="31" t="s">
        <v>100</v>
      </c>
      <c r="E138" s="33" t="s">
        <v>664</v>
      </c>
      <c r="J138" s="32">
        <f>0</f>
      </c>
      <c s="32">
        <f>0</f>
      </c>
      <c s="32">
        <f>0+L139+L143+L147+L151+L155</f>
      </c>
      <c s="32">
        <f>0+M139+M143+M147+M151+M155</f>
      </c>
    </row>
    <row r="139" spans="1:16" ht="12.75">
      <c r="A139" t="s">
        <v>49</v>
      </c>
      <c s="34" t="s">
        <v>226</v>
      </c>
      <c s="34" t="s">
        <v>816</v>
      </c>
      <c s="35" t="s">
        <v>59</v>
      </c>
      <c s="6" t="s">
        <v>817</v>
      </c>
      <c s="36" t="s">
        <v>94</v>
      </c>
      <c s="37">
        <v>270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67</v>
      </c>
      <c>
        <f>(M139*21)/100</f>
      </c>
      <c t="s">
        <v>27</v>
      </c>
    </row>
    <row r="140" spans="1:5" ht="12.75">
      <c r="A140" s="35" t="s">
        <v>56</v>
      </c>
      <c r="E140" s="39" t="s">
        <v>59</v>
      </c>
    </row>
    <row r="141" spans="1:5" ht="12.75">
      <c r="A141" s="35" t="s">
        <v>58</v>
      </c>
      <c r="E141" s="40" t="s">
        <v>818</v>
      </c>
    </row>
    <row r="142" spans="1:5" ht="38.25">
      <c r="A142" t="s">
        <v>60</v>
      </c>
      <c r="E142" s="39" t="s">
        <v>819</v>
      </c>
    </row>
    <row r="143" spans="1:16" ht="12.75">
      <c r="A143" t="s">
        <v>49</v>
      </c>
      <c s="34" t="s">
        <v>230</v>
      </c>
      <c s="34" t="s">
        <v>820</v>
      </c>
      <c s="35" t="s">
        <v>59</v>
      </c>
      <c s="6" t="s">
        <v>821</v>
      </c>
      <c s="36" t="s">
        <v>94</v>
      </c>
      <c s="37">
        <v>426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67</v>
      </c>
      <c>
        <f>(M143*21)/100</f>
      </c>
      <c t="s">
        <v>27</v>
      </c>
    </row>
    <row r="144" spans="1:5" ht="12.75">
      <c r="A144" s="35" t="s">
        <v>56</v>
      </c>
      <c r="E144" s="39" t="s">
        <v>59</v>
      </c>
    </row>
    <row r="145" spans="1:5" ht="12.75">
      <c r="A145" s="35" t="s">
        <v>58</v>
      </c>
      <c r="E145" s="40" t="s">
        <v>822</v>
      </c>
    </row>
    <row r="146" spans="1:5" ht="38.25">
      <c r="A146" t="s">
        <v>60</v>
      </c>
      <c r="E146" s="39" t="s">
        <v>819</v>
      </c>
    </row>
    <row r="147" spans="1:16" ht="12.75">
      <c r="A147" t="s">
        <v>49</v>
      </c>
      <c s="34" t="s">
        <v>236</v>
      </c>
      <c s="34" t="s">
        <v>823</v>
      </c>
      <c s="35" t="s">
        <v>59</v>
      </c>
      <c s="6" t="s">
        <v>824</v>
      </c>
      <c s="36" t="s">
        <v>94</v>
      </c>
      <c s="37">
        <v>548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67</v>
      </c>
      <c>
        <f>(M147*21)/100</f>
      </c>
      <c t="s">
        <v>27</v>
      </c>
    </row>
    <row r="148" spans="1:5" ht="12.75">
      <c r="A148" s="35" t="s">
        <v>56</v>
      </c>
      <c r="E148" s="39" t="s">
        <v>59</v>
      </c>
    </row>
    <row r="149" spans="1:5" ht="38.25">
      <c r="A149" s="35" t="s">
        <v>58</v>
      </c>
      <c r="E149" s="40" t="s">
        <v>807</v>
      </c>
    </row>
    <row r="150" spans="1:5" ht="25.5">
      <c r="A150" t="s">
        <v>60</v>
      </c>
      <c r="E150" s="39" t="s">
        <v>825</v>
      </c>
    </row>
    <row r="151" spans="1:16" ht="12.75">
      <c r="A151" t="s">
        <v>49</v>
      </c>
      <c s="34" t="s">
        <v>241</v>
      </c>
      <c s="34" t="s">
        <v>826</v>
      </c>
      <c s="35" t="s">
        <v>59</v>
      </c>
      <c s="6" t="s">
        <v>827</v>
      </c>
      <c s="36" t="s">
        <v>94</v>
      </c>
      <c s="37">
        <v>175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67</v>
      </c>
      <c>
        <f>(M151*21)/100</f>
      </c>
      <c t="s">
        <v>27</v>
      </c>
    </row>
    <row r="152" spans="1:5" ht="12.75">
      <c r="A152" s="35" t="s">
        <v>56</v>
      </c>
      <c r="E152" s="39" t="s">
        <v>59</v>
      </c>
    </row>
    <row r="153" spans="1:5" ht="12.75">
      <c r="A153" s="35" t="s">
        <v>58</v>
      </c>
      <c r="E153" s="40" t="s">
        <v>828</v>
      </c>
    </row>
    <row r="154" spans="1:5" ht="89.25">
      <c r="A154" t="s">
        <v>60</v>
      </c>
      <c r="E154" s="39" t="s">
        <v>829</v>
      </c>
    </row>
    <row r="155" spans="1:16" ht="12.75">
      <c r="A155" t="s">
        <v>49</v>
      </c>
      <c s="34" t="s">
        <v>250</v>
      </c>
      <c s="34" t="s">
        <v>830</v>
      </c>
      <c s="35" t="s">
        <v>59</v>
      </c>
      <c s="6" t="s">
        <v>831</v>
      </c>
      <c s="36" t="s">
        <v>94</v>
      </c>
      <c s="37">
        <v>91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67</v>
      </c>
      <c>
        <f>(M155*0)/100</f>
      </c>
      <c t="s">
        <v>47</v>
      </c>
    </row>
    <row r="156" spans="1:5" ht="12.75">
      <c r="A156" s="35" t="s">
        <v>56</v>
      </c>
      <c r="E156" s="39" t="s">
        <v>832</v>
      </c>
    </row>
    <row r="157" spans="1:5" ht="12.75">
      <c r="A157" s="35" t="s">
        <v>58</v>
      </c>
      <c r="E157" s="40" t="s">
        <v>59</v>
      </c>
    </row>
    <row r="158" spans="1:5" ht="76.5">
      <c r="A158" t="s">
        <v>60</v>
      </c>
      <c r="E158" s="39" t="s">
        <v>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833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833</v>
      </c>
      <c r="E4" s="26" t="s">
        <v>834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COUNTIFS(L8:L148,"=0",A8:A148,"P")+COUNTIFS(L8:L148,"",A8:A148,"P")+SUM(Q8:Q148)</f>
      </c>
    </row>
    <row r="8" spans="1:13" ht="12.75">
      <c r="A8" t="s">
        <v>44</v>
      </c>
      <c r="C8" s="28" t="s">
        <v>837</v>
      </c>
      <c r="E8" s="30" t="s">
        <v>836</v>
      </c>
      <c r="J8" s="29">
        <f>0+J9+J30+J35+J56+J89+J114+J135</f>
      </c>
      <c s="29">
        <f>0+K9+K30+K35+K56+K89+K114+K135</f>
      </c>
      <c s="29">
        <f>0+L9+L30+L35+L56+L89+L114+L135</f>
      </c>
      <c s="29">
        <f>0+M9+M30+M35+M56+M89+M114+M135</f>
      </c>
    </row>
    <row r="9" spans="1:13" ht="12.75">
      <c r="A9" t="s">
        <v>46</v>
      </c>
      <c r="C9" s="31" t="s">
        <v>838</v>
      </c>
      <c r="E9" s="33" t="s">
        <v>839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840</v>
      </c>
      <c s="35" t="s">
        <v>59</v>
      </c>
      <c s="6" t="s">
        <v>841</v>
      </c>
      <c s="36" t="s">
        <v>842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843</v>
      </c>
    </row>
    <row r="13" spans="1:5" ht="25.5">
      <c r="A13" t="s">
        <v>60</v>
      </c>
      <c r="E13" s="39" t="s">
        <v>844</v>
      </c>
    </row>
    <row r="14" spans="1:16" ht="12.75">
      <c r="A14" t="s">
        <v>49</v>
      </c>
      <c s="34" t="s">
        <v>27</v>
      </c>
      <c s="34" t="s">
        <v>845</v>
      </c>
      <c s="35" t="s">
        <v>59</v>
      </c>
      <c s="6" t="s">
        <v>846</v>
      </c>
      <c s="36" t="s">
        <v>842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843</v>
      </c>
    </row>
    <row r="17" spans="1:5" ht="25.5">
      <c r="A17" t="s">
        <v>60</v>
      </c>
      <c r="E17" s="39" t="s">
        <v>844</v>
      </c>
    </row>
    <row r="18" spans="1:16" ht="12.75">
      <c r="A18" t="s">
        <v>49</v>
      </c>
      <c s="34" t="s">
        <v>26</v>
      </c>
      <c s="34" t="s">
        <v>847</v>
      </c>
      <c s="35" t="s">
        <v>59</v>
      </c>
      <c s="6" t="s">
        <v>848</v>
      </c>
      <c s="36" t="s">
        <v>842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843</v>
      </c>
    </row>
    <row r="21" spans="1:5" ht="25.5">
      <c r="A21" t="s">
        <v>60</v>
      </c>
      <c r="E21" s="39" t="s">
        <v>844</v>
      </c>
    </row>
    <row r="22" spans="1:16" ht="12.75">
      <c r="A22" t="s">
        <v>49</v>
      </c>
      <c s="34" t="s">
        <v>78</v>
      </c>
      <c s="34" t="s">
        <v>849</v>
      </c>
      <c s="35" t="s">
        <v>59</v>
      </c>
      <c s="6" t="s">
        <v>850</v>
      </c>
      <c s="36" t="s">
        <v>842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843</v>
      </c>
    </row>
    <row r="25" spans="1:5" ht="25.5">
      <c r="A25" t="s">
        <v>60</v>
      </c>
      <c r="E25" s="39" t="s">
        <v>844</v>
      </c>
    </row>
    <row r="26" spans="1:16" ht="12.75">
      <c r="A26" t="s">
        <v>49</v>
      </c>
      <c s="34" t="s">
        <v>83</v>
      </c>
      <c s="34" t="s">
        <v>851</v>
      </c>
      <c s="35" t="s">
        <v>59</v>
      </c>
      <c s="6" t="s">
        <v>852</v>
      </c>
      <c s="36" t="s">
        <v>842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843</v>
      </c>
    </row>
    <row r="29" spans="1:5" ht="25.5">
      <c r="A29" t="s">
        <v>60</v>
      </c>
      <c r="E29" s="39" t="s">
        <v>844</v>
      </c>
    </row>
    <row r="30" spans="1:13" ht="12.75">
      <c r="A30" t="s">
        <v>46</v>
      </c>
      <c r="C30" s="31" t="s">
        <v>246</v>
      </c>
      <c r="E30" s="33" t="s">
        <v>366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88</v>
      </c>
      <c s="34" t="s">
        <v>853</v>
      </c>
      <c s="35" t="s">
        <v>59</v>
      </c>
      <c s="6" t="s">
        <v>854</v>
      </c>
      <c s="36" t="s">
        <v>842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843</v>
      </c>
    </row>
    <row r="34" spans="1:5" ht="25.5">
      <c r="A34" t="s">
        <v>60</v>
      </c>
      <c r="E34" s="39" t="s">
        <v>844</v>
      </c>
    </row>
    <row r="35" spans="1:13" ht="12.75">
      <c r="A35" t="s">
        <v>46</v>
      </c>
      <c r="C35" s="31" t="s">
        <v>855</v>
      </c>
      <c r="E35" s="33" t="s">
        <v>856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76</v>
      </c>
      <c s="34" t="s">
        <v>857</v>
      </c>
      <c s="35" t="s">
        <v>59</v>
      </c>
      <c s="6" t="s">
        <v>858</v>
      </c>
      <c s="36" t="s">
        <v>66</v>
      </c>
      <c s="37">
        <v>272.1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843</v>
      </c>
    </row>
    <row r="39" spans="1:5" ht="25.5">
      <c r="A39" t="s">
        <v>60</v>
      </c>
      <c r="E39" s="39" t="s">
        <v>844</v>
      </c>
    </row>
    <row r="40" spans="1:16" ht="12.75">
      <c r="A40" t="s">
        <v>49</v>
      </c>
      <c s="34" t="s">
        <v>96</v>
      </c>
      <c s="34" t="s">
        <v>859</v>
      </c>
      <c s="35" t="s">
        <v>59</v>
      </c>
      <c s="6" t="s">
        <v>860</v>
      </c>
      <c s="36" t="s">
        <v>66</v>
      </c>
      <c s="37">
        <v>272.1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843</v>
      </c>
    </row>
    <row r="43" spans="1:5" ht="25.5">
      <c r="A43" t="s">
        <v>60</v>
      </c>
      <c r="E43" s="39" t="s">
        <v>844</v>
      </c>
    </row>
    <row r="44" spans="1:16" ht="12.75">
      <c r="A44" t="s">
        <v>49</v>
      </c>
      <c s="34" t="s">
        <v>100</v>
      </c>
      <c s="34" t="s">
        <v>861</v>
      </c>
      <c s="35" t="s">
        <v>59</v>
      </c>
      <c s="6" t="s">
        <v>862</v>
      </c>
      <c s="36" t="s">
        <v>842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863</v>
      </c>
    </row>
    <row r="47" spans="1:5" ht="25.5">
      <c r="A47" t="s">
        <v>60</v>
      </c>
      <c r="E47" s="39" t="s">
        <v>844</v>
      </c>
    </row>
    <row r="48" spans="1:16" ht="12.75">
      <c r="A48" t="s">
        <v>49</v>
      </c>
      <c s="34" t="s">
        <v>184</v>
      </c>
      <c s="34" t="s">
        <v>864</v>
      </c>
      <c s="35" t="s">
        <v>59</v>
      </c>
      <c s="6" t="s">
        <v>865</v>
      </c>
      <c s="36" t="s">
        <v>94</v>
      </c>
      <c s="37">
        <v>120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843</v>
      </c>
    </row>
    <row r="51" spans="1:5" ht="25.5">
      <c r="A51" t="s">
        <v>60</v>
      </c>
      <c r="E51" s="39" t="s">
        <v>844</v>
      </c>
    </row>
    <row r="52" spans="1:16" ht="12.75">
      <c r="A52" t="s">
        <v>49</v>
      </c>
      <c s="34" t="s">
        <v>104</v>
      </c>
      <c s="34" t="s">
        <v>866</v>
      </c>
      <c s="35" t="s">
        <v>59</v>
      </c>
      <c s="6" t="s">
        <v>867</v>
      </c>
      <c s="36" t="s">
        <v>94</v>
      </c>
      <c s="37">
        <v>120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843</v>
      </c>
    </row>
    <row r="55" spans="1:5" ht="25.5">
      <c r="A55" t="s">
        <v>60</v>
      </c>
      <c r="E55" s="39" t="s">
        <v>844</v>
      </c>
    </row>
    <row r="56" spans="1:13" ht="12.75">
      <c r="A56" t="s">
        <v>46</v>
      </c>
      <c r="C56" s="31" t="s">
        <v>868</v>
      </c>
      <c r="E56" s="33" t="s">
        <v>869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12.75">
      <c r="A57" t="s">
        <v>49</v>
      </c>
      <c s="34" t="s">
        <v>108</v>
      </c>
      <c s="34" t="s">
        <v>870</v>
      </c>
      <c s="35" t="s">
        <v>59</v>
      </c>
      <c s="6" t="s">
        <v>871</v>
      </c>
      <c s="36" t="s">
        <v>66</v>
      </c>
      <c s="37">
        <v>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872</v>
      </c>
    </row>
    <row r="60" spans="1:5" ht="12.75">
      <c r="A60" t="s">
        <v>60</v>
      </c>
      <c r="E60" s="39" t="s">
        <v>873</v>
      </c>
    </row>
    <row r="61" spans="1:16" ht="12.75">
      <c r="A61" t="s">
        <v>49</v>
      </c>
      <c s="34" t="s">
        <v>114</v>
      </c>
      <c s="34" t="s">
        <v>874</v>
      </c>
      <c s="35" t="s">
        <v>59</v>
      </c>
      <c s="6" t="s">
        <v>875</v>
      </c>
      <c s="36" t="s">
        <v>66</v>
      </c>
      <c s="37">
        <v>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872</v>
      </c>
    </row>
    <row r="64" spans="1:5" ht="12.75">
      <c r="A64" t="s">
        <v>60</v>
      </c>
      <c r="E64" s="39" t="s">
        <v>876</v>
      </c>
    </row>
    <row r="65" spans="1:16" ht="12.75">
      <c r="A65" t="s">
        <v>49</v>
      </c>
      <c s="34" t="s">
        <v>118</v>
      </c>
      <c s="34" t="s">
        <v>877</v>
      </c>
      <c s="35" t="s">
        <v>59</v>
      </c>
      <c s="6" t="s">
        <v>878</v>
      </c>
      <c s="36" t="s">
        <v>66</v>
      </c>
      <c s="37">
        <v>46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872</v>
      </c>
    </row>
    <row r="68" spans="1:5" ht="12.75">
      <c r="A68" t="s">
        <v>60</v>
      </c>
      <c r="E68" s="39" t="s">
        <v>879</v>
      </c>
    </row>
    <row r="69" spans="1:16" ht="12.75">
      <c r="A69" t="s">
        <v>49</v>
      </c>
      <c s="34" t="s">
        <v>122</v>
      </c>
      <c s="34" t="s">
        <v>880</v>
      </c>
      <c s="35" t="s">
        <v>59</v>
      </c>
      <c s="6" t="s">
        <v>881</v>
      </c>
      <c s="36" t="s">
        <v>66</v>
      </c>
      <c s="37">
        <v>46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872</v>
      </c>
    </row>
    <row r="72" spans="1:5" ht="12.75">
      <c r="A72" t="s">
        <v>60</v>
      </c>
      <c r="E72" s="39" t="s">
        <v>882</v>
      </c>
    </row>
    <row r="73" spans="1:16" ht="12.75">
      <c r="A73" t="s">
        <v>49</v>
      </c>
      <c s="34" t="s">
        <v>125</v>
      </c>
      <c s="34" t="s">
        <v>883</v>
      </c>
      <c s="35" t="s">
        <v>59</v>
      </c>
      <c s="6" t="s">
        <v>884</v>
      </c>
      <c s="36" t="s">
        <v>66</v>
      </c>
      <c s="37">
        <v>229.75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843</v>
      </c>
    </row>
    <row r="76" spans="1:5" ht="12.75">
      <c r="A76" t="s">
        <v>60</v>
      </c>
      <c r="E76" s="39" t="s">
        <v>885</v>
      </c>
    </row>
    <row r="77" spans="1:16" ht="12.75">
      <c r="A77" t="s">
        <v>49</v>
      </c>
      <c s="34" t="s">
        <v>129</v>
      </c>
      <c s="34" t="s">
        <v>886</v>
      </c>
      <c s="35" t="s">
        <v>59</v>
      </c>
      <c s="6" t="s">
        <v>887</v>
      </c>
      <c s="36" t="s">
        <v>66</v>
      </c>
      <c s="37">
        <v>229.75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843</v>
      </c>
    </row>
    <row r="80" spans="1:5" ht="25.5">
      <c r="A80" t="s">
        <v>60</v>
      </c>
      <c r="E80" s="39" t="s">
        <v>888</v>
      </c>
    </row>
    <row r="81" spans="1:16" ht="12.75">
      <c r="A81" t="s">
        <v>49</v>
      </c>
      <c s="34" t="s">
        <v>204</v>
      </c>
      <c s="34" t="s">
        <v>889</v>
      </c>
      <c s="35" t="s">
        <v>59</v>
      </c>
      <c s="6" t="s">
        <v>890</v>
      </c>
      <c s="36" t="s">
        <v>94</v>
      </c>
      <c s="37">
        <v>110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843</v>
      </c>
    </row>
    <row r="84" spans="1:5" ht="25.5">
      <c r="A84" t="s">
        <v>60</v>
      </c>
      <c r="E84" s="39" t="s">
        <v>844</v>
      </c>
    </row>
    <row r="85" spans="1:16" ht="12.75">
      <c r="A85" t="s">
        <v>49</v>
      </c>
      <c s="34" t="s">
        <v>208</v>
      </c>
      <c s="34" t="s">
        <v>891</v>
      </c>
      <c s="35" t="s">
        <v>59</v>
      </c>
      <c s="6" t="s">
        <v>892</v>
      </c>
      <c s="36" t="s">
        <v>842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59</v>
      </c>
    </row>
    <row r="87" spans="1:5" ht="12.75">
      <c r="A87" s="35" t="s">
        <v>58</v>
      </c>
      <c r="E87" s="40" t="s">
        <v>843</v>
      </c>
    </row>
    <row r="88" spans="1:5" ht="25.5">
      <c r="A88" t="s">
        <v>60</v>
      </c>
      <c r="E88" s="39" t="s">
        <v>844</v>
      </c>
    </row>
    <row r="89" spans="1:13" ht="12.75">
      <c r="A89" t="s">
        <v>46</v>
      </c>
      <c r="C89" s="31" t="s">
        <v>893</v>
      </c>
      <c r="E89" s="33" t="s">
        <v>894</v>
      </c>
      <c r="J89" s="32">
        <f>0</f>
      </c>
      <c s="32">
        <f>0</f>
      </c>
      <c s="32">
        <f>0+L90+L94+L98+L102+L106+L110</f>
      </c>
      <c s="32">
        <f>0+M90+M94+M98+M102+M106+M110</f>
      </c>
    </row>
    <row r="90" spans="1:16" ht="12.75">
      <c r="A90" t="s">
        <v>49</v>
      </c>
      <c s="34" t="s">
        <v>212</v>
      </c>
      <c s="34" t="s">
        <v>895</v>
      </c>
      <c s="35" t="s">
        <v>59</v>
      </c>
      <c s="6" t="s">
        <v>896</v>
      </c>
      <c s="36" t="s">
        <v>94</v>
      </c>
      <c s="37">
        <v>60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843</v>
      </c>
    </row>
    <row r="93" spans="1:5" ht="25.5">
      <c r="A93" t="s">
        <v>60</v>
      </c>
      <c r="E93" s="39" t="s">
        <v>844</v>
      </c>
    </row>
    <row r="94" spans="1:16" ht="12.75">
      <c r="A94" t="s">
        <v>49</v>
      </c>
      <c s="34" t="s">
        <v>132</v>
      </c>
      <c s="34" t="s">
        <v>897</v>
      </c>
      <c s="35" t="s">
        <v>59</v>
      </c>
      <c s="6" t="s">
        <v>898</v>
      </c>
      <c s="36" t="s">
        <v>94</v>
      </c>
      <c s="37">
        <v>60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843</v>
      </c>
    </row>
    <row r="97" spans="1:5" ht="25.5">
      <c r="A97" t="s">
        <v>60</v>
      </c>
      <c r="E97" s="39" t="s">
        <v>844</v>
      </c>
    </row>
    <row r="98" spans="1:16" ht="12.75">
      <c r="A98" t="s">
        <v>49</v>
      </c>
      <c s="34" t="s">
        <v>137</v>
      </c>
      <c s="34" t="s">
        <v>899</v>
      </c>
      <c s="35" t="s">
        <v>59</v>
      </c>
      <c s="6" t="s">
        <v>900</v>
      </c>
      <c s="36" t="s">
        <v>94</v>
      </c>
      <c s="37">
        <v>120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843</v>
      </c>
    </row>
    <row r="101" spans="1:5" ht="25.5">
      <c r="A101" t="s">
        <v>60</v>
      </c>
      <c r="E101" s="39" t="s">
        <v>844</v>
      </c>
    </row>
    <row r="102" spans="1:16" ht="12.75">
      <c r="A102" t="s">
        <v>49</v>
      </c>
      <c s="34" t="s">
        <v>141</v>
      </c>
      <c s="34" t="s">
        <v>901</v>
      </c>
      <c s="35" t="s">
        <v>59</v>
      </c>
      <c s="6" t="s">
        <v>902</v>
      </c>
      <c s="36" t="s">
        <v>94</v>
      </c>
      <c s="37">
        <v>120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843</v>
      </c>
    </row>
    <row r="105" spans="1:5" ht="25.5">
      <c r="A105" t="s">
        <v>60</v>
      </c>
      <c r="E105" s="39" t="s">
        <v>844</v>
      </c>
    </row>
    <row r="106" spans="1:16" ht="12.75">
      <c r="A106" t="s">
        <v>49</v>
      </c>
      <c s="34" t="s">
        <v>50</v>
      </c>
      <c s="34" t="s">
        <v>903</v>
      </c>
      <c s="35" t="s">
        <v>59</v>
      </c>
      <c s="6" t="s">
        <v>904</v>
      </c>
      <c s="36" t="s">
        <v>94</v>
      </c>
      <c s="37">
        <v>15.8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843</v>
      </c>
    </row>
    <row r="109" spans="1:5" ht="25.5">
      <c r="A109" t="s">
        <v>60</v>
      </c>
      <c r="E109" s="39" t="s">
        <v>844</v>
      </c>
    </row>
    <row r="110" spans="1:16" ht="12.75">
      <c r="A110" t="s">
        <v>49</v>
      </c>
      <c s="34" t="s">
        <v>145</v>
      </c>
      <c s="34" t="s">
        <v>905</v>
      </c>
      <c s="35" t="s">
        <v>59</v>
      </c>
      <c s="6" t="s">
        <v>906</v>
      </c>
      <c s="36" t="s">
        <v>94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843</v>
      </c>
    </row>
    <row r="113" spans="1:5" ht="25.5">
      <c r="A113" t="s">
        <v>60</v>
      </c>
      <c r="E113" s="39" t="s">
        <v>844</v>
      </c>
    </row>
    <row r="114" spans="1:13" ht="12.75">
      <c r="A114" t="s">
        <v>46</v>
      </c>
      <c r="C114" s="31" t="s">
        <v>907</v>
      </c>
      <c r="E114" s="33" t="s">
        <v>908</v>
      </c>
      <c r="J114" s="32">
        <f>0</f>
      </c>
      <c s="32">
        <f>0</f>
      </c>
      <c s="32">
        <f>0+L115+L119+L123+L127+L131</f>
      </c>
      <c s="32">
        <f>0+M115+M119+M123+M127+M131</f>
      </c>
    </row>
    <row r="115" spans="1:16" ht="25.5">
      <c r="A115" t="s">
        <v>49</v>
      </c>
      <c s="34" t="s">
        <v>226</v>
      </c>
      <c s="34" t="s">
        <v>909</v>
      </c>
      <c s="35" t="s">
        <v>59</v>
      </c>
      <c s="6" t="s">
        <v>910</v>
      </c>
      <c s="36" t="s">
        <v>911</v>
      </c>
      <c s="37">
        <v>236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912</v>
      </c>
    </row>
    <row r="118" spans="1:5" ht="25.5">
      <c r="A118" t="s">
        <v>60</v>
      </c>
      <c r="E118" s="39" t="s">
        <v>844</v>
      </c>
    </row>
    <row r="119" spans="1:16" ht="12.75">
      <c r="A119" t="s">
        <v>49</v>
      </c>
      <c s="34" t="s">
        <v>230</v>
      </c>
      <c s="34" t="s">
        <v>913</v>
      </c>
      <c s="35" t="s">
        <v>59</v>
      </c>
      <c s="6" t="s">
        <v>914</v>
      </c>
      <c s="36" t="s">
        <v>911</v>
      </c>
      <c s="37">
        <v>118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915</v>
      </c>
    </row>
    <row r="122" spans="1:5" ht="25.5">
      <c r="A122" t="s">
        <v>60</v>
      </c>
      <c r="E122" s="39" t="s">
        <v>844</v>
      </c>
    </row>
    <row r="123" spans="1:16" ht="12.75">
      <c r="A123" t="s">
        <v>49</v>
      </c>
      <c s="34" t="s">
        <v>236</v>
      </c>
      <c s="34" t="s">
        <v>916</v>
      </c>
      <c s="35" t="s">
        <v>59</v>
      </c>
      <c s="6" t="s">
        <v>917</v>
      </c>
      <c s="36" t="s">
        <v>701</v>
      </c>
      <c s="37">
        <v>23283.6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843</v>
      </c>
    </row>
    <row r="126" spans="1:5" ht="25.5">
      <c r="A126" t="s">
        <v>60</v>
      </c>
      <c r="E126" s="39" t="s">
        <v>844</v>
      </c>
    </row>
    <row r="127" spans="1:16" ht="12.75">
      <c r="A127" t="s">
        <v>49</v>
      </c>
      <c s="34" t="s">
        <v>241</v>
      </c>
      <c s="34" t="s">
        <v>918</v>
      </c>
      <c s="35" t="s">
        <v>59</v>
      </c>
      <c s="6" t="s">
        <v>919</v>
      </c>
      <c s="36" t="s">
        <v>701</v>
      </c>
      <c s="37">
        <v>23283.6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59</v>
      </c>
    </row>
    <row r="129" spans="1:5" ht="12.75">
      <c r="A129" s="35" t="s">
        <v>58</v>
      </c>
      <c r="E129" s="40" t="s">
        <v>843</v>
      </c>
    </row>
    <row r="130" spans="1:5" ht="25.5">
      <c r="A130" t="s">
        <v>60</v>
      </c>
      <c r="E130" s="39" t="s">
        <v>844</v>
      </c>
    </row>
    <row r="131" spans="1:16" ht="12.75">
      <c r="A131" t="s">
        <v>49</v>
      </c>
      <c s="34" t="s">
        <v>246</v>
      </c>
      <c s="34" t="s">
        <v>920</v>
      </c>
      <c s="35" t="s">
        <v>59</v>
      </c>
      <c s="6" t="s">
        <v>921</v>
      </c>
      <c s="36" t="s">
        <v>842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863</v>
      </c>
    </row>
    <row r="134" spans="1:5" ht="25.5">
      <c r="A134" t="s">
        <v>60</v>
      </c>
      <c r="E134" s="39" t="s">
        <v>844</v>
      </c>
    </row>
    <row r="135" spans="1:13" ht="12.75">
      <c r="A135" t="s">
        <v>46</v>
      </c>
      <c r="C135" s="31" t="s">
        <v>922</v>
      </c>
      <c r="E135" s="33" t="s">
        <v>923</v>
      </c>
      <c r="J135" s="32">
        <f>0</f>
      </c>
      <c s="32">
        <f>0</f>
      </c>
      <c s="32">
        <f>0+L136+L140+L144+L148</f>
      </c>
      <c s="32">
        <f>0+M136+M140+M144+M148</f>
      </c>
    </row>
    <row r="136" spans="1:16" ht="12.75">
      <c r="A136" t="s">
        <v>49</v>
      </c>
      <c s="34" t="s">
        <v>250</v>
      </c>
      <c s="34" t="s">
        <v>924</v>
      </c>
      <c s="35" t="s">
        <v>59</v>
      </c>
      <c s="6" t="s">
        <v>925</v>
      </c>
      <c s="36" t="s">
        <v>701</v>
      </c>
      <c s="37">
        <v>23283.6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843</v>
      </c>
    </row>
    <row r="139" spans="1:5" ht="25.5">
      <c r="A139" t="s">
        <v>60</v>
      </c>
      <c r="E139" s="39" t="s">
        <v>844</v>
      </c>
    </row>
    <row r="140" spans="1:16" ht="12.75">
      <c r="A140" t="s">
        <v>49</v>
      </c>
      <c s="34" t="s">
        <v>520</v>
      </c>
      <c s="34" t="s">
        <v>926</v>
      </c>
      <c s="35" t="s">
        <v>59</v>
      </c>
      <c s="6" t="s">
        <v>927</v>
      </c>
      <c s="36" t="s">
        <v>66</v>
      </c>
      <c s="37">
        <v>696.4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843</v>
      </c>
    </row>
    <row r="143" spans="1:5" ht="12.75">
      <c r="A143" t="s">
        <v>60</v>
      </c>
      <c r="E143" s="39" t="s">
        <v>928</v>
      </c>
    </row>
    <row r="144" spans="1:16" ht="12.75">
      <c r="A144" t="s">
        <v>49</v>
      </c>
      <c s="34" t="s">
        <v>677</v>
      </c>
      <c s="34" t="s">
        <v>929</v>
      </c>
      <c s="35" t="s">
        <v>59</v>
      </c>
      <c s="6" t="s">
        <v>930</v>
      </c>
      <c s="36" t="s">
        <v>66</v>
      </c>
      <c s="37">
        <v>696.4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59</v>
      </c>
    </row>
    <row r="146" spans="1:5" ht="12.75">
      <c r="A146" s="35" t="s">
        <v>58</v>
      </c>
      <c r="E146" s="40" t="s">
        <v>843</v>
      </c>
    </row>
    <row r="147" spans="1:5" ht="25.5">
      <c r="A147" t="s">
        <v>60</v>
      </c>
      <c r="E147" s="39" t="s">
        <v>844</v>
      </c>
    </row>
    <row r="148" spans="1:16" ht="12.75">
      <c r="A148" t="s">
        <v>49</v>
      </c>
      <c s="34" t="s">
        <v>613</v>
      </c>
      <c s="34" t="s">
        <v>931</v>
      </c>
      <c s="35" t="s">
        <v>59</v>
      </c>
      <c s="6" t="s">
        <v>932</v>
      </c>
      <c s="36" t="s">
        <v>66</v>
      </c>
      <c s="37">
        <v>696.4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59</v>
      </c>
    </row>
    <row r="150" spans="1:5" ht="12.75">
      <c r="A150" s="35" t="s">
        <v>58</v>
      </c>
      <c r="E150" s="40" t="s">
        <v>843</v>
      </c>
    </row>
    <row r="151" spans="1:5" ht="25.5">
      <c r="A151" t="s">
        <v>60</v>
      </c>
      <c r="E151" s="39" t="s">
        <v>844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833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833</v>
      </c>
      <c r="E4" s="26" t="s">
        <v>834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935</v>
      </c>
      <c r="E8" s="30" t="s">
        <v>934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62</v>
      </c>
      <c s="34" t="s">
        <v>390</v>
      </c>
      <c s="35" t="s">
        <v>59</v>
      </c>
      <c s="6" t="s">
        <v>391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392</v>
      </c>
    </row>
    <row r="14" spans="1:13" ht="12.75">
      <c r="A14" t="s">
        <v>46</v>
      </c>
      <c r="C14" s="31" t="s">
        <v>100</v>
      </c>
      <c r="E14" s="33" t="s">
        <v>664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62</v>
      </c>
      <c s="34" t="s">
        <v>936</v>
      </c>
      <c s="35" t="s">
        <v>59</v>
      </c>
      <c s="6" t="s">
        <v>937</v>
      </c>
      <c s="36" t="s">
        <v>81</v>
      </c>
      <c s="37">
        <v>13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38.25">
      <c r="A16" s="35" t="s">
        <v>56</v>
      </c>
      <c r="E16" s="39" t="s">
        <v>938</v>
      </c>
    </row>
    <row r="17" spans="1:5" ht="12.75">
      <c r="A17" s="35" t="s">
        <v>58</v>
      </c>
      <c r="E17" s="40" t="s">
        <v>939</v>
      </c>
    </row>
    <row r="18" spans="1:5" ht="140.25">
      <c r="A18" t="s">
        <v>60</v>
      </c>
      <c r="E18" s="39" t="s">
        <v>940</v>
      </c>
    </row>
    <row r="19" spans="1:16" ht="12.75">
      <c r="A19" t="s">
        <v>49</v>
      </c>
      <c s="34" t="s">
        <v>27</v>
      </c>
      <c s="34" t="s">
        <v>941</v>
      </c>
      <c s="35" t="s">
        <v>59</v>
      </c>
      <c s="6" t="s">
        <v>942</v>
      </c>
      <c s="36" t="s">
        <v>81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38.25">
      <c r="A20" s="35" t="s">
        <v>56</v>
      </c>
      <c r="E20" s="39" t="s">
        <v>943</v>
      </c>
    </row>
    <row r="21" spans="1:5" ht="12.75">
      <c r="A21" s="35" t="s">
        <v>58</v>
      </c>
      <c r="E21" s="40" t="s">
        <v>59</v>
      </c>
    </row>
    <row r="22" spans="1:5" ht="89.25">
      <c r="A22" t="s">
        <v>60</v>
      </c>
      <c r="E22" s="39" t="s">
        <v>944</v>
      </c>
    </row>
    <row r="23" spans="1:16" ht="12.75">
      <c r="A23" t="s">
        <v>49</v>
      </c>
      <c s="34" t="s">
        <v>26</v>
      </c>
      <c s="34" t="s">
        <v>945</v>
      </c>
      <c s="35" t="s">
        <v>59</v>
      </c>
      <c s="6" t="s">
        <v>946</v>
      </c>
      <c s="36" t="s">
        <v>81</v>
      </c>
      <c s="37">
        <v>11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14.75">
      <c r="A24" s="35" t="s">
        <v>56</v>
      </c>
      <c r="E24" s="39" t="s">
        <v>947</v>
      </c>
    </row>
    <row r="25" spans="1:5" ht="12.75">
      <c r="A25" s="35" t="s">
        <v>58</v>
      </c>
      <c r="E25" s="40" t="s">
        <v>948</v>
      </c>
    </row>
    <row r="26" spans="1:5" ht="153">
      <c r="A26" t="s">
        <v>60</v>
      </c>
      <c r="E26" s="39" t="s">
        <v>949</v>
      </c>
    </row>
    <row r="27" spans="1:16" ht="12.75">
      <c r="A27" t="s">
        <v>49</v>
      </c>
      <c s="34" t="s">
        <v>78</v>
      </c>
      <c s="34" t="s">
        <v>950</v>
      </c>
      <c s="35" t="s">
        <v>59</v>
      </c>
      <c s="6" t="s">
        <v>951</v>
      </c>
      <c s="36" t="s">
        <v>81</v>
      </c>
      <c s="37">
        <v>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38.25">
      <c r="A28" s="35" t="s">
        <v>56</v>
      </c>
      <c r="E28" s="39" t="s">
        <v>952</v>
      </c>
    </row>
    <row r="29" spans="1:5" ht="12.75">
      <c r="A29" s="35" t="s">
        <v>58</v>
      </c>
      <c r="E29" s="40" t="s">
        <v>953</v>
      </c>
    </row>
    <row r="30" spans="1:5" ht="140.25">
      <c r="A30" t="s">
        <v>60</v>
      </c>
      <c r="E30" s="39" t="s">
        <v>940</v>
      </c>
    </row>
    <row r="31" spans="1:16" ht="12.75">
      <c r="A31" t="s">
        <v>49</v>
      </c>
      <c s="34" t="s">
        <v>83</v>
      </c>
      <c s="34" t="s">
        <v>954</v>
      </c>
      <c s="35" t="s">
        <v>59</v>
      </c>
      <c s="6" t="s">
        <v>946</v>
      </c>
      <c s="36" t="s">
        <v>81</v>
      </c>
      <c s="37">
        <v>13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16.75">
      <c r="A32" s="35" t="s">
        <v>56</v>
      </c>
      <c r="E32" s="39" t="s">
        <v>955</v>
      </c>
    </row>
    <row r="33" spans="1:5" ht="12.75">
      <c r="A33" s="35" t="s">
        <v>58</v>
      </c>
      <c r="E33" s="40" t="s">
        <v>956</v>
      </c>
    </row>
    <row r="34" spans="1:5" ht="140.25">
      <c r="A34" t="s">
        <v>60</v>
      </c>
      <c r="E34" s="39" t="s">
        <v>940</v>
      </c>
    </row>
    <row r="35" spans="1:16" ht="12.75">
      <c r="A35" t="s">
        <v>49</v>
      </c>
      <c s="34" t="s">
        <v>88</v>
      </c>
      <c s="34" t="s">
        <v>957</v>
      </c>
      <c s="35" t="s">
        <v>59</v>
      </c>
      <c s="6" t="s">
        <v>958</v>
      </c>
      <c s="36" t="s">
        <v>81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89.25">
      <c r="A36" s="35" t="s">
        <v>56</v>
      </c>
      <c r="E36" s="39" t="s">
        <v>959</v>
      </c>
    </row>
    <row r="37" spans="1:5" ht="12.75">
      <c r="A37" s="35" t="s">
        <v>58</v>
      </c>
      <c r="E37" s="40" t="s">
        <v>960</v>
      </c>
    </row>
    <row r="38" spans="1:5" ht="140.25">
      <c r="A38" t="s">
        <v>60</v>
      </c>
      <c r="E38" s="39" t="s">
        <v>940</v>
      </c>
    </row>
    <row r="39" spans="1:16" ht="12.75">
      <c r="A39" t="s">
        <v>49</v>
      </c>
      <c s="34" t="s">
        <v>76</v>
      </c>
      <c s="34" t="s">
        <v>961</v>
      </c>
      <c s="35" t="s">
        <v>59</v>
      </c>
      <c s="6" t="s">
        <v>962</v>
      </c>
      <c s="36" t="s">
        <v>81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40.25">
      <c r="A40" s="35" t="s">
        <v>56</v>
      </c>
      <c r="E40" s="39" t="s">
        <v>963</v>
      </c>
    </row>
    <row r="41" spans="1:5" ht="12.75">
      <c r="A41" s="35" t="s">
        <v>58</v>
      </c>
      <c r="E41" s="40" t="s">
        <v>59</v>
      </c>
    </row>
    <row r="42" spans="1:5" ht="76.5">
      <c r="A42" t="s">
        <v>60</v>
      </c>
      <c r="E42" s="39" t="s">
        <v>964</v>
      </c>
    </row>
    <row r="43" spans="1:16" ht="12.75">
      <c r="A43" t="s">
        <v>49</v>
      </c>
      <c s="34" t="s">
        <v>96</v>
      </c>
      <c s="34" t="s">
        <v>270</v>
      </c>
      <c s="35" t="s">
        <v>59</v>
      </c>
      <c s="6" t="s">
        <v>271</v>
      </c>
      <c s="36" t="s">
        <v>81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965</v>
      </c>
    </row>
    <row r="45" spans="1:5" ht="12.75">
      <c r="A45" s="35" t="s">
        <v>58</v>
      </c>
      <c r="E45" s="40" t="s">
        <v>966</v>
      </c>
    </row>
    <row r="46" spans="1:5" ht="191.25">
      <c r="A46" t="s">
        <v>60</v>
      </c>
      <c r="E46" s="39" t="s">
        <v>263</v>
      </c>
    </row>
    <row r="47" spans="1:16" ht="12.75">
      <c r="A47" t="s">
        <v>49</v>
      </c>
      <c s="34" t="s">
        <v>100</v>
      </c>
      <c s="34" t="s">
        <v>967</v>
      </c>
      <c s="35" t="s">
        <v>59</v>
      </c>
      <c s="6" t="s">
        <v>968</v>
      </c>
      <c s="36" t="s">
        <v>81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25.5">
      <c r="A48" s="35" t="s">
        <v>56</v>
      </c>
      <c r="E48" s="39" t="s">
        <v>969</v>
      </c>
    </row>
    <row r="49" spans="1:5" ht="12.75">
      <c r="A49" s="35" t="s">
        <v>58</v>
      </c>
      <c r="E49" s="40" t="s">
        <v>59</v>
      </c>
    </row>
    <row r="50" spans="1:5" ht="76.5">
      <c r="A50" t="s">
        <v>60</v>
      </c>
      <c r="E50" s="39" t="s">
        <v>964</v>
      </c>
    </row>
    <row r="51" spans="1:16" ht="12.75">
      <c r="A51" t="s">
        <v>49</v>
      </c>
      <c s="34" t="s">
        <v>184</v>
      </c>
      <c s="34" t="s">
        <v>970</v>
      </c>
      <c s="35" t="s">
        <v>59</v>
      </c>
      <c s="6" t="s">
        <v>971</v>
      </c>
      <c s="36" t="s">
        <v>81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965</v>
      </c>
    </row>
    <row r="53" spans="1:5" ht="12.75">
      <c r="A53" s="35" t="s">
        <v>58</v>
      </c>
      <c r="E53" s="40" t="s">
        <v>59</v>
      </c>
    </row>
    <row r="54" spans="1:5" ht="140.25">
      <c r="A54" t="s">
        <v>60</v>
      </c>
      <c r="E54" s="39" t="s">
        <v>972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833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833</v>
      </c>
      <c r="E4" s="26" t="s">
        <v>834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COUNTIFS(L8:L55,"=0",A8:A55,"P")+COUNTIFS(L8:L55,"",A8:A55,"P")+SUM(Q8:Q55)</f>
      </c>
    </row>
    <row r="8" spans="1:13" ht="12.75">
      <c r="A8" t="s">
        <v>44</v>
      </c>
      <c r="C8" s="28" t="s">
        <v>975</v>
      </c>
      <c r="E8" s="30" t="s">
        <v>974</v>
      </c>
      <c r="J8" s="29">
        <f>0+J9+J18+J27+J36+J41+J54</f>
      </c>
      <c s="29">
        <f>0+K9+K18+K27+K36+K41+K54</f>
      </c>
      <c s="29">
        <f>0+L9+L18+L27+L36+L41+L54</f>
      </c>
      <c s="29">
        <f>0+M9+M18+M27+M36+M41+M54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390</v>
      </c>
      <c s="35" t="s">
        <v>59</v>
      </c>
      <c s="6" t="s">
        <v>391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392</v>
      </c>
    </row>
    <row r="14" spans="1:16" ht="25.5">
      <c r="A14" t="s">
        <v>49</v>
      </c>
      <c s="34" t="s">
        <v>108</v>
      </c>
      <c s="34" t="s">
        <v>319</v>
      </c>
      <c s="35" t="s">
        <v>320</v>
      </c>
      <c s="6" t="s">
        <v>321</v>
      </c>
      <c s="36" t="s">
        <v>54</v>
      </c>
      <c s="37">
        <v>4.304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976</v>
      </c>
    </row>
    <row r="17" spans="1:5" ht="153">
      <c r="A17" t="s">
        <v>60</v>
      </c>
      <c r="E17" s="39" t="s">
        <v>318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27</v>
      </c>
      <c s="34" t="s">
        <v>508</v>
      </c>
      <c s="35" t="s">
        <v>59</v>
      </c>
      <c s="6" t="s">
        <v>509</v>
      </c>
      <c s="36" t="s">
        <v>71</v>
      </c>
      <c s="37">
        <v>2.265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511</v>
      </c>
    </row>
    <row r="23" spans="1:16" ht="12.75">
      <c r="A23" t="s">
        <v>49</v>
      </c>
      <c s="34" t="s">
        <v>26</v>
      </c>
      <c s="34" t="s">
        <v>512</v>
      </c>
      <c s="35" t="s">
        <v>59</v>
      </c>
      <c s="6" t="s">
        <v>513</v>
      </c>
      <c s="36" t="s">
        <v>71</v>
      </c>
      <c s="37">
        <v>2.265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977</v>
      </c>
    </row>
    <row r="26" spans="1:5" ht="191.25">
      <c r="A26" t="s">
        <v>60</v>
      </c>
      <c r="E26" s="39" t="s">
        <v>515</v>
      </c>
    </row>
    <row r="27" spans="1:13" ht="12.75">
      <c r="A27" t="s">
        <v>46</v>
      </c>
      <c r="C27" s="31" t="s">
        <v>27</v>
      </c>
      <c r="E27" s="33" t="s">
        <v>410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78</v>
      </c>
      <c s="34" t="s">
        <v>978</v>
      </c>
      <c s="35" t="s">
        <v>59</v>
      </c>
      <c s="6" t="s">
        <v>979</v>
      </c>
      <c s="36" t="s">
        <v>71</v>
      </c>
      <c s="37">
        <v>2.265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555</v>
      </c>
    </row>
    <row r="32" spans="1:16" ht="12.75">
      <c r="A32" t="s">
        <v>49</v>
      </c>
      <c s="34" t="s">
        <v>83</v>
      </c>
      <c s="34" t="s">
        <v>980</v>
      </c>
      <c s="35" t="s">
        <v>59</v>
      </c>
      <c s="6" t="s">
        <v>981</v>
      </c>
      <c s="36" t="s">
        <v>54</v>
      </c>
      <c s="37">
        <v>0.1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267.75">
      <c r="A35" t="s">
        <v>60</v>
      </c>
      <c r="E35" s="39" t="s">
        <v>563</v>
      </c>
    </row>
    <row r="36" spans="1:13" ht="12.75">
      <c r="A36" t="s">
        <v>46</v>
      </c>
      <c r="C36" s="31" t="s">
        <v>78</v>
      </c>
      <c r="E36" s="33" t="s">
        <v>564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88</v>
      </c>
      <c s="34" t="s">
        <v>982</v>
      </c>
      <c s="35" t="s">
        <v>59</v>
      </c>
      <c s="6" t="s">
        <v>983</v>
      </c>
      <c s="36" t="s">
        <v>66</v>
      </c>
      <c s="37">
        <v>15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55</v>
      </c>
      <c>
        <f>(M37*21)/100</f>
      </c>
      <c t="s">
        <v>27</v>
      </c>
    </row>
    <row r="38" spans="1:5" ht="12.75">
      <c r="A38" s="35" t="s">
        <v>56</v>
      </c>
      <c r="E38" s="39" t="s">
        <v>984</v>
      </c>
    </row>
    <row r="39" spans="1:5" ht="12.75">
      <c r="A39" s="35" t="s">
        <v>58</v>
      </c>
      <c r="E39" s="40" t="s">
        <v>59</v>
      </c>
    </row>
    <row r="40" spans="1:5" ht="216.75">
      <c r="A40" t="s">
        <v>60</v>
      </c>
      <c r="E40" s="39" t="s">
        <v>985</v>
      </c>
    </row>
    <row r="41" spans="1:13" ht="12.75">
      <c r="A41" t="s">
        <v>46</v>
      </c>
      <c r="C41" s="31" t="s">
        <v>76</v>
      </c>
      <c r="E41" s="33" t="s">
        <v>77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76</v>
      </c>
      <c s="34" t="s">
        <v>986</v>
      </c>
      <c s="35" t="s">
        <v>59</v>
      </c>
      <c s="6" t="s">
        <v>987</v>
      </c>
      <c s="36" t="s">
        <v>233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988</v>
      </c>
    </row>
    <row r="44" spans="1:5" ht="12.75">
      <c r="A44" s="35" t="s">
        <v>58</v>
      </c>
      <c r="E44" s="40" t="s">
        <v>59</v>
      </c>
    </row>
    <row r="45" spans="1:5" ht="12.75">
      <c r="A45" t="s">
        <v>60</v>
      </c>
      <c r="E45" s="39" t="s">
        <v>59</v>
      </c>
    </row>
    <row r="46" spans="1:16" ht="12.75">
      <c r="A46" t="s">
        <v>49</v>
      </c>
      <c s="34" t="s">
        <v>96</v>
      </c>
      <c s="34" t="s">
        <v>989</v>
      </c>
      <c s="35" t="s">
        <v>59</v>
      </c>
      <c s="6" t="s">
        <v>990</v>
      </c>
      <c s="36" t="s">
        <v>94</v>
      </c>
      <c s="37">
        <v>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991</v>
      </c>
    </row>
    <row r="48" spans="1:5" ht="12.75">
      <c r="A48" s="35" t="s">
        <v>58</v>
      </c>
      <c r="E48" s="40" t="s">
        <v>59</v>
      </c>
    </row>
    <row r="49" spans="1:5" ht="114.75">
      <c r="A49" t="s">
        <v>60</v>
      </c>
      <c r="E49" s="39" t="s">
        <v>992</v>
      </c>
    </row>
    <row r="50" spans="1:16" ht="12.75">
      <c r="A50" t="s">
        <v>49</v>
      </c>
      <c s="34" t="s">
        <v>100</v>
      </c>
      <c s="34" t="s">
        <v>993</v>
      </c>
      <c s="35" t="s">
        <v>59</v>
      </c>
      <c s="6" t="s">
        <v>994</v>
      </c>
      <c s="36" t="s">
        <v>66</v>
      </c>
      <c s="37">
        <v>18.5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995</v>
      </c>
    </row>
    <row r="52" spans="1:5" ht="12.75">
      <c r="A52" s="35" t="s">
        <v>58</v>
      </c>
      <c r="E52" s="40" t="s">
        <v>59</v>
      </c>
    </row>
    <row r="53" spans="1:5" ht="38.25">
      <c r="A53" t="s">
        <v>60</v>
      </c>
      <c r="E53" s="39" t="s">
        <v>996</v>
      </c>
    </row>
    <row r="54" spans="1:13" ht="12.75">
      <c r="A54" t="s">
        <v>46</v>
      </c>
      <c r="C54" s="31" t="s">
        <v>100</v>
      </c>
      <c r="E54" s="33" t="s">
        <v>664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49</v>
      </c>
      <c s="34" t="s">
        <v>184</v>
      </c>
      <c s="34" t="s">
        <v>997</v>
      </c>
      <c s="35" t="s">
        <v>59</v>
      </c>
      <c s="6" t="s">
        <v>998</v>
      </c>
      <c s="36" t="s">
        <v>701</v>
      </c>
      <c s="37">
        <v>415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63.75">
      <c r="A57" s="35" t="s">
        <v>58</v>
      </c>
      <c r="E57" s="40" t="s">
        <v>999</v>
      </c>
    </row>
    <row r="58" spans="1:5" ht="382.5">
      <c r="A58" t="s">
        <v>60</v>
      </c>
      <c r="E58" s="39" t="s">
        <v>704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833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833</v>
      </c>
      <c r="E4" s="26" t="s">
        <v>834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1002</v>
      </c>
      <c r="E8" s="30" t="s">
        <v>1001</v>
      </c>
      <c r="J8" s="29">
        <f>0+J9+J18+J27+J32+J41</f>
      </c>
      <c s="29">
        <f>0+K9+K18+K27+K32+K41</f>
      </c>
      <c s="29">
        <f>0+L9+L18+L27+L32+L41</f>
      </c>
      <c s="29">
        <f>0+M9+M18+M27+M32+M41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390</v>
      </c>
      <c s="35" t="s">
        <v>59</v>
      </c>
      <c s="6" t="s">
        <v>391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392</v>
      </c>
    </row>
    <row r="14" spans="1:16" ht="25.5">
      <c r="A14" t="s">
        <v>49</v>
      </c>
      <c s="34" t="s">
        <v>96</v>
      </c>
      <c s="34" t="s">
        <v>319</v>
      </c>
      <c s="35" t="s">
        <v>320</v>
      </c>
      <c s="6" t="s">
        <v>321</v>
      </c>
      <c s="36" t="s">
        <v>54</v>
      </c>
      <c s="37">
        <v>10.64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1003</v>
      </c>
    </row>
    <row r="17" spans="1:5" ht="153">
      <c r="A17" t="s">
        <v>60</v>
      </c>
      <c r="E17" s="39" t="s">
        <v>318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62</v>
      </c>
      <c s="34" t="s">
        <v>508</v>
      </c>
      <c s="35" t="s">
        <v>59</v>
      </c>
      <c s="6" t="s">
        <v>509</v>
      </c>
      <c s="36" t="s">
        <v>71</v>
      </c>
      <c s="37">
        <v>5.6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511</v>
      </c>
    </row>
    <row r="23" spans="1:16" ht="12.75">
      <c r="A23" t="s">
        <v>49</v>
      </c>
      <c s="34" t="s">
        <v>27</v>
      </c>
      <c s="34" t="s">
        <v>512</v>
      </c>
      <c s="35" t="s">
        <v>59</v>
      </c>
      <c s="6" t="s">
        <v>513</v>
      </c>
      <c s="36" t="s">
        <v>71</v>
      </c>
      <c s="37">
        <v>5.6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1004</v>
      </c>
    </row>
    <row r="26" spans="1:5" ht="191.25">
      <c r="A26" t="s">
        <v>60</v>
      </c>
      <c r="E26" s="39" t="s">
        <v>515</v>
      </c>
    </row>
    <row r="27" spans="1:13" ht="12.75">
      <c r="A27" t="s">
        <v>46</v>
      </c>
      <c r="C27" s="31" t="s">
        <v>27</v>
      </c>
      <c r="E27" s="33" t="s">
        <v>410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26</v>
      </c>
      <c s="34" t="s">
        <v>978</v>
      </c>
      <c s="35" t="s">
        <v>59</v>
      </c>
      <c s="6" t="s">
        <v>979</v>
      </c>
      <c s="36" t="s">
        <v>71</v>
      </c>
      <c s="37">
        <v>5.6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555</v>
      </c>
    </row>
    <row r="32" spans="1:13" ht="12.75">
      <c r="A32" t="s">
        <v>46</v>
      </c>
      <c r="C32" s="31" t="s">
        <v>26</v>
      </c>
      <c r="E32" s="33" t="s">
        <v>556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78</v>
      </c>
      <c s="34" t="s">
        <v>1005</v>
      </c>
      <c s="35" t="s">
        <v>59</v>
      </c>
      <c s="6" t="s">
        <v>1006</v>
      </c>
      <c s="36" t="s">
        <v>911</v>
      </c>
      <c s="37">
        <v>77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67</v>
      </c>
      <c>
        <f>(M33*21)/100</f>
      </c>
      <c t="s">
        <v>27</v>
      </c>
    </row>
    <row r="34" spans="1:5" ht="12.75">
      <c r="A34" s="35" t="s">
        <v>56</v>
      </c>
      <c r="E34" s="39" t="s">
        <v>59</v>
      </c>
    </row>
    <row r="35" spans="1:5" ht="12.75">
      <c r="A35" s="35" t="s">
        <v>58</v>
      </c>
      <c r="E35" s="40" t="s">
        <v>59</v>
      </c>
    </row>
    <row r="36" spans="1:5" ht="38.25">
      <c r="A36" t="s">
        <v>60</v>
      </c>
      <c r="E36" s="39" t="s">
        <v>1007</v>
      </c>
    </row>
    <row r="37" spans="1:16" ht="12.75">
      <c r="A37" t="s">
        <v>49</v>
      </c>
      <c s="34" t="s">
        <v>83</v>
      </c>
      <c s="34" t="s">
        <v>1008</v>
      </c>
      <c s="35" t="s">
        <v>59</v>
      </c>
      <c s="6" t="s">
        <v>1009</v>
      </c>
      <c s="36" t="s">
        <v>911</v>
      </c>
      <c s="37">
        <v>27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67</v>
      </c>
      <c>
        <f>(M37*21)/100</f>
      </c>
      <c t="s">
        <v>27</v>
      </c>
    </row>
    <row r="38" spans="1:5" ht="12.75">
      <c r="A38" s="35" t="s">
        <v>56</v>
      </c>
      <c r="E38" s="39" t="s">
        <v>59</v>
      </c>
    </row>
    <row r="39" spans="1:5" ht="12.75">
      <c r="A39" s="35" t="s">
        <v>58</v>
      </c>
      <c r="E39" s="40" t="s">
        <v>59</v>
      </c>
    </row>
    <row r="40" spans="1:5" ht="38.25">
      <c r="A40" t="s">
        <v>60</v>
      </c>
      <c r="E40" s="39" t="s">
        <v>1010</v>
      </c>
    </row>
    <row r="41" spans="1:13" ht="12.75">
      <c r="A41" t="s">
        <v>46</v>
      </c>
      <c r="C41" s="31" t="s">
        <v>76</v>
      </c>
      <c r="E41" s="33" t="s">
        <v>77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88</v>
      </c>
      <c s="34" t="s">
        <v>1011</v>
      </c>
      <c s="35" t="s">
        <v>59</v>
      </c>
      <c s="6" t="s">
        <v>1012</v>
      </c>
      <c s="36" t="s">
        <v>66</v>
      </c>
      <c s="37">
        <v>342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1013</v>
      </c>
    </row>
    <row r="45" spans="1:5" ht="114.75">
      <c r="A45" t="s">
        <v>60</v>
      </c>
      <c r="E45" s="39" t="s">
        <v>1014</v>
      </c>
    </row>
    <row r="46" spans="1:16" ht="12.75">
      <c r="A46" t="s">
        <v>49</v>
      </c>
      <c s="34" t="s">
        <v>76</v>
      </c>
      <c s="34" t="s">
        <v>1015</v>
      </c>
      <c s="35" t="s">
        <v>59</v>
      </c>
      <c s="6" t="s">
        <v>1016</v>
      </c>
      <c s="36" t="s">
        <v>66</v>
      </c>
      <c s="37">
        <v>6.48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1017</v>
      </c>
    </row>
    <row r="49" spans="1:5" ht="102">
      <c r="A49" t="s">
        <v>60</v>
      </c>
      <c r="E49" s="39" t="s">
        <v>1018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1019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1019</v>
      </c>
      <c r="E4" s="26" t="s">
        <v>1020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COUNTIFS(L8:L176,"=0",A8:A176,"P")+COUNTIFS(L8:L176,"",A8:A176,"P")+SUM(Q8:Q176)</f>
      </c>
    </row>
    <row r="8" spans="1:13" ht="12.75">
      <c r="A8" t="s">
        <v>44</v>
      </c>
      <c r="C8" s="28" t="s">
        <v>1023</v>
      </c>
      <c r="E8" s="30" t="s">
        <v>1022</v>
      </c>
      <c r="J8" s="29">
        <f>0+J9+J98+J135</f>
      </c>
      <c s="29">
        <f>0+K9+K98+K135</f>
      </c>
      <c s="29">
        <f>0+L9+L98+L135</f>
      </c>
      <c s="29">
        <f>0+M9+M98+M135</f>
      </c>
    </row>
    <row r="9" spans="1:13" ht="12.75">
      <c r="A9" t="s">
        <v>46</v>
      </c>
      <c r="C9" s="31" t="s">
        <v>1024</v>
      </c>
      <c r="E9" s="33" t="s">
        <v>1025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49</v>
      </c>
      <c s="34" t="s">
        <v>62</v>
      </c>
      <c s="34" t="s">
        <v>1026</v>
      </c>
      <c s="35" t="s">
        <v>59</v>
      </c>
      <c s="6" t="s">
        <v>1027</v>
      </c>
      <c s="36" t="s">
        <v>81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1028</v>
      </c>
    </row>
    <row r="13" spans="1:5" ht="89.25">
      <c r="A13" t="s">
        <v>60</v>
      </c>
      <c r="E13" s="39" t="s">
        <v>1029</v>
      </c>
    </row>
    <row r="14" spans="1:16" ht="12.75">
      <c r="A14" t="s">
        <v>49</v>
      </c>
      <c s="34" t="s">
        <v>27</v>
      </c>
      <c s="34" t="s">
        <v>1030</v>
      </c>
      <c s="35" t="s">
        <v>59</v>
      </c>
      <c s="6" t="s">
        <v>1031</v>
      </c>
      <c s="36" t="s">
        <v>81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1028</v>
      </c>
    </row>
    <row r="17" spans="1:5" ht="89.25">
      <c r="A17" t="s">
        <v>60</v>
      </c>
      <c r="E17" s="39" t="s">
        <v>1032</v>
      </c>
    </row>
    <row r="18" spans="1:16" ht="12.75">
      <c r="A18" t="s">
        <v>49</v>
      </c>
      <c s="34" t="s">
        <v>26</v>
      </c>
      <c s="34" t="s">
        <v>1033</v>
      </c>
      <c s="35" t="s">
        <v>59</v>
      </c>
      <c s="6" t="s">
        <v>1034</v>
      </c>
      <c s="36" t="s">
        <v>81</v>
      </c>
      <c s="37">
        <v>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1028</v>
      </c>
    </row>
    <row r="21" spans="1:5" ht="102">
      <c r="A21" t="s">
        <v>60</v>
      </c>
      <c r="E21" s="39" t="s">
        <v>1035</v>
      </c>
    </row>
    <row r="22" spans="1:16" ht="12.75">
      <c r="A22" t="s">
        <v>49</v>
      </c>
      <c s="34" t="s">
        <v>78</v>
      </c>
      <c s="34" t="s">
        <v>1036</v>
      </c>
      <c s="35" t="s">
        <v>59</v>
      </c>
      <c s="6" t="s">
        <v>1037</v>
      </c>
      <c s="36" t="s">
        <v>81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1028</v>
      </c>
    </row>
    <row r="25" spans="1:5" ht="102">
      <c r="A25" t="s">
        <v>60</v>
      </c>
      <c r="E25" s="39" t="s">
        <v>1035</v>
      </c>
    </row>
    <row r="26" spans="1:16" ht="12.75">
      <c r="A26" t="s">
        <v>49</v>
      </c>
      <c s="34" t="s">
        <v>83</v>
      </c>
      <c s="34" t="s">
        <v>1038</v>
      </c>
      <c s="35" t="s">
        <v>59</v>
      </c>
      <c s="6" t="s">
        <v>1039</v>
      </c>
      <c s="36" t="s">
        <v>81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1028</v>
      </c>
    </row>
    <row r="29" spans="1:5" ht="102">
      <c r="A29" t="s">
        <v>60</v>
      </c>
      <c r="E29" s="39" t="s">
        <v>1035</v>
      </c>
    </row>
    <row r="30" spans="1:16" ht="12.75">
      <c r="A30" t="s">
        <v>49</v>
      </c>
      <c s="34" t="s">
        <v>88</v>
      </c>
      <c s="34" t="s">
        <v>1040</v>
      </c>
      <c s="35" t="s">
        <v>59</v>
      </c>
      <c s="6" t="s">
        <v>1041</v>
      </c>
      <c s="36" t="s">
        <v>81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1028</v>
      </c>
    </row>
    <row r="33" spans="1:5" ht="102">
      <c r="A33" t="s">
        <v>60</v>
      </c>
      <c r="E33" s="39" t="s">
        <v>1035</v>
      </c>
    </row>
    <row r="34" spans="1:16" ht="12.75">
      <c r="A34" t="s">
        <v>49</v>
      </c>
      <c s="34" t="s">
        <v>76</v>
      </c>
      <c s="34" t="s">
        <v>1042</v>
      </c>
      <c s="35" t="s">
        <v>59</v>
      </c>
      <c s="6" t="s">
        <v>1043</v>
      </c>
      <c s="36" t="s">
        <v>81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1028</v>
      </c>
    </row>
    <row r="37" spans="1:5" ht="102">
      <c r="A37" t="s">
        <v>60</v>
      </c>
      <c r="E37" s="39" t="s">
        <v>1035</v>
      </c>
    </row>
    <row r="38" spans="1:16" ht="12.75">
      <c r="A38" t="s">
        <v>49</v>
      </c>
      <c s="34" t="s">
        <v>96</v>
      </c>
      <c s="34" t="s">
        <v>1044</v>
      </c>
      <c s="35" t="s">
        <v>59</v>
      </c>
      <c s="6" t="s">
        <v>1045</v>
      </c>
      <c s="36" t="s">
        <v>94</v>
      </c>
      <c s="37">
        <v>1200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1028</v>
      </c>
    </row>
    <row r="41" spans="1:5" ht="102">
      <c r="A41" t="s">
        <v>60</v>
      </c>
      <c r="E41" s="39" t="s">
        <v>1046</v>
      </c>
    </row>
    <row r="42" spans="1:16" ht="12.75">
      <c r="A42" t="s">
        <v>49</v>
      </c>
      <c s="34" t="s">
        <v>100</v>
      </c>
      <c s="34" t="s">
        <v>1047</v>
      </c>
      <c s="35" t="s">
        <v>59</v>
      </c>
      <c s="6" t="s">
        <v>1048</v>
      </c>
      <c s="36" t="s">
        <v>94</v>
      </c>
      <c s="37">
        <v>1200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1028</v>
      </c>
    </row>
    <row r="45" spans="1:5" ht="102">
      <c r="A45" t="s">
        <v>60</v>
      </c>
      <c r="E45" s="39" t="s">
        <v>1046</v>
      </c>
    </row>
    <row r="46" spans="1:16" ht="12.75">
      <c r="A46" t="s">
        <v>49</v>
      </c>
      <c s="34" t="s">
        <v>184</v>
      </c>
      <c s="34" t="s">
        <v>1049</v>
      </c>
      <c s="35" t="s">
        <v>59</v>
      </c>
      <c s="6" t="s">
        <v>1050</v>
      </c>
      <c s="36" t="s">
        <v>94</v>
      </c>
      <c s="37">
        <v>1200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1028</v>
      </c>
    </row>
    <row r="49" spans="1:5" ht="89.25">
      <c r="A49" t="s">
        <v>60</v>
      </c>
      <c r="E49" s="39" t="s">
        <v>1051</v>
      </c>
    </row>
    <row r="50" spans="1:16" ht="12.75">
      <c r="A50" t="s">
        <v>49</v>
      </c>
      <c s="34" t="s">
        <v>104</v>
      </c>
      <c s="34" t="s">
        <v>1052</v>
      </c>
      <c s="35" t="s">
        <v>59</v>
      </c>
      <c s="6" t="s">
        <v>1053</v>
      </c>
      <c s="36" t="s">
        <v>81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1028</v>
      </c>
    </row>
    <row r="53" spans="1:5" ht="89.25">
      <c r="A53" t="s">
        <v>60</v>
      </c>
      <c r="E53" s="39" t="s">
        <v>1054</v>
      </c>
    </row>
    <row r="54" spans="1:16" ht="12.75">
      <c r="A54" t="s">
        <v>49</v>
      </c>
      <c s="34" t="s">
        <v>108</v>
      </c>
      <c s="34" t="s">
        <v>1055</v>
      </c>
      <c s="35" t="s">
        <v>59</v>
      </c>
      <c s="6" t="s">
        <v>1056</v>
      </c>
      <c s="36" t="s">
        <v>81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1028</v>
      </c>
    </row>
    <row r="57" spans="1:5" ht="89.25">
      <c r="A57" t="s">
        <v>60</v>
      </c>
      <c r="E57" s="39" t="s">
        <v>1054</v>
      </c>
    </row>
    <row r="58" spans="1:16" ht="12.75">
      <c r="A58" t="s">
        <v>49</v>
      </c>
      <c s="34" t="s">
        <v>114</v>
      </c>
      <c s="34" t="s">
        <v>1057</v>
      </c>
      <c s="35" t="s">
        <v>59</v>
      </c>
      <c s="6" t="s">
        <v>1058</v>
      </c>
      <c s="36" t="s">
        <v>81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1028</v>
      </c>
    </row>
    <row r="61" spans="1:5" ht="89.25">
      <c r="A61" t="s">
        <v>60</v>
      </c>
      <c r="E61" s="39" t="s">
        <v>1054</v>
      </c>
    </row>
    <row r="62" spans="1:16" ht="12.75">
      <c r="A62" t="s">
        <v>49</v>
      </c>
      <c s="34" t="s">
        <v>118</v>
      </c>
      <c s="34" t="s">
        <v>1059</v>
      </c>
      <c s="35" t="s">
        <v>59</v>
      </c>
      <c s="6" t="s">
        <v>1060</v>
      </c>
      <c s="36" t="s">
        <v>81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</v>
      </c>
      <c>
        <f>(M62*21)/100</f>
      </c>
      <c t="s">
        <v>27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1028</v>
      </c>
    </row>
    <row r="65" spans="1:5" ht="114.75">
      <c r="A65" t="s">
        <v>60</v>
      </c>
      <c r="E65" s="39" t="s">
        <v>1061</v>
      </c>
    </row>
    <row r="66" spans="1:16" ht="12.75">
      <c r="A66" t="s">
        <v>49</v>
      </c>
      <c s="34" t="s">
        <v>122</v>
      </c>
      <c s="34" t="s">
        <v>1062</v>
      </c>
      <c s="35" t="s">
        <v>59</v>
      </c>
      <c s="6" t="s">
        <v>1063</v>
      </c>
      <c s="36" t="s">
        <v>81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</v>
      </c>
      <c>
        <f>(M66*21)/100</f>
      </c>
      <c t="s">
        <v>27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1028</v>
      </c>
    </row>
    <row r="69" spans="1:5" ht="114.75">
      <c r="A69" t="s">
        <v>60</v>
      </c>
      <c r="E69" s="39" t="s">
        <v>1061</v>
      </c>
    </row>
    <row r="70" spans="1:16" ht="12.75">
      <c r="A70" t="s">
        <v>49</v>
      </c>
      <c s="34" t="s">
        <v>125</v>
      </c>
      <c s="34" t="s">
        <v>1064</v>
      </c>
      <c s="35" t="s">
        <v>59</v>
      </c>
      <c s="6" t="s">
        <v>1065</v>
      </c>
      <c s="36" t="s">
        <v>94</v>
      </c>
      <c s="37">
        <v>200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67</v>
      </c>
      <c>
        <f>(M70*21)/100</f>
      </c>
      <c t="s">
        <v>27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1028</v>
      </c>
    </row>
    <row r="73" spans="1:5" ht="114.75">
      <c r="A73" t="s">
        <v>60</v>
      </c>
      <c r="E73" s="39" t="s">
        <v>1066</v>
      </c>
    </row>
    <row r="74" spans="1:16" ht="12.75">
      <c r="A74" t="s">
        <v>49</v>
      </c>
      <c s="34" t="s">
        <v>129</v>
      </c>
      <c s="34" t="s">
        <v>1067</v>
      </c>
      <c s="35" t="s">
        <v>59</v>
      </c>
      <c s="6" t="s">
        <v>1068</v>
      </c>
      <c s="36" t="s">
        <v>81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67</v>
      </c>
      <c>
        <f>(M74*21)/100</f>
      </c>
      <c t="s">
        <v>27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1028</v>
      </c>
    </row>
    <row r="77" spans="1:5" ht="114.75">
      <c r="A77" t="s">
        <v>60</v>
      </c>
      <c r="E77" s="39" t="s">
        <v>1061</v>
      </c>
    </row>
    <row r="78" spans="1:16" ht="25.5">
      <c r="A78" t="s">
        <v>49</v>
      </c>
      <c s="34" t="s">
        <v>204</v>
      </c>
      <c s="34" t="s">
        <v>1069</v>
      </c>
      <c s="35" t="s">
        <v>59</v>
      </c>
      <c s="6" t="s">
        <v>1070</v>
      </c>
      <c s="36" t="s">
        <v>81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67</v>
      </c>
      <c>
        <f>(M78*21)/100</f>
      </c>
      <c t="s">
        <v>27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1028</v>
      </c>
    </row>
    <row r="81" spans="1:5" ht="114.75">
      <c r="A81" t="s">
        <v>60</v>
      </c>
      <c r="E81" s="39" t="s">
        <v>1061</v>
      </c>
    </row>
    <row r="82" spans="1:16" ht="25.5">
      <c r="A82" t="s">
        <v>49</v>
      </c>
      <c s="34" t="s">
        <v>208</v>
      </c>
      <c s="34" t="s">
        <v>1071</v>
      </c>
      <c s="35" t="s">
        <v>59</v>
      </c>
      <c s="6" t="s">
        <v>1072</v>
      </c>
      <c s="36" t="s">
        <v>81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1028</v>
      </c>
    </row>
    <row r="85" spans="1:5" ht="76.5">
      <c r="A85" t="s">
        <v>60</v>
      </c>
      <c r="E85" s="39" t="s">
        <v>1073</v>
      </c>
    </row>
    <row r="86" spans="1:16" ht="25.5">
      <c r="A86" t="s">
        <v>49</v>
      </c>
      <c s="34" t="s">
        <v>212</v>
      </c>
      <c s="34" t="s">
        <v>1074</v>
      </c>
      <c s="35" t="s">
        <v>59</v>
      </c>
      <c s="6" t="s">
        <v>1075</v>
      </c>
      <c s="36" t="s">
        <v>81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1028</v>
      </c>
    </row>
    <row r="89" spans="1:5" ht="76.5">
      <c r="A89" t="s">
        <v>60</v>
      </c>
      <c r="E89" s="39" t="s">
        <v>1076</v>
      </c>
    </row>
    <row r="90" spans="1:16" ht="25.5">
      <c r="A90" t="s">
        <v>49</v>
      </c>
      <c s="34" t="s">
        <v>132</v>
      </c>
      <c s="34" t="s">
        <v>1077</v>
      </c>
      <c s="35" t="s">
        <v>59</v>
      </c>
      <c s="6" t="s">
        <v>1078</v>
      </c>
      <c s="36" t="s">
        <v>81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1028</v>
      </c>
    </row>
    <row r="93" spans="1:5" ht="76.5">
      <c r="A93" t="s">
        <v>60</v>
      </c>
      <c r="E93" s="39" t="s">
        <v>1079</v>
      </c>
    </row>
    <row r="94" spans="1:16" ht="12.75">
      <c r="A94" t="s">
        <v>49</v>
      </c>
      <c s="34" t="s">
        <v>137</v>
      </c>
      <c s="34" t="s">
        <v>1080</v>
      </c>
      <c s="35" t="s">
        <v>59</v>
      </c>
      <c s="6" t="s">
        <v>1081</v>
      </c>
      <c s="36" t="s">
        <v>135</v>
      </c>
      <c s="37">
        <v>54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1028</v>
      </c>
    </row>
    <row r="97" spans="1:5" ht="89.25">
      <c r="A97" t="s">
        <v>60</v>
      </c>
      <c r="E97" s="39" t="s">
        <v>1082</v>
      </c>
    </row>
    <row r="98" spans="1:13" ht="12.75">
      <c r="A98" t="s">
        <v>46</v>
      </c>
      <c r="C98" s="31" t="s">
        <v>1083</v>
      </c>
      <c r="E98" s="33" t="s">
        <v>1084</v>
      </c>
      <c r="J98" s="32">
        <f>0</f>
      </c>
      <c s="32">
        <f>0</f>
      </c>
      <c s="32">
        <f>0+L99+L103+L107+L111+L115+L119+L123+L127+L131</f>
      </c>
      <c s="32">
        <f>0+M99+M103+M107+M111+M115+M119+M123+M127+M131</f>
      </c>
    </row>
    <row r="99" spans="1:16" ht="12.75">
      <c r="A99" t="s">
        <v>49</v>
      </c>
      <c s="34" t="s">
        <v>62</v>
      </c>
      <c s="34" t="s">
        <v>390</v>
      </c>
      <c s="35" t="s">
        <v>59</v>
      </c>
      <c s="6" t="s">
        <v>391</v>
      </c>
      <c s="36" t="s">
        <v>233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67</v>
      </c>
      <c>
        <f>(M99*21)/100</f>
      </c>
      <c t="s">
        <v>27</v>
      </c>
    </row>
    <row r="100" spans="1:5" ht="12.75">
      <c r="A100" s="35" t="s">
        <v>56</v>
      </c>
      <c r="E100" s="39" t="s">
        <v>59</v>
      </c>
    </row>
    <row r="101" spans="1:5" ht="12.75">
      <c r="A101" s="35" t="s">
        <v>58</v>
      </c>
      <c r="E101" s="40" t="s">
        <v>59</v>
      </c>
    </row>
    <row r="102" spans="1:5" ht="12.75">
      <c r="A102" t="s">
        <v>60</v>
      </c>
      <c r="E102" s="39" t="s">
        <v>392</v>
      </c>
    </row>
    <row r="103" spans="1:16" ht="12.75">
      <c r="A103" t="s">
        <v>49</v>
      </c>
      <c s="34" t="s">
        <v>50</v>
      </c>
      <c s="34" t="s">
        <v>1085</v>
      </c>
      <c s="35" t="s">
        <v>59</v>
      </c>
      <c s="6" t="s">
        <v>1086</v>
      </c>
      <c s="36" t="s">
        <v>86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67</v>
      </c>
      <c>
        <f>(M103*21)/100</f>
      </c>
      <c t="s">
        <v>27</v>
      </c>
    </row>
    <row r="104" spans="1:5" ht="12.75">
      <c r="A104" s="35" t="s">
        <v>56</v>
      </c>
      <c r="E104" s="39" t="s">
        <v>59</v>
      </c>
    </row>
    <row r="105" spans="1:5" ht="12.75">
      <c r="A105" s="35" t="s">
        <v>58</v>
      </c>
      <c r="E105" s="40" t="s">
        <v>1087</v>
      </c>
    </row>
    <row r="106" spans="1:5" ht="102">
      <c r="A106" t="s">
        <v>60</v>
      </c>
      <c r="E106" s="39" t="s">
        <v>1088</v>
      </c>
    </row>
    <row r="107" spans="1:16" ht="12.75">
      <c r="A107" t="s">
        <v>49</v>
      </c>
      <c s="34" t="s">
        <v>145</v>
      </c>
      <c s="34" t="s">
        <v>1089</v>
      </c>
      <c s="35" t="s">
        <v>59</v>
      </c>
      <c s="6" t="s">
        <v>1090</v>
      </c>
      <c s="36" t="s">
        <v>86</v>
      </c>
      <c s="37">
        <v>1.2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67</v>
      </c>
      <c>
        <f>(M107*21)/100</f>
      </c>
      <c t="s">
        <v>27</v>
      </c>
    </row>
    <row r="108" spans="1:5" ht="12.75">
      <c r="A108" s="35" t="s">
        <v>56</v>
      </c>
      <c r="E108" s="39" t="s">
        <v>59</v>
      </c>
    </row>
    <row r="109" spans="1:5" ht="12.75">
      <c r="A109" s="35" t="s">
        <v>58</v>
      </c>
      <c r="E109" s="40" t="s">
        <v>1087</v>
      </c>
    </row>
    <row r="110" spans="1:5" ht="89.25">
      <c r="A110" t="s">
        <v>60</v>
      </c>
      <c r="E110" s="39" t="s">
        <v>1091</v>
      </c>
    </row>
    <row r="111" spans="1:16" ht="12.75">
      <c r="A111" t="s">
        <v>49</v>
      </c>
      <c s="34" t="s">
        <v>226</v>
      </c>
      <c s="34" t="s">
        <v>1092</v>
      </c>
      <c s="35" t="s">
        <v>59</v>
      </c>
      <c s="6" t="s">
        <v>1093</v>
      </c>
      <c s="36" t="s">
        <v>81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67</v>
      </c>
      <c>
        <f>(M111*21)/100</f>
      </c>
      <c t="s">
        <v>27</v>
      </c>
    </row>
    <row r="112" spans="1:5" ht="12.75">
      <c r="A112" s="35" t="s">
        <v>56</v>
      </c>
      <c r="E112" s="39" t="s">
        <v>59</v>
      </c>
    </row>
    <row r="113" spans="1:5" ht="12.75">
      <c r="A113" s="35" t="s">
        <v>58</v>
      </c>
      <c r="E113" s="40" t="s">
        <v>1087</v>
      </c>
    </row>
    <row r="114" spans="1:5" ht="89.25">
      <c r="A114" t="s">
        <v>60</v>
      </c>
      <c r="E114" s="39" t="s">
        <v>1094</v>
      </c>
    </row>
    <row r="115" spans="1:16" ht="12.75">
      <c r="A115" t="s">
        <v>49</v>
      </c>
      <c s="34" t="s">
        <v>230</v>
      </c>
      <c s="34" t="s">
        <v>1095</v>
      </c>
      <c s="35" t="s">
        <v>59</v>
      </c>
      <c s="6" t="s">
        <v>1096</v>
      </c>
      <c s="36" t="s">
        <v>81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67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1087</v>
      </c>
    </row>
    <row r="118" spans="1:5" ht="76.5">
      <c r="A118" t="s">
        <v>60</v>
      </c>
      <c r="E118" s="39" t="s">
        <v>1097</v>
      </c>
    </row>
    <row r="119" spans="1:16" ht="12.75">
      <c r="A119" t="s">
        <v>49</v>
      </c>
      <c s="34" t="s">
        <v>236</v>
      </c>
      <c s="34" t="s">
        <v>1098</v>
      </c>
      <c s="35" t="s">
        <v>59</v>
      </c>
      <c s="6" t="s">
        <v>1099</v>
      </c>
      <c s="36" t="s">
        <v>81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1087</v>
      </c>
    </row>
    <row r="122" spans="1:5" ht="89.25">
      <c r="A122" t="s">
        <v>60</v>
      </c>
      <c r="E122" s="39" t="s">
        <v>1100</v>
      </c>
    </row>
    <row r="123" spans="1:16" ht="12.75">
      <c r="A123" t="s">
        <v>49</v>
      </c>
      <c s="34" t="s">
        <v>241</v>
      </c>
      <c s="34" t="s">
        <v>105</v>
      </c>
      <c s="35" t="s">
        <v>59</v>
      </c>
      <c s="6" t="s">
        <v>106</v>
      </c>
      <c s="36" t="s">
        <v>81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67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1087</v>
      </c>
    </row>
    <row r="126" spans="1:5" ht="89.25">
      <c r="A126" t="s">
        <v>60</v>
      </c>
      <c r="E126" s="39" t="s">
        <v>107</v>
      </c>
    </row>
    <row r="127" spans="1:16" ht="12.75">
      <c r="A127" t="s">
        <v>49</v>
      </c>
      <c s="34" t="s">
        <v>246</v>
      </c>
      <c s="34" t="s">
        <v>1101</v>
      </c>
      <c s="35" t="s">
        <v>59</v>
      </c>
      <c s="6" t="s">
        <v>1102</v>
      </c>
      <c s="36" t="s">
        <v>135</v>
      </c>
      <c s="37">
        <v>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67</v>
      </c>
      <c>
        <f>(M127*21)/100</f>
      </c>
      <c t="s">
        <v>27</v>
      </c>
    </row>
    <row r="128" spans="1:5" ht="12.75">
      <c r="A128" s="35" t="s">
        <v>56</v>
      </c>
      <c r="E128" s="39" t="s">
        <v>59</v>
      </c>
    </row>
    <row r="129" spans="1:5" ht="12.75">
      <c r="A129" s="35" t="s">
        <v>58</v>
      </c>
      <c r="E129" s="40" t="s">
        <v>1087</v>
      </c>
    </row>
    <row r="130" spans="1:5" ht="89.25">
      <c r="A130" t="s">
        <v>60</v>
      </c>
      <c r="E130" s="39" t="s">
        <v>1103</v>
      </c>
    </row>
    <row r="131" spans="1:16" ht="12.75">
      <c r="A131" t="s">
        <v>49</v>
      </c>
      <c s="34" t="s">
        <v>250</v>
      </c>
      <c s="34" t="s">
        <v>227</v>
      </c>
      <c s="35" t="s">
        <v>59</v>
      </c>
      <c s="6" t="s">
        <v>228</v>
      </c>
      <c s="36" t="s">
        <v>135</v>
      </c>
      <c s="37">
        <v>18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67</v>
      </c>
      <c>
        <f>(M131*21)/100</f>
      </c>
      <c t="s">
        <v>27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1087</v>
      </c>
    </row>
    <row r="134" spans="1:5" ht="89.25">
      <c r="A134" t="s">
        <v>60</v>
      </c>
      <c r="E134" s="39" t="s">
        <v>229</v>
      </c>
    </row>
    <row r="135" spans="1:13" ht="12.75">
      <c r="A135" t="s">
        <v>46</v>
      </c>
      <c r="C135" s="31" t="s">
        <v>1104</v>
      </c>
      <c r="E135" s="33" t="s">
        <v>1105</v>
      </c>
      <c r="J135" s="32">
        <f>0</f>
      </c>
      <c s="32">
        <f>0</f>
      </c>
      <c s="32">
        <f>0+L136+L140+L144+L148+L152+L156+L160+L164+L168+L172+L176</f>
      </c>
      <c s="32">
        <f>0+M136+M140+M144+M148+M152+M156+M160+M164+M168+M172+M176</f>
      </c>
    </row>
    <row r="136" spans="1:16" ht="12.75">
      <c r="A136" t="s">
        <v>49</v>
      </c>
      <c s="34" t="s">
        <v>141</v>
      </c>
      <c s="34" t="s">
        <v>1106</v>
      </c>
      <c s="35" t="s">
        <v>59</v>
      </c>
      <c s="6" t="s">
        <v>1107</v>
      </c>
      <c s="36" t="s">
        <v>135</v>
      </c>
      <c s="37">
        <v>16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1087</v>
      </c>
    </row>
    <row r="139" spans="1:5" ht="89.25">
      <c r="A139" t="s">
        <v>60</v>
      </c>
      <c r="E139" s="39" t="s">
        <v>1108</v>
      </c>
    </row>
    <row r="140" spans="1:16" ht="12.75">
      <c r="A140" t="s">
        <v>49</v>
      </c>
      <c s="34" t="s">
        <v>520</v>
      </c>
      <c s="34" t="s">
        <v>1109</v>
      </c>
      <c s="35" t="s">
        <v>59</v>
      </c>
      <c s="6" t="s">
        <v>1110</v>
      </c>
      <c s="36" t="s">
        <v>81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1087</v>
      </c>
    </row>
    <row r="143" spans="1:5" ht="114.75">
      <c r="A143" t="s">
        <v>60</v>
      </c>
      <c r="E143" s="39" t="s">
        <v>1111</v>
      </c>
    </row>
    <row r="144" spans="1:16" ht="12.75">
      <c r="A144" t="s">
        <v>49</v>
      </c>
      <c s="34" t="s">
        <v>677</v>
      </c>
      <c s="34" t="s">
        <v>1112</v>
      </c>
      <c s="35" t="s">
        <v>59</v>
      </c>
      <c s="6" t="s">
        <v>1113</v>
      </c>
      <c s="36" t="s">
        <v>81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67</v>
      </c>
      <c>
        <f>(M144*21)/100</f>
      </c>
      <c t="s">
        <v>27</v>
      </c>
    </row>
    <row r="145" spans="1:5" ht="12.75">
      <c r="A145" s="35" t="s">
        <v>56</v>
      </c>
      <c r="E145" s="39" t="s">
        <v>59</v>
      </c>
    </row>
    <row r="146" spans="1:5" ht="12.75">
      <c r="A146" s="35" t="s">
        <v>58</v>
      </c>
      <c r="E146" s="40" t="s">
        <v>1087</v>
      </c>
    </row>
    <row r="147" spans="1:5" ht="114.75">
      <c r="A147" t="s">
        <v>60</v>
      </c>
      <c r="E147" s="39" t="s">
        <v>1111</v>
      </c>
    </row>
    <row r="148" spans="1:16" ht="12.75">
      <c r="A148" t="s">
        <v>49</v>
      </c>
      <c s="34" t="s">
        <v>613</v>
      </c>
      <c s="34" t="s">
        <v>1114</v>
      </c>
      <c s="35" t="s">
        <v>59</v>
      </c>
      <c s="6" t="s">
        <v>1115</v>
      </c>
      <c s="36" t="s">
        <v>81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67</v>
      </c>
      <c>
        <f>(M148*21)/100</f>
      </c>
      <c t="s">
        <v>27</v>
      </c>
    </row>
    <row r="149" spans="1:5" ht="12.75">
      <c r="A149" s="35" t="s">
        <v>56</v>
      </c>
      <c r="E149" s="39" t="s">
        <v>59</v>
      </c>
    </row>
    <row r="150" spans="1:5" ht="12.75">
      <c r="A150" s="35" t="s">
        <v>58</v>
      </c>
      <c r="E150" s="40" t="s">
        <v>1087</v>
      </c>
    </row>
    <row r="151" spans="1:5" ht="114.75">
      <c r="A151" t="s">
        <v>60</v>
      </c>
      <c r="E151" s="39" t="s">
        <v>1111</v>
      </c>
    </row>
    <row r="152" spans="1:16" ht="12.75">
      <c r="A152" t="s">
        <v>49</v>
      </c>
      <c s="34" t="s">
        <v>618</v>
      </c>
      <c s="34" t="s">
        <v>1116</v>
      </c>
      <c s="35" t="s">
        <v>59</v>
      </c>
      <c s="6" t="s">
        <v>1117</v>
      </c>
      <c s="36" t="s">
        <v>81</v>
      </c>
      <c s="37">
        <v>200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67</v>
      </c>
      <c>
        <f>(M152*21)/100</f>
      </c>
      <c t="s">
        <v>27</v>
      </c>
    </row>
    <row r="153" spans="1:5" ht="12.75">
      <c r="A153" s="35" t="s">
        <v>56</v>
      </c>
      <c r="E153" s="39" t="s">
        <v>59</v>
      </c>
    </row>
    <row r="154" spans="1:5" ht="12.75">
      <c r="A154" s="35" t="s">
        <v>58</v>
      </c>
      <c r="E154" s="40" t="s">
        <v>1087</v>
      </c>
    </row>
    <row r="155" spans="1:5" ht="114.75">
      <c r="A155" t="s">
        <v>60</v>
      </c>
      <c r="E155" s="39" t="s">
        <v>1111</v>
      </c>
    </row>
    <row r="156" spans="1:16" ht="12.75">
      <c r="A156" t="s">
        <v>49</v>
      </c>
      <c s="34" t="s">
        <v>544</v>
      </c>
      <c s="34" t="s">
        <v>1118</v>
      </c>
      <c s="35" t="s">
        <v>59</v>
      </c>
      <c s="6" t="s">
        <v>1119</v>
      </c>
      <c s="36" t="s">
        <v>81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67</v>
      </c>
      <c>
        <f>(M156*21)/100</f>
      </c>
      <c t="s">
        <v>27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1087</v>
      </c>
    </row>
    <row r="159" spans="1:5" ht="114.75">
      <c r="A159" t="s">
        <v>60</v>
      </c>
      <c r="E159" s="39" t="s">
        <v>1111</v>
      </c>
    </row>
    <row r="160" spans="1:16" ht="12.75">
      <c r="A160" t="s">
        <v>49</v>
      </c>
      <c s="34" t="s">
        <v>623</v>
      </c>
      <c s="34" t="s">
        <v>1120</v>
      </c>
      <c s="35" t="s">
        <v>59</v>
      </c>
      <c s="6" t="s">
        <v>1121</v>
      </c>
      <c s="36" t="s">
        <v>81</v>
      </c>
      <c s="37">
        <v>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67</v>
      </c>
      <c>
        <f>(M160*21)/100</f>
      </c>
      <c t="s">
        <v>27</v>
      </c>
    </row>
    <row r="161" spans="1:5" ht="12.75">
      <c r="A161" s="35" t="s">
        <v>56</v>
      </c>
      <c r="E161" s="39" t="s">
        <v>59</v>
      </c>
    </row>
    <row r="162" spans="1:5" ht="12.75">
      <c r="A162" s="35" t="s">
        <v>58</v>
      </c>
      <c r="E162" s="40" t="s">
        <v>1087</v>
      </c>
    </row>
    <row r="163" spans="1:5" ht="114.75">
      <c r="A163" t="s">
        <v>60</v>
      </c>
      <c r="E163" s="39" t="s">
        <v>1111</v>
      </c>
    </row>
    <row r="164" spans="1:16" ht="25.5">
      <c r="A164" t="s">
        <v>49</v>
      </c>
      <c s="34" t="s">
        <v>639</v>
      </c>
      <c s="34" t="s">
        <v>1122</v>
      </c>
      <c s="35" t="s">
        <v>59</v>
      </c>
      <c s="6" t="s">
        <v>1123</v>
      </c>
      <c s="36" t="s">
        <v>81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67</v>
      </c>
      <c>
        <f>(M164*21)/100</f>
      </c>
      <c t="s">
        <v>27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1087</v>
      </c>
    </row>
    <row r="167" spans="1:5" ht="114.75">
      <c r="A167" t="s">
        <v>60</v>
      </c>
      <c r="E167" s="39" t="s">
        <v>1111</v>
      </c>
    </row>
    <row r="168" spans="1:16" ht="12.75">
      <c r="A168" t="s">
        <v>49</v>
      </c>
      <c s="34" t="s">
        <v>644</v>
      </c>
      <c s="34" t="s">
        <v>1124</v>
      </c>
      <c s="35" t="s">
        <v>59</v>
      </c>
      <c s="6" t="s">
        <v>1125</v>
      </c>
      <c s="36" t="s">
        <v>94</v>
      </c>
      <c s="37">
        <v>1200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67</v>
      </c>
      <c>
        <f>(M168*21)/100</f>
      </c>
      <c t="s">
        <v>27</v>
      </c>
    </row>
    <row r="169" spans="1:5" ht="12.75">
      <c r="A169" s="35" t="s">
        <v>56</v>
      </c>
      <c r="E169" s="39" t="s">
        <v>59</v>
      </c>
    </row>
    <row r="170" spans="1:5" ht="12.75">
      <c r="A170" s="35" t="s">
        <v>58</v>
      </c>
      <c r="E170" s="40" t="s">
        <v>1087</v>
      </c>
    </row>
    <row r="171" spans="1:5" ht="114.75">
      <c r="A171" t="s">
        <v>60</v>
      </c>
      <c r="E171" s="39" t="s">
        <v>1126</v>
      </c>
    </row>
    <row r="172" spans="1:16" ht="12.75">
      <c r="A172" t="s">
        <v>49</v>
      </c>
      <c s="34" t="s">
        <v>649</v>
      </c>
      <c s="34" t="s">
        <v>1127</v>
      </c>
      <c s="35" t="s">
        <v>59</v>
      </c>
      <c s="6" t="s">
        <v>1128</v>
      </c>
      <c s="36" t="s">
        <v>94</v>
      </c>
      <c s="37">
        <v>1200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67</v>
      </c>
      <c>
        <f>(M172*21)/100</f>
      </c>
      <c t="s">
        <v>27</v>
      </c>
    </row>
    <row r="173" spans="1:5" ht="12.75">
      <c r="A173" s="35" t="s">
        <v>56</v>
      </c>
      <c r="E173" s="39" t="s">
        <v>59</v>
      </c>
    </row>
    <row r="174" spans="1:5" ht="12.75">
      <c r="A174" s="35" t="s">
        <v>58</v>
      </c>
      <c r="E174" s="40" t="s">
        <v>1087</v>
      </c>
    </row>
    <row r="175" spans="1:5" ht="114.75">
      <c r="A175" t="s">
        <v>60</v>
      </c>
      <c r="E175" s="39" t="s">
        <v>1126</v>
      </c>
    </row>
    <row r="176" spans="1:16" ht="12.75">
      <c r="A176" t="s">
        <v>49</v>
      </c>
      <c s="34" t="s">
        <v>654</v>
      </c>
      <c s="34" t="s">
        <v>1129</v>
      </c>
      <c s="35" t="s">
        <v>59</v>
      </c>
      <c s="6" t="s">
        <v>1130</v>
      </c>
      <c s="36" t="s">
        <v>94</v>
      </c>
      <c s="37">
        <v>200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67</v>
      </c>
      <c>
        <f>(M176*21)/100</f>
      </c>
      <c t="s">
        <v>27</v>
      </c>
    </row>
    <row r="177" spans="1:5" ht="12.75">
      <c r="A177" s="35" t="s">
        <v>56</v>
      </c>
      <c r="E177" s="39" t="s">
        <v>59</v>
      </c>
    </row>
    <row r="178" spans="1:5" ht="12.75">
      <c r="A178" s="35" t="s">
        <v>58</v>
      </c>
      <c r="E178" s="40" t="s">
        <v>1087</v>
      </c>
    </row>
    <row r="179" spans="1:5" ht="114.75">
      <c r="A179" t="s">
        <v>60</v>
      </c>
      <c r="E179" s="39" t="s">
        <v>1126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1131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1131</v>
      </c>
      <c r="E4" s="26" t="s">
        <v>1132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1135</v>
      </c>
      <c r="E8" s="30" t="s">
        <v>1134</v>
      </c>
      <c r="J8" s="29">
        <f>0+J9+J42+J47+J116+J145</f>
      </c>
      <c s="29">
        <f>0+K9+K42+K47+K116+K145</f>
      </c>
      <c s="29">
        <f>0+L9+L42+L47+L116+L145</f>
      </c>
      <c s="29">
        <f>0+M9+M42+M47+M116+M145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62</v>
      </c>
      <c s="34" t="s">
        <v>1136</v>
      </c>
      <c s="35" t="s">
        <v>59</v>
      </c>
      <c s="6" t="s">
        <v>1137</v>
      </c>
      <c s="36" t="s">
        <v>71</v>
      </c>
      <c s="37">
        <v>72.2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1138</v>
      </c>
    </row>
    <row r="13" spans="1:5" ht="344.25">
      <c r="A13" t="s">
        <v>60</v>
      </c>
      <c r="E13" s="39" t="s">
        <v>1139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58.84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25.5">
      <c r="A16" s="35" t="s">
        <v>58</v>
      </c>
      <c r="E16" s="40" t="s">
        <v>1140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1141</v>
      </c>
      <c s="35" t="s">
        <v>59</v>
      </c>
      <c s="6" t="s">
        <v>1142</v>
      </c>
      <c s="36" t="s">
        <v>71</v>
      </c>
      <c s="37">
        <v>5.6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1143</v>
      </c>
    </row>
    <row r="21" spans="1:5" ht="395.25">
      <c r="A21" t="s">
        <v>60</v>
      </c>
      <c r="E21" s="39" t="s">
        <v>462</v>
      </c>
    </row>
    <row r="22" spans="1:16" ht="12.75">
      <c r="A22" t="s">
        <v>49</v>
      </c>
      <c s="34" t="s">
        <v>78</v>
      </c>
      <c s="34" t="s">
        <v>97</v>
      </c>
      <c s="35" t="s">
        <v>59</v>
      </c>
      <c s="6" t="s">
        <v>98</v>
      </c>
      <c s="36" t="s">
        <v>94</v>
      </c>
      <c s="37">
        <v>294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1144</v>
      </c>
    </row>
    <row r="25" spans="1:5" ht="153">
      <c r="A25" t="s">
        <v>60</v>
      </c>
      <c r="E25" s="39" t="s">
        <v>99</v>
      </c>
    </row>
    <row r="26" spans="1:16" ht="12.75">
      <c r="A26" t="s">
        <v>49</v>
      </c>
      <c s="34" t="s">
        <v>83</v>
      </c>
      <c s="34" t="s">
        <v>1145</v>
      </c>
      <c s="35" t="s">
        <v>59</v>
      </c>
      <c s="6" t="s">
        <v>1146</v>
      </c>
      <c s="36" t="s">
        <v>94</v>
      </c>
      <c s="37">
        <v>294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1144</v>
      </c>
    </row>
    <row r="29" spans="1:5" ht="102">
      <c r="A29" t="s">
        <v>60</v>
      </c>
      <c r="E29" s="39" t="s">
        <v>95</v>
      </c>
    </row>
    <row r="30" spans="1:16" ht="25.5">
      <c r="A30" t="s">
        <v>49</v>
      </c>
      <c s="34" t="s">
        <v>88</v>
      </c>
      <c s="34" t="s">
        <v>1147</v>
      </c>
      <c s="35" t="s">
        <v>59</v>
      </c>
      <c s="6" t="s">
        <v>1148</v>
      </c>
      <c s="36" t="s">
        <v>94</v>
      </c>
      <c s="37">
        <v>238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1144</v>
      </c>
    </row>
    <row r="33" spans="1:5" ht="153">
      <c r="A33" t="s">
        <v>60</v>
      </c>
      <c r="E33" s="39" t="s">
        <v>222</v>
      </c>
    </row>
    <row r="34" spans="1:16" ht="25.5">
      <c r="A34" t="s">
        <v>49</v>
      </c>
      <c s="34" t="s">
        <v>76</v>
      </c>
      <c s="34" t="s">
        <v>1149</v>
      </c>
      <c s="35" t="s">
        <v>59</v>
      </c>
      <c s="6" t="s">
        <v>1150</v>
      </c>
      <c s="36" t="s">
        <v>94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1144</v>
      </c>
    </row>
    <row r="37" spans="1:5" ht="140.25">
      <c r="A37" t="s">
        <v>60</v>
      </c>
      <c r="E37" s="39" t="s">
        <v>1151</v>
      </c>
    </row>
    <row r="38" spans="1:16" ht="12.75">
      <c r="A38" t="s">
        <v>49</v>
      </c>
      <c s="34" t="s">
        <v>96</v>
      </c>
      <c s="34" t="s">
        <v>205</v>
      </c>
      <c s="35" t="s">
        <v>59</v>
      </c>
      <c s="6" t="s">
        <v>206</v>
      </c>
      <c s="36" t="s">
        <v>94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1152</v>
      </c>
    </row>
    <row r="41" spans="1:5" ht="76.5">
      <c r="A41" t="s">
        <v>60</v>
      </c>
      <c r="E41" s="39" t="s">
        <v>207</v>
      </c>
    </row>
    <row r="42" spans="1:13" ht="12.75">
      <c r="A42" t="s">
        <v>46</v>
      </c>
      <c r="C42" s="31" t="s">
        <v>122</v>
      </c>
      <c r="E42" s="33" t="s">
        <v>1153</v>
      </c>
      <c r="J42" s="32">
        <f>0</f>
      </c>
      <c s="32">
        <f>0</f>
      </c>
      <c s="32">
        <f>0+L43</f>
      </c>
      <c s="32">
        <f>0+M43</f>
      </c>
    </row>
    <row r="43" spans="1:16" ht="25.5">
      <c r="A43" t="s">
        <v>49</v>
      </c>
      <c s="34" t="s">
        <v>26</v>
      </c>
      <c s="34" t="s">
        <v>323</v>
      </c>
      <c s="35" t="s">
        <v>324</v>
      </c>
      <c s="6" t="s">
        <v>325</v>
      </c>
      <c s="36" t="s">
        <v>54</v>
      </c>
      <c s="37">
        <v>10.348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5.5">
      <c r="A44" s="35" t="s">
        <v>56</v>
      </c>
      <c r="E44" s="39" t="s">
        <v>57</v>
      </c>
    </row>
    <row r="45" spans="1:5" ht="25.5">
      <c r="A45" s="35" t="s">
        <v>58</v>
      </c>
      <c r="E45" s="40" t="s">
        <v>1154</v>
      </c>
    </row>
    <row r="46" spans="1:5" ht="153">
      <c r="A46" t="s">
        <v>60</v>
      </c>
      <c r="E46" s="39" t="s">
        <v>318</v>
      </c>
    </row>
    <row r="47" spans="1:13" ht="12.75">
      <c r="A47" t="s">
        <v>46</v>
      </c>
      <c r="C47" s="31" t="s">
        <v>1155</v>
      </c>
      <c r="E47" s="33" t="s">
        <v>1156</v>
      </c>
      <c r="J47" s="32">
        <f>0</f>
      </c>
      <c s="32">
        <f>0</f>
      </c>
      <c s="32">
        <f>0+L48+L52+L56+L60+L64+L68+L72+L76+L80+L84+L88+L92+L96+L100+L104+L108+L112</f>
      </c>
      <c s="32">
        <f>0+M48+M52+M56+M60+M64+M68+M72+M76+M80+M84+M88+M92+M96+M100+M104+M108+M112</f>
      </c>
    </row>
    <row r="48" spans="1:16" ht="12.75">
      <c r="A48" t="s">
        <v>49</v>
      </c>
      <c s="34" t="s">
        <v>100</v>
      </c>
      <c s="34" t="s">
        <v>155</v>
      </c>
      <c s="35" t="s">
        <v>59</v>
      </c>
      <c s="6" t="s">
        <v>156</v>
      </c>
      <c s="36" t="s">
        <v>81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1157</v>
      </c>
    </row>
    <row r="51" spans="1:5" ht="89.25">
      <c r="A51" t="s">
        <v>60</v>
      </c>
      <c r="E51" s="39" t="s">
        <v>157</v>
      </c>
    </row>
    <row r="52" spans="1:16" ht="12.75">
      <c r="A52" t="s">
        <v>49</v>
      </c>
      <c s="34" t="s">
        <v>184</v>
      </c>
      <c s="34" t="s">
        <v>1158</v>
      </c>
      <c s="35" t="s">
        <v>59</v>
      </c>
      <c s="6" t="s">
        <v>1159</v>
      </c>
      <c s="36" t="s">
        <v>94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1160</v>
      </c>
    </row>
    <row r="55" spans="1:5" ht="89.25">
      <c r="A55" t="s">
        <v>60</v>
      </c>
      <c r="E55" s="39" t="s">
        <v>1161</v>
      </c>
    </row>
    <row r="56" spans="1:16" ht="12.75">
      <c r="A56" t="s">
        <v>49</v>
      </c>
      <c s="34" t="s">
        <v>104</v>
      </c>
      <c s="34" t="s">
        <v>1162</v>
      </c>
      <c s="35" t="s">
        <v>59</v>
      </c>
      <c s="6" t="s">
        <v>1163</v>
      </c>
      <c s="36" t="s">
        <v>94</v>
      </c>
      <c s="37">
        <v>336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1160</v>
      </c>
    </row>
    <row r="59" spans="1:5" ht="89.25">
      <c r="A59" t="s">
        <v>60</v>
      </c>
      <c r="E59" s="39" t="s">
        <v>1161</v>
      </c>
    </row>
    <row r="60" spans="1:16" ht="25.5">
      <c r="A60" t="s">
        <v>49</v>
      </c>
      <c s="34" t="s">
        <v>108</v>
      </c>
      <c s="34" t="s">
        <v>1164</v>
      </c>
      <c s="35" t="s">
        <v>59</v>
      </c>
      <c s="6" t="s">
        <v>1165</v>
      </c>
      <c s="36" t="s">
        <v>81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1160</v>
      </c>
    </row>
    <row r="63" spans="1:5" ht="89.25">
      <c r="A63" t="s">
        <v>60</v>
      </c>
      <c r="E63" s="39" t="s">
        <v>1166</v>
      </c>
    </row>
    <row r="64" spans="1:16" ht="25.5">
      <c r="A64" t="s">
        <v>49</v>
      </c>
      <c s="34" t="s">
        <v>114</v>
      </c>
      <c s="34" t="s">
        <v>1167</v>
      </c>
      <c s="35" t="s">
        <v>59</v>
      </c>
      <c s="6" t="s">
        <v>1168</v>
      </c>
      <c s="36" t="s">
        <v>81</v>
      </c>
      <c s="37">
        <v>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1160</v>
      </c>
    </row>
    <row r="67" spans="1:5" ht="89.25">
      <c r="A67" t="s">
        <v>60</v>
      </c>
      <c r="E67" s="39" t="s">
        <v>1166</v>
      </c>
    </row>
    <row r="68" spans="1:16" ht="12.75">
      <c r="A68" t="s">
        <v>49</v>
      </c>
      <c s="34" t="s">
        <v>118</v>
      </c>
      <c s="34" t="s">
        <v>1169</v>
      </c>
      <c s="35" t="s">
        <v>59</v>
      </c>
      <c s="6" t="s">
        <v>1170</v>
      </c>
      <c s="36" t="s">
        <v>94</v>
      </c>
      <c s="37">
        <v>60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1171</v>
      </c>
    </row>
    <row r="71" spans="1:5" ht="140.25">
      <c r="A71" t="s">
        <v>60</v>
      </c>
      <c r="E71" s="39" t="s">
        <v>1172</v>
      </c>
    </row>
    <row r="72" spans="1:16" ht="12.75">
      <c r="A72" t="s">
        <v>49</v>
      </c>
      <c s="34" t="s">
        <v>122</v>
      </c>
      <c s="34" t="s">
        <v>1173</v>
      </c>
      <c s="35" t="s">
        <v>59</v>
      </c>
      <c s="6" t="s">
        <v>1174</v>
      </c>
      <c s="36" t="s">
        <v>94</v>
      </c>
      <c s="37">
        <v>60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1171</v>
      </c>
    </row>
    <row r="75" spans="1:5" ht="102">
      <c r="A75" t="s">
        <v>60</v>
      </c>
      <c r="E75" s="39" t="s">
        <v>1175</v>
      </c>
    </row>
    <row r="76" spans="1:16" ht="12.75">
      <c r="A76" t="s">
        <v>49</v>
      </c>
      <c s="34" t="s">
        <v>125</v>
      </c>
      <c s="34" t="s">
        <v>1176</v>
      </c>
      <c s="35" t="s">
        <v>59</v>
      </c>
      <c s="6" t="s">
        <v>1177</v>
      </c>
      <c s="36" t="s">
        <v>81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1144</v>
      </c>
    </row>
    <row r="79" spans="1:5" ht="114.75">
      <c r="A79" t="s">
        <v>60</v>
      </c>
      <c r="E79" s="39" t="s">
        <v>1178</v>
      </c>
    </row>
    <row r="80" spans="1:16" ht="12.75">
      <c r="A80" t="s">
        <v>49</v>
      </c>
      <c s="34" t="s">
        <v>129</v>
      </c>
      <c s="34" t="s">
        <v>1179</v>
      </c>
      <c s="35" t="s">
        <v>59</v>
      </c>
      <c s="6" t="s">
        <v>1180</v>
      </c>
      <c s="36" t="s">
        <v>81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1144</v>
      </c>
    </row>
    <row r="83" spans="1:5" ht="89.25">
      <c r="A83" t="s">
        <v>60</v>
      </c>
      <c r="E83" s="39" t="s">
        <v>1181</v>
      </c>
    </row>
    <row r="84" spans="1:16" ht="12.75">
      <c r="A84" t="s">
        <v>49</v>
      </c>
      <c s="34" t="s">
        <v>204</v>
      </c>
      <c s="34" t="s">
        <v>1182</v>
      </c>
      <c s="35" t="s">
        <v>59</v>
      </c>
      <c s="6" t="s">
        <v>1183</v>
      </c>
      <c s="36" t="s">
        <v>81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1144</v>
      </c>
    </row>
    <row r="87" spans="1:5" ht="127.5">
      <c r="A87" t="s">
        <v>60</v>
      </c>
      <c r="E87" s="39" t="s">
        <v>1184</v>
      </c>
    </row>
    <row r="88" spans="1:16" ht="25.5">
      <c r="A88" t="s">
        <v>49</v>
      </c>
      <c s="34" t="s">
        <v>208</v>
      </c>
      <c s="34" t="s">
        <v>1185</v>
      </c>
      <c s="35" t="s">
        <v>59</v>
      </c>
      <c s="6" t="s">
        <v>1186</v>
      </c>
      <c s="36" t="s">
        <v>81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1187</v>
      </c>
    </row>
    <row r="91" spans="1:5" ht="89.25">
      <c r="A91" t="s">
        <v>60</v>
      </c>
      <c r="E91" s="39" t="s">
        <v>1188</v>
      </c>
    </row>
    <row r="92" spans="1:16" ht="25.5">
      <c r="A92" t="s">
        <v>49</v>
      </c>
      <c s="34" t="s">
        <v>212</v>
      </c>
      <c s="34" t="s">
        <v>1189</v>
      </c>
      <c s="35" t="s">
        <v>59</v>
      </c>
      <c s="6" t="s">
        <v>1190</v>
      </c>
      <c s="36" t="s">
        <v>81</v>
      </c>
      <c s="37">
        <v>12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1191</v>
      </c>
    </row>
    <row r="95" spans="1:5" ht="76.5">
      <c r="A95" t="s">
        <v>60</v>
      </c>
      <c r="E95" s="39" t="s">
        <v>1192</v>
      </c>
    </row>
    <row r="96" spans="1:16" ht="25.5">
      <c r="A96" t="s">
        <v>49</v>
      </c>
      <c s="34" t="s">
        <v>132</v>
      </c>
      <c s="34" t="s">
        <v>1193</v>
      </c>
      <c s="35" t="s">
        <v>59</v>
      </c>
      <c s="6" t="s">
        <v>1194</v>
      </c>
      <c s="36" t="s">
        <v>81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1195</v>
      </c>
    </row>
    <row r="99" spans="1:5" ht="114.75">
      <c r="A99" t="s">
        <v>60</v>
      </c>
      <c r="E99" s="39" t="s">
        <v>1196</v>
      </c>
    </row>
    <row r="100" spans="1:16" ht="25.5">
      <c r="A100" t="s">
        <v>49</v>
      </c>
      <c s="34" t="s">
        <v>137</v>
      </c>
      <c s="34" t="s">
        <v>1197</v>
      </c>
      <c s="35" t="s">
        <v>59</v>
      </c>
      <c s="6" t="s">
        <v>1198</v>
      </c>
      <c s="36" t="s">
        <v>81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1195</v>
      </c>
    </row>
    <row r="103" spans="1:5" ht="89.25">
      <c r="A103" t="s">
        <v>60</v>
      </c>
      <c r="E103" s="39" t="s">
        <v>1199</v>
      </c>
    </row>
    <row r="104" spans="1:16" ht="12.75">
      <c r="A104" t="s">
        <v>49</v>
      </c>
      <c s="34" t="s">
        <v>141</v>
      </c>
      <c s="34" t="s">
        <v>1200</v>
      </c>
      <c s="35" t="s">
        <v>59</v>
      </c>
      <c s="6" t="s">
        <v>1201</v>
      </c>
      <c s="36" t="s">
        <v>81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1144</v>
      </c>
    </row>
    <row r="107" spans="1:5" ht="89.25">
      <c r="A107" t="s">
        <v>60</v>
      </c>
      <c r="E107" s="39" t="s">
        <v>1202</v>
      </c>
    </row>
    <row r="108" spans="1:16" ht="12.75">
      <c r="A108" t="s">
        <v>49</v>
      </c>
      <c s="34" t="s">
        <v>50</v>
      </c>
      <c s="34" t="s">
        <v>1203</v>
      </c>
      <c s="35" t="s">
        <v>59</v>
      </c>
      <c s="6" t="s">
        <v>1204</v>
      </c>
      <c s="36" t="s">
        <v>81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1195</v>
      </c>
    </row>
    <row r="111" spans="1:5" ht="76.5">
      <c r="A111" t="s">
        <v>60</v>
      </c>
      <c r="E111" s="39" t="s">
        <v>1205</v>
      </c>
    </row>
    <row r="112" spans="1:16" ht="25.5">
      <c r="A112" t="s">
        <v>49</v>
      </c>
      <c s="34" t="s">
        <v>145</v>
      </c>
      <c s="34" t="s">
        <v>1206</v>
      </c>
      <c s="35" t="s">
        <v>59</v>
      </c>
      <c s="6" t="s">
        <v>1207</v>
      </c>
      <c s="36" t="s">
        <v>81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1195</v>
      </c>
    </row>
    <row r="115" spans="1:5" ht="89.25">
      <c r="A115" t="s">
        <v>60</v>
      </c>
      <c r="E115" s="39" t="s">
        <v>1208</v>
      </c>
    </row>
    <row r="116" spans="1:13" ht="12.75">
      <c r="A116" t="s">
        <v>46</v>
      </c>
      <c r="C116" s="31" t="s">
        <v>1209</v>
      </c>
      <c r="E116" s="33" t="s">
        <v>1210</v>
      </c>
      <c r="J116" s="32">
        <f>0</f>
      </c>
      <c s="32">
        <f>0</f>
      </c>
      <c s="32">
        <f>0+L117+L121+L125+L129+L133+L137+L141</f>
      </c>
      <c s="32">
        <f>0+M117+M121+M125+M129+M133+M137+M141</f>
      </c>
    </row>
    <row r="117" spans="1:16" ht="12.75">
      <c r="A117" t="s">
        <v>49</v>
      </c>
      <c s="34" t="s">
        <v>62</v>
      </c>
      <c s="34" t="s">
        <v>390</v>
      </c>
      <c s="35" t="s">
        <v>59</v>
      </c>
      <c s="6" t="s">
        <v>391</v>
      </c>
      <c s="36" t="s">
        <v>233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2.75">
      <c r="A120" t="s">
        <v>60</v>
      </c>
      <c r="E120" s="39" t="s">
        <v>392</v>
      </c>
    </row>
    <row r="121" spans="1:16" ht="25.5">
      <c r="A121" t="s">
        <v>49</v>
      </c>
      <c s="34" t="s">
        <v>230</v>
      </c>
      <c s="34" t="s">
        <v>247</v>
      </c>
      <c s="35" t="s">
        <v>59</v>
      </c>
      <c s="6" t="s">
        <v>248</v>
      </c>
      <c s="36" t="s">
        <v>81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14.75">
      <c r="A124" t="s">
        <v>60</v>
      </c>
      <c r="E124" s="39" t="s">
        <v>249</v>
      </c>
    </row>
    <row r="125" spans="1:16" ht="25.5">
      <c r="A125" t="s">
        <v>49</v>
      </c>
      <c s="34" t="s">
        <v>236</v>
      </c>
      <c s="34" t="s">
        <v>1211</v>
      </c>
      <c s="35" t="s">
        <v>59</v>
      </c>
      <c s="6" t="s">
        <v>1212</v>
      </c>
      <c s="36" t="s">
        <v>81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89.25">
      <c r="A128" t="s">
        <v>60</v>
      </c>
      <c r="E128" s="39" t="s">
        <v>1213</v>
      </c>
    </row>
    <row r="129" spans="1:16" ht="12.75">
      <c r="A129" t="s">
        <v>49</v>
      </c>
      <c s="34" t="s">
        <v>241</v>
      </c>
      <c s="34" t="s">
        <v>1214</v>
      </c>
      <c s="35" t="s">
        <v>59</v>
      </c>
      <c s="6" t="s">
        <v>1215</v>
      </c>
      <c s="36" t="s">
        <v>135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1216</v>
      </c>
    </row>
    <row r="133" spans="1:16" ht="12.75">
      <c r="A133" t="s">
        <v>49</v>
      </c>
      <c s="34" t="s">
        <v>246</v>
      </c>
      <c s="34" t="s">
        <v>1217</v>
      </c>
      <c s="35" t="s">
        <v>59</v>
      </c>
      <c s="6" t="s">
        <v>1218</v>
      </c>
      <c s="36" t="s">
        <v>135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1219</v>
      </c>
    </row>
    <row r="137" spans="1:16" ht="12.75">
      <c r="A137" t="s">
        <v>49</v>
      </c>
      <c s="34" t="s">
        <v>250</v>
      </c>
      <c s="34" t="s">
        <v>1220</v>
      </c>
      <c s="35" t="s">
        <v>59</v>
      </c>
      <c s="6" t="s">
        <v>1221</v>
      </c>
      <c s="36" t="s">
        <v>135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1222</v>
      </c>
    </row>
    <row r="141" spans="1:16" ht="12.75">
      <c r="A141" t="s">
        <v>49</v>
      </c>
      <c s="34" t="s">
        <v>520</v>
      </c>
      <c s="34" t="s">
        <v>1223</v>
      </c>
      <c s="35" t="s">
        <v>59</v>
      </c>
      <c s="6" t="s">
        <v>1224</v>
      </c>
      <c s="36" t="s">
        <v>135</v>
      </c>
      <c s="37">
        <v>10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102">
      <c r="A144" t="s">
        <v>60</v>
      </c>
      <c r="E144" s="39" t="s">
        <v>1225</v>
      </c>
    </row>
    <row r="145" spans="1:13" ht="12.75">
      <c r="A145" t="s">
        <v>46</v>
      </c>
      <c r="C145" s="31" t="s">
        <v>1226</v>
      </c>
      <c r="E145" s="33" t="s">
        <v>1227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49</v>
      </c>
      <c s="34" t="s">
        <v>618</v>
      </c>
      <c s="34" t="s">
        <v>1228</v>
      </c>
      <c s="35" t="s">
        <v>59</v>
      </c>
      <c s="6" t="s">
        <v>1229</v>
      </c>
      <c s="36" t="s">
        <v>81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1230</v>
      </c>
    </row>
    <row r="148" spans="1:5" ht="12.75">
      <c r="A148" s="35" t="s">
        <v>58</v>
      </c>
      <c r="E148" s="40" t="s">
        <v>1231</v>
      </c>
    </row>
    <row r="149" spans="1:5" ht="38.25">
      <c r="A149" t="s">
        <v>60</v>
      </c>
      <c r="E149" s="39" t="s">
        <v>1232</v>
      </c>
    </row>
    <row r="150" spans="1:16" ht="12.75">
      <c r="A150" t="s">
        <v>49</v>
      </c>
      <c s="34" t="s">
        <v>544</v>
      </c>
      <c s="34" t="s">
        <v>1233</v>
      </c>
      <c s="35" t="s">
        <v>59</v>
      </c>
      <c s="6" t="s">
        <v>1234</v>
      </c>
      <c s="36" t="s">
        <v>94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1230</v>
      </c>
    </row>
    <row r="152" spans="1:5" ht="12.75">
      <c r="A152" s="35" t="s">
        <v>58</v>
      </c>
      <c r="E152" s="40" t="s">
        <v>1231</v>
      </c>
    </row>
    <row r="153" spans="1:5" ht="38.25">
      <c r="A153" t="s">
        <v>60</v>
      </c>
      <c r="E153" s="39" t="s">
        <v>1232</v>
      </c>
    </row>
    <row r="154" spans="1:16" ht="12.75">
      <c r="A154" t="s">
        <v>49</v>
      </c>
      <c s="34" t="s">
        <v>623</v>
      </c>
      <c s="34" t="s">
        <v>1235</v>
      </c>
      <c s="35" t="s">
        <v>59</v>
      </c>
      <c s="6" t="s">
        <v>1236</v>
      </c>
      <c s="36" t="s">
        <v>701</v>
      </c>
      <c s="37">
        <v>200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1230</v>
      </c>
    </row>
    <row r="156" spans="1:5" ht="12.75">
      <c r="A156" s="35" t="s">
        <v>58</v>
      </c>
      <c r="E156" s="40" t="s">
        <v>1231</v>
      </c>
    </row>
    <row r="157" spans="1:5" ht="38.25">
      <c r="A157" t="s">
        <v>60</v>
      </c>
      <c r="E157" s="39" t="s">
        <v>1232</v>
      </c>
    </row>
    <row r="158" spans="1:16" ht="12.75">
      <c r="A158" t="s">
        <v>49</v>
      </c>
      <c s="34" t="s">
        <v>639</v>
      </c>
      <c s="34" t="s">
        <v>1237</v>
      </c>
      <c s="35" t="s">
        <v>59</v>
      </c>
      <c s="6" t="s">
        <v>1238</v>
      </c>
      <c s="36" t="s">
        <v>701</v>
      </c>
      <c s="37">
        <v>200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1230</v>
      </c>
    </row>
    <row r="160" spans="1:5" ht="12.75">
      <c r="A160" s="35" t="s">
        <v>58</v>
      </c>
      <c r="E160" s="40" t="s">
        <v>1231</v>
      </c>
    </row>
    <row r="161" spans="1:5" ht="38.25">
      <c r="A161" t="s">
        <v>60</v>
      </c>
      <c r="E161" s="39" t="s">
        <v>1232</v>
      </c>
    </row>
    <row r="162" spans="1:16" ht="25.5">
      <c r="A162" t="s">
        <v>49</v>
      </c>
      <c s="34" t="s">
        <v>644</v>
      </c>
      <c s="34" t="s">
        <v>1239</v>
      </c>
      <c s="35" t="s">
        <v>59</v>
      </c>
      <c s="6" t="s">
        <v>1240</v>
      </c>
      <c s="36" t="s">
        <v>81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1230</v>
      </c>
    </row>
    <row r="164" spans="1:5" ht="12.75">
      <c r="A164" s="35" t="s">
        <v>58</v>
      </c>
      <c r="E164" s="40" t="s">
        <v>1231</v>
      </c>
    </row>
    <row r="165" spans="1:5" ht="38.25">
      <c r="A165" t="s">
        <v>60</v>
      </c>
      <c r="E165" s="39" t="s">
        <v>1232</v>
      </c>
    </row>
    <row r="166" spans="1:16" ht="25.5">
      <c r="A166" t="s">
        <v>49</v>
      </c>
      <c s="34" t="s">
        <v>649</v>
      </c>
      <c s="34" t="s">
        <v>1241</v>
      </c>
      <c s="35" t="s">
        <v>59</v>
      </c>
      <c s="6" t="s">
        <v>1242</v>
      </c>
      <c s="36" t="s">
        <v>94</v>
      </c>
      <c s="37">
        <v>12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1230</v>
      </c>
    </row>
    <row r="168" spans="1:5" ht="12.75">
      <c r="A168" s="35" t="s">
        <v>58</v>
      </c>
      <c r="E168" s="40" t="s">
        <v>1231</v>
      </c>
    </row>
    <row r="169" spans="1:5" ht="38.25">
      <c r="A169" t="s">
        <v>60</v>
      </c>
      <c r="E169" s="39" t="s">
        <v>1232</v>
      </c>
    </row>
    <row r="170" spans="1:16" ht="12.75">
      <c r="A170" t="s">
        <v>49</v>
      </c>
      <c s="34" t="s">
        <v>654</v>
      </c>
      <c s="34" t="s">
        <v>1243</v>
      </c>
      <c s="35" t="s">
        <v>59</v>
      </c>
      <c s="6" t="s">
        <v>1244</v>
      </c>
      <c s="36" t="s">
        <v>701</v>
      </c>
      <c s="37">
        <v>200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1230</v>
      </c>
    </row>
    <row r="172" spans="1:5" ht="12.75">
      <c r="A172" s="35" t="s">
        <v>58</v>
      </c>
      <c r="E172" s="40" t="s">
        <v>1231</v>
      </c>
    </row>
    <row r="173" spans="1:5" ht="38.25">
      <c r="A173" t="s">
        <v>60</v>
      </c>
      <c r="E173" s="39" t="s">
        <v>1232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1131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1131</v>
      </c>
      <c r="E4" s="26" t="s">
        <v>1132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1247</v>
      </c>
      <c r="E8" s="30" t="s">
        <v>1246</v>
      </c>
      <c r="J8" s="29">
        <f>0+J9+J38+J47+J92</f>
      </c>
      <c s="29">
        <f>0+K9+K38+K47+K92</f>
      </c>
      <c s="29">
        <f>0+L9+L38+L47+L92</f>
      </c>
      <c s="29">
        <f>0+M9+M38+M47+M92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62</v>
      </c>
      <c s="34" t="s">
        <v>1136</v>
      </c>
      <c s="35" t="s">
        <v>59</v>
      </c>
      <c s="6" t="s">
        <v>1137</v>
      </c>
      <c s="36" t="s">
        <v>71</v>
      </c>
      <c s="37">
        <v>48.11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1248</v>
      </c>
    </row>
    <row r="13" spans="1:5" ht="344.25">
      <c r="A13" t="s">
        <v>60</v>
      </c>
      <c r="E13" s="39" t="s">
        <v>1139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48.11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25.5">
      <c r="A16" s="35" t="s">
        <v>58</v>
      </c>
      <c r="E16" s="40" t="s">
        <v>1248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97</v>
      </c>
      <c s="35" t="s">
        <v>59</v>
      </c>
      <c s="6" t="s">
        <v>98</v>
      </c>
      <c s="36" t="s">
        <v>94</v>
      </c>
      <c s="37">
        <v>160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1144</v>
      </c>
    </row>
    <row r="21" spans="1:5" ht="153">
      <c r="A21" t="s">
        <v>60</v>
      </c>
      <c r="E21" s="39" t="s">
        <v>99</v>
      </c>
    </row>
    <row r="22" spans="1:16" ht="12.75">
      <c r="A22" t="s">
        <v>49</v>
      </c>
      <c s="34" t="s">
        <v>78</v>
      </c>
      <c s="34" t="s">
        <v>1145</v>
      </c>
      <c s="35" t="s">
        <v>59</v>
      </c>
      <c s="6" t="s">
        <v>1146</v>
      </c>
      <c s="36" t="s">
        <v>94</v>
      </c>
      <c s="37">
        <v>278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1144</v>
      </c>
    </row>
    <row r="25" spans="1:5" ht="102">
      <c r="A25" t="s">
        <v>60</v>
      </c>
      <c r="E25" s="39" t="s">
        <v>95</v>
      </c>
    </row>
    <row r="26" spans="1:16" ht="25.5">
      <c r="A26" t="s">
        <v>49</v>
      </c>
      <c s="34" t="s">
        <v>83</v>
      </c>
      <c s="34" t="s">
        <v>1147</v>
      </c>
      <c s="35" t="s">
        <v>59</v>
      </c>
      <c s="6" t="s">
        <v>1148</v>
      </c>
      <c s="36" t="s">
        <v>94</v>
      </c>
      <c s="37">
        <v>278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1144</v>
      </c>
    </row>
    <row r="29" spans="1:5" ht="153">
      <c r="A29" t="s">
        <v>60</v>
      </c>
      <c r="E29" s="39" t="s">
        <v>222</v>
      </c>
    </row>
    <row r="30" spans="1:16" ht="12.75">
      <c r="A30" t="s">
        <v>49</v>
      </c>
      <c s="34" t="s">
        <v>88</v>
      </c>
      <c s="34" t="s">
        <v>1249</v>
      </c>
      <c s="35" t="s">
        <v>59</v>
      </c>
      <c s="6" t="s">
        <v>1250</v>
      </c>
      <c s="36" t="s">
        <v>94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1144</v>
      </c>
    </row>
    <row r="33" spans="1:5" ht="102">
      <c r="A33" t="s">
        <v>60</v>
      </c>
      <c r="E33" s="39" t="s">
        <v>1251</v>
      </c>
    </row>
    <row r="34" spans="1:16" ht="12.75">
      <c r="A34" t="s">
        <v>49</v>
      </c>
      <c s="34" t="s">
        <v>76</v>
      </c>
      <c s="34" t="s">
        <v>205</v>
      </c>
      <c s="35" t="s">
        <v>59</v>
      </c>
      <c s="6" t="s">
        <v>206</v>
      </c>
      <c s="36" t="s">
        <v>94</v>
      </c>
      <c s="37">
        <v>16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1144</v>
      </c>
    </row>
    <row r="37" spans="1:5" ht="76.5">
      <c r="A37" t="s">
        <v>60</v>
      </c>
      <c r="E37" s="39" t="s">
        <v>207</v>
      </c>
    </row>
    <row r="38" spans="1:13" ht="12.75">
      <c r="A38" t="s">
        <v>46</v>
      </c>
      <c r="C38" s="31" t="s">
        <v>122</v>
      </c>
      <c r="E38" s="33" t="s">
        <v>1153</v>
      </c>
      <c r="J38" s="32">
        <f>0</f>
      </c>
      <c s="32">
        <f>0</f>
      </c>
      <c s="32">
        <f>0+L39+L43</f>
      </c>
      <c s="32">
        <f>0+M39+M43</f>
      </c>
    </row>
    <row r="39" spans="1:16" ht="25.5">
      <c r="A39" t="s">
        <v>49</v>
      </c>
      <c s="34" t="s">
        <v>26</v>
      </c>
      <c s="34" t="s">
        <v>323</v>
      </c>
      <c s="35" t="s">
        <v>324</v>
      </c>
      <c s="6" t="s">
        <v>325</v>
      </c>
      <c s="36" t="s">
        <v>54</v>
      </c>
      <c s="37">
        <v>3.706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25.5">
      <c r="A40" s="35" t="s">
        <v>56</v>
      </c>
      <c r="E40" s="39" t="s">
        <v>57</v>
      </c>
    </row>
    <row r="41" spans="1:5" ht="25.5">
      <c r="A41" s="35" t="s">
        <v>58</v>
      </c>
      <c r="E41" s="40" t="s">
        <v>1252</v>
      </c>
    </row>
    <row r="42" spans="1:5" ht="153">
      <c r="A42" t="s">
        <v>60</v>
      </c>
      <c r="E42" s="39" t="s">
        <v>318</v>
      </c>
    </row>
    <row r="43" spans="1:16" ht="38.25">
      <c r="A43" t="s">
        <v>49</v>
      </c>
      <c s="34" t="s">
        <v>96</v>
      </c>
      <c s="34" t="s">
        <v>339</v>
      </c>
      <c s="35" t="s">
        <v>340</v>
      </c>
      <c s="6" t="s">
        <v>341</v>
      </c>
      <c s="36" t="s">
        <v>54</v>
      </c>
      <c s="37">
        <v>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38.25">
      <c r="A44" s="35" t="s">
        <v>56</v>
      </c>
      <c r="E44" s="39" t="s">
        <v>1253</v>
      </c>
    </row>
    <row r="45" spans="1:5" ht="12.75">
      <c r="A45" s="35" t="s">
        <v>58</v>
      </c>
      <c r="E45" s="40" t="s">
        <v>1231</v>
      </c>
    </row>
    <row r="46" spans="1:5" ht="165.75">
      <c r="A46" t="s">
        <v>60</v>
      </c>
      <c r="E46" s="39" t="s">
        <v>343</v>
      </c>
    </row>
    <row r="47" spans="1:13" ht="12.75">
      <c r="A47" t="s">
        <v>46</v>
      </c>
      <c r="C47" s="31" t="s">
        <v>1155</v>
      </c>
      <c r="E47" s="33" t="s">
        <v>1156</v>
      </c>
      <c r="J47" s="32">
        <f>0</f>
      </c>
      <c s="32">
        <f>0</f>
      </c>
      <c s="32">
        <f>0+L48+L52+L56+L60+L64+L68+L72+L76+L80+L84+L88</f>
      </c>
      <c s="32">
        <f>0+M48+M52+M56+M60+M64+M68+M72+M76+M80+M84+M88</f>
      </c>
    </row>
    <row r="48" spans="1:16" ht="12.75">
      <c r="A48" t="s">
        <v>49</v>
      </c>
      <c s="34" t="s">
        <v>96</v>
      </c>
      <c s="34" t="s">
        <v>155</v>
      </c>
      <c s="35" t="s">
        <v>59</v>
      </c>
      <c s="6" t="s">
        <v>156</v>
      </c>
      <c s="36" t="s">
        <v>81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1157</v>
      </c>
    </row>
    <row r="51" spans="1:5" ht="89.25">
      <c r="A51" t="s">
        <v>60</v>
      </c>
      <c r="E51" s="39" t="s">
        <v>157</v>
      </c>
    </row>
    <row r="52" spans="1:16" ht="25.5">
      <c r="A52" t="s">
        <v>49</v>
      </c>
      <c s="34" t="s">
        <v>100</v>
      </c>
      <c s="34" t="s">
        <v>1254</v>
      </c>
      <c s="35" t="s">
        <v>59</v>
      </c>
      <c s="6" t="s">
        <v>1255</v>
      </c>
      <c s="36" t="s">
        <v>94</v>
      </c>
      <c s="37">
        <v>281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1256</v>
      </c>
    </row>
    <row r="55" spans="1:5" ht="89.25">
      <c r="A55" t="s">
        <v>60</v>
      </c>
      <c r="E55" s="39" t="s">
        <v>1161</v>
      </c>
    </row>
    <row r="56" spans="1:16" ht="25.5">
      <c r="A56" t="s">
        <v>49</v>
      </c>
      <c s="34" t="s">
        <v>184</v>
      </c>
      <c s="34" t="s">
        <v>1257</v>
      </c>
      <c s="35" t="s">
        <v>59</v>
      </c>
      <c s="6" t="s">
        <v>1258</v>
      </c>
      <c s="36" t="s">
        <v>911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25.5">
      <c r="A57" s="35" t="s">
        <v>56</v>
      </c>
      <c r="E57" s="39" t="s">
        <v>1259</v>
      </c>
    </row>
    <row r="58" spans="1:5" ht="12.75">
      <c r="A58" s="35" t="s">
        <v>58</v>
      </c>
      <c r="E58" s="40" t="s">
        <v>1256</v>
      </c>
    </row>
    <row r="59" spans="1:5" ht="89.25">
      <c r="A59" t="s">
        <v>60</v>
      </c>
      <c r="E59" s="39" t="s">
        <v>1260</v>
      </c>
    </row>
    <row r="60" spans="1:16" ht="25.5">
      <c r="A60" t="s">
        <v>49</v>
      </c>
      <c s="34" t="s">
        <v>104</v>
      </c>
      <c s="34" t="s">
        <v>1261</v>
      </c>
      <c s="35" t="s">
        <v>59</v>
      </c>
      <c s="6" t="s">
        <v>1262</v>
      </c>
      <c s="36" t="s">
        <v>81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1256</v>
      </c>
    </row>
    <row r="63" spans="1:5" ht="89.25">
      <c r="A63" t="s">
        <v>60</v>
      </c>
      <c r="E63" s="39" t="s">
        <v>1166</v>
      </c>
    </row>
    <row r="64" spans="1:16" ht="25.5">
      <c r="A64" t="s">
        <v>49</v>
      </c>
      <c s="34" t="s">
        <v>108</v>
      </c>
      <c s="34" t="s">
        <v>1263</v>
      </c>
      <c s="35" t="s">
        <v>59</v>
      </c>
      <c s="6" t="s">
        <v>1264</v>
      </c>
      <c s="36" t="s">
        <v>94</v>
      </c>
      <c s="37">
        <v>152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1265</v>
      </c>
    </row>
    <row r="66" spans="1:5" ht="12.75">
      <c r="A66" s="35" t="s">
        <v>58</v>
      </c>
      <c r="E66" s="40" t="s">
        <v>1256</v>
      </c>
    </row>
    <row r="67" spans="1:5" ht="89.25">
      <c r="A67" t="s">
        <v>60</v>
      </c>
      <c r="E67" s="39" t="s">
        <v>1266</v>
      </c>
    </row>
    <row r="68" spans="1:16" ht="25.5">
      <c r="A68" t="s">
        <v>49</v>
      </c>
      <c s="34" t="s">
        <v>114</v>
      </c>
      <c s="34" t="s">
        <v>1267</v>
      </c>
      <c s="35" t="s">
        <v>59</v>
      </c>
      <c s="6" t="s">
        <v>1258</v>
      </c>
      <c s="36" t="s">
        <v>81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1268</v>
      </c>
    </row>
    <row r="70" spans="1:5" ht="12.75">
      <c r="A70" s="35" t="s">
        <v>58</v>
      </c>
      <c r="E70" s="40" t="s">
        <v>1256</v>
      </c>
    </row>
    <row r="71" spans="1:5" ht="89.25">
      <c r="A71" t="s">
        <v>60</v>
      </c>
      <c r="E71" s="39" t="s">
        <v>1260</v>
      </c>
    </row>
    <row r="72" spans="1:16" ht="25.5">
      <c r="A72" t="s">
        <v>49</v>
      </c>
      <c s="34" t="s">
        <v>118</v>
      </c>
      <c s="34" t="s">
        <v>1269</v>
      </c>
      <c s="35" t="s">
        <v>59</v>
      </c>
      <c s="6" t="s">
        <v>1270</v>
      </c>
      <c s="36" t="s">
        <v>81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1265</v>
      </c>
    </row>
    <row r="74" spans="1:5" ht="12.75">
      <c r="A74" s="35" t="s">
        <v>58</v>
      </c>
      <c r="E74" s="40" t="s">
        <v>1256</v>
      </c>
    </row>
    <row r="75" spans="1:5" ht="102">
      <c r="A75" t="s">
        <v>60</v>
      </c>
      <c r="E75" s="39" t="s">
        <v>1271</v>
      </c>
    </row>
    <row r="76" spans="1:16" ht="12.75">
      <c r="A76" t="s">
        <v>49</v>
      </c>
      <c s="34" t="s">
        <v>122</v>
      </c>
      <c s="34" t="s">
        <v>1272</v>
      </c>
      <c s="35" t="s">
        <v>59</v>
      </c>
      <c s="6" t="s">
        <v>1163</v>
      </c>
      <c s="36" t="s">
        <v>94</v>
      </c>
      <c s="37">
        <v>281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1273</v>
      </c>
    </row>
    <row r="78" spans="1:5" ht="12.75">
      <c r="A78" s="35" t="s">
        <v>58</v>
      </c>
      <c r="E78" s="40" t="s">
        <v>1274</v>
      </c>
    </row>
    <row r="79" spans="1:5" ht="89.25">
      <c r="A79" t="s">
        <v>60</v>
      </c>
      <c r="E79" s="39" t="s">
        <v>1266</v>
      </c>
    </row>
    <row r="80" spans="1:16" ht="25.5">
      <c r="A80" t="s">
        <v>49</v>
      </c>
      <c s="34" t="s">
        <v>125</v>
      </c>
      <c s="34" t="s">
        <v>1275</v>
      </c>
      <c s="35" t="s">
        <v>59</v>
      </c>
      <c s="6" t="s">
        <v>1270</v>
      </c>
      <c s="36" t="s">
        <v>81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1273</v>
      </c>
    </row>
    <row r="82" spans="1:5" ht="12.75">
      <c r="A82" s="35" t="s">
        <v>58</v>
      </c>
      <c r="E82" s="40" t="s">
        <v>1274</v>
      </c>
    </row>
    <row r="83" spans="1:5" ht="102">
      <c r="A83" t="s">
        <v>60</v>
      </c>
      <c r="E83" s="39" t="s">
        <v>1271</v>
      </c>
    </row>
    <row r="84" spans="1:16" ht="25.5">
      <c r="A84" t="s">
        <v>49</v>
      </c>
      <c s="34" t="s">
        <v>129</v>
      </c>
      <c s="34" t="s">
        <v>1276</v>
      </c>
      <c s="35" t="s">
        <v>59</v>
      </c>
      <c s="6" t="s">
        <v>1258</v>
      </c>
      <c s="36" t="s">
        <v>81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25.5">
      <c r="A85" s="35" t="s">
        <v>56</v>
      </c>
      <c r="E85" s="39" t="s">
        <v>1277</v>
      </c>
    </row>
    <row r="86" spans="1:5" ht="12.75">
      <c r="A86" s="35" t="s">
        <v>58</v>
      </c>
      <c r="E86" s="40" t="s">
        <v>1256</v>
      </c>
    </row>
    <row r="87" spans="1:5" ht="89.25">
      <c r="A87" t="s">
        <v>60</v>
      </c>
      <c r="E87" s="39" t="s">
        <v>1260</v>
      </c>
    </row>
    <row r="88" spans="1:16" ht="12.75">
      <c r="A88" t="s">
        <v>49</v>
      </c>
      <c s="34" t="s">
        <v>204</v>
      </c>
      <c s="34" t="s">
        <v>1203</v>
      </c>
      <c s="35" t="s">
        <v>59</v>
      </c>
      <c s="6" t="s">
        <v>1204</v>
      </c>
      <c s="36" t="s">
        <v>81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1195</v>
      </c>
    </row>
    <row r="91" spans="1:5" ht="76.5">
      <c r="A91" t="s">
        <v>60</v>
      </c>
      <c r="E91" s="39" t="s">
        <v>1205</v>
      </c>
    </row>
    <row r="92" spans="1:13" ht="12.75">
      <c r="A92" t="s">
        <v>46</v>
      </c>
      <c r="C92" s="31" t="s">
        <v>1209</v>
      </c>
      <c r="E92" s="33" t="s">
        <v>1210</v>
      </c>
      <c r="J92" s="32">
        <f>0</f>
      </c>
      <c s="32">
        <f>0</f>
      </c>
      <c s="32">
        <f>0+L93+L97+L101+L105+L109+L113+L117</f>
      </c>
      <c s="32">
        <f>0+M93+M97+M101+M105+M109+M113+M117</f>
      </c>
    </row>
    <row r="93" spans="1:16" ht="12.75">
      <c r="A93" t="s">
        <v>49</v>
      </c>
      <c s="34" t="s">
        <v>62</v>
      </c>
      <c s="34" t="s">
        <v>390</v>
      </c>
      <c s="35" t="s">
        <v>59</v>
      </c>
      <c s="6" t="s">
        <v>391</v>
      </c>
      <c s="36" t="s">
        <v>233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12.75">
      <c r="A95" s="35" t="s">
        <v>58</v>
      </c>
      <c r="E95" s="40" t="s">
        <v>59</v>
      </c>
    </row>
    <row r="96" spans="1:5" ht="12.75">
      <c r="A96" t="s">
        <v>60</v>
      </c>
      <c r="E96" s="39" t="s">
        <v>392</v>
      </c>
    </row>
    <row r="97" spans="1:16" ht="25.5">
      <c r="A97" t="s">
        <v>49</v>
      </c>
      <c s="34" t="s">
        <v>132</v>
      </c>
      <c s="34" t="s">
        <v>247</v>
      </c>
      <c s="35" t="s">
        <v>59</v>
      </c>
      <c s="6" t="s">
        <v>248</v>
      </c>
      <c s="36" t="s">
        <v>81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59</v>
      </c>
    </row>
    <row r="100" spans="1:5" ht="114.75">
      <c r="A100" t="s">
        <v>60</v>
      </c>
      <c r="E100" s="39" t="s">
        <v>249</v>
      </c>
    </row>
    <row r="101" spans="1:16" ht="25.5">
      <c r="A101" t="s">
        <v>49</v>
      </c>
      <c s="34" t="s">
        <v>137</v>
      </c>
      <c s="34" t="s">
        <v>1211</v>
      </c>
      <c s="35" t="s">
        <v>59</v>
      </c>
      <c s="6" t="s">
        <v>1212</v>
      </c>
      <c s="36" t="s">
        <v>81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59</v>
      </c>
    </row>
    <row r="104" spans="1:5" ht="89.25">
      <c r="A104" t="s">
        <v>60</v>
      </c>
      <c r="E104" s="39" t="s">
        <v>1213</v>
      </c>
    </row>
    <row r="105" spans="1:16" ht="12.75">
      <c r="A105" t="s">
        <v>49</v>
      </c>
      <c s="34" t="s">
        <v>141</v>
      </c>
      <c s="34" t="s">
        <v>1214</v>
      </c>
      <c s="35" t="s">
        <v>59</v>
      </c>
      <c s="6" t="s">
        <v>1215</v>
      </c>
      <c s="36" t="s">
        <v>135</v>
      </c>
      <c s="37">
        <v>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59</v>
      </c>
    </row>
    <row r="108" spans="1:5" ht="89.25">
      <c r="A108" t="s">
        <v>60</v>
      </c>
      <c r="E108" s="39" t="s">
        <v>1216</v>
      </c>
    </row>
    <row r="109" spans="1:16" ht="12.75">
      <c r="A109" t="s">
        <v>49</v>
      </c>
      <c s="34" t="s">
        <v>50</v>
      </c>
      <c s="34" t="s">
        <v>1217</v>
      </c>
      <c s="35" t="s">
        <v>59</v>
      </c>
      <c s="6" t="s">
        <v>1218</v>
      </c>
      <c s="36" t="s">
        <v>135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59</v>
      </c>
    </row>
    <row r="112" spans="1:5" ht="89.25">
      <c r="A112" t="s">
        <v>60</v>
      </c>
      <c r="E112" s="39" t="s">
        <v>1219</v>
      </c>
    </row>
    <row r="113" spans="1:16" ht="12.75">
      <c r="A113" t="s">
        <v>49</v>
      </c>
      <c s="34" t="s">
        <v>145</v>
      </c>
      <c s="34" t="s">
        <v>1220</v>
      </c>
      <c s="35" t="s">
        <v>59</v>
      </c>
      <c s="6" t="s">
        <v>1221</v>
      </c>
      <c s="36" t="s">
        <v>135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59</v>
      </c>
    </row>
    <row r="115" spans="1:5" ht="12.75">
      <c r="A115" s="35" t="s">
        <v>58</v>
      </c>
      <c r="E115" s="40" t="s">
        <v>59</v>
      </c>
    </row>
    <row r="116" spans="1:5" ht="89.25">
      <c r="A116" t="s">
        <v>60</v>
      </c>
      <c r="E116" s="39" t="s">
        <v>1222</v>
      </c>
    </row>
    <row r="117" spans="1:16" ht="12.75">
      <c r="A117" t="s">
        <v>49</v>
      </c>
      <c s="34" t="s">
        <v>226</v>
      </c>
      <c s="34" t="s">
        <v>1223</v>
      </c>
      <c s="35" t="s">
        <v>59</v>
      </c>
      <c s="6" t="s">
        <v>1224</v>
      </c>
      <c s="36" t="s">
        <v>135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02">
      <c r="A120" t="s">
        <v>60</v>
      </c>
      <c r="E120" s="39" t="s">
        <v>1225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1131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1131</v>
      </c>
      <c r="E4" s="26" t="s">
        <v>1132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1280</v>
      </c>
      <c r="E8" s="30" t="s">
        <v>1279</v>
      </c>
      <c r="J8" s="29">
        <f>0+J9+J30+J43+J120</f>
      </c>
      <c s="29">
        <f>0+K9+K30+K43+K120</f>
      </c>
      <c s="29">
        <f>0+L9+L30+L43+L120</f>
      </c>
      <c s="29">
        <f>0+M9+M30+M43+M120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62</v>
      </c>
      <c s="34" t="s">
        <v>1281</v>
      </c>
      <c s="35" t="s">
        <v>59</v>
      </c>
      <c s="6" t="s">
        <v>1282</v>
      </c>
      <c s="36" t="s">
        <v>94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1283</v>
      </c>
    </row>
    <row r="13" spans="1:5" ht="76.5">
      <c r="A13" t="s">
        <v>60</v>
      </c>
      <c r="E13" s="39" t="s">
        <v>301</v>
      </c>
    </row>
    <row r="14" spans="1:16" ht="12.75">
      <c r="A14" t="s">
        <v>49</v>
      </c>
      <c s="34" t="s">
        <v>27</v>
      </c>
      <c s="34" t="s">
        <v>1141</v>
      </c>
      <c s="35" t="s">
        <v>59</v>
      </c>
      <c s="6" t="s">
        <v>1142</v>
      </c>
      <c s="36" t="s">
        <v>71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1283</v>
      </c>
    </row>
    <row r="17" spans="1:5" ht="395.25">
      <c r="A17" t="s">
        <v>60</v>
      </c>
      <c r="E17" s="39" t="s">
        <v>462</v>
      </c>
    </row>
    <row r="18" spans="1:16" ht="12.75">
      <c r="A18" t="s">
        <v>49</v>
      </c>
      <c s="34" t="s">
        <v>26</v>
      </c>
      <c s="34" t="s">
        <v>1284</v>
      </c>
      <c s="35" t="s">
        <v>59</v>
      </c>
      <c s="6" t="s">
        <v>1285</v>
      </c>
      <c s="36" t="s">
        <v>94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1144</v>
      </c>
    </row>
    <row r="21" spans="1:5" ht="89.25">
      <c r="A21" t="s">
        <v>60</v>
      </c>
      <c r="E21" s="39" t="s">
        <v>1286</v>
      </c>
    </row>
    <row r="22" spans="1:16" ht="12.75">
      <c r="A22" t="s">
        <v>49</v>
      </c>
      <c s="34" t="s">
        <v>78</v>
      </c>
      <c s="34" t="s">
        <v>1287</v>
      </c>
      <c s="35" t="s">
        <v>59</v>
      </c>
      <c s="6" t="s">
        <v>1288</v>
      </c>
      <c s="36" t="s">
        <v>94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1144</v>
      </c>
    </row>
    <row r="24" spans="1:5" ht="12.75">
      <c r="A24" s="35" t="s">
        <v>58</v>
      </c>
      <c r="E24" s="40" t="s">
        <v>59</v>
      </c>
    </row>
    <row r="25" spans="1:5" ht="76.5">
      <c r="A25" t="s">
        <v>60</v>
      </c>
      <c r="E25" s="39" t="s">
        <v>1289</v>
      </c>
    </row>
    <row r="26" spans="1:16" ht="12.75">
      <c r="A26" t="s">
        <v>49</v>
      </c>
      <c s="34" t="s">
        <v>83</v>
      </c>
      <c s="34" t="s">
        <v>205</v>
      </c>
      <c s="35" t="s">
        <v>59</v>
      </c>
      <c s="6" t="s">
        <v>206</v>
      </c>
      <c s="36" t="s">
        <v>94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1152</v>
      </c>
    </row>
    <row r="29" spans="1:5" ht="76.5">
      <c r="A29" t="s">
        <v>60</v>
      </c>
      <c r="E29" s="39" t="s">
        <v>207</v>
      </c>
    </row>
    <row r="30" spans="1:13" ht="12.75">
      <c r="A30" t="s">
        <v>46</v>
      </c>
      <c r="C30" s="31" t="s">
        <v>122</v>
      </c>
      <c r="E30" s="33" t="s">
        <v>1153</v>
      </c>
      <c r="J30" s="32">
        <f>0</f>
      </c>
      <c s="32">
        <f>0</f>
      </c>
      <c s="32">
        <f>0+L31+L35+L39</f>
      </c>
      <c s="32">
        <f>0+M31+M35+M39</f>
      </c>
    </row>
    <row r="31" spans="1:16" ht="38.25">
      <c r="A31" t="s">
        <v>49</v>
      </c>
      <c s="34" t="s">
        <v>96</v>
      </c>
      <c s="34" t="s">
        <v>339</v>
      </c>
      <c s="35" t="s">
        <v>340</v>
      </c>
      <c s="6" t="s">
        <v>341</v>
      </c>
      <c s="36" t="s">
        <v>54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38.25">
      <c r="A32" s="35" t="s">
        <v>56</v>
      </c>
      <c r="E32" s="39" t="s">
        <v>1290</v>
      </c>
    </row>
    <row r="33" spans="1:5" ht="12.75">
      <c r="A33" s="35" t="s">
        <v>58</v>
      </c>
      <c r="E33" s="40" t="s">
        <v>1231</v>
      </c>
    </row>
    <row r="34" spans="1:5" ht="165.75">
      <c r="A34" t="s">
        <v>60</v>
      </c>
      <c r="E34" s="39" t="s">
        <v>343</v>
      </c>
    </row>
    <row r="35" spans="1:16" ht="12.75">
      <c r="A35" t="s">
        <v>49</v>
      </c>
      <c s="34" t="s">
        <v>145</v>
      </c>
      <c s="34" t="s">
        <v>1291</v>
      </c>
      <c s="35" t="s">
        <v>59</v>
      </c>
      <c s="6" t="s">
        <v>1292</v>
      </c>
      <c s="36" t="s">
        <v>81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1231</v>
      </c>
    </row>
    <row r="38" spans="1:5" ht="127.5">
      <c r="A38" t="s">
        <v>60</v>
      </c>
      <c r="E38" s="39" t="s">
        <v>1293</v>
      </c>
    </row>
    <row r="39" spans="1:16" ht="12.75">
      <c r="A39" t="s">
        <v>49</v>
      </c>
      <c s="34" t="s">
        <v>226</v>
      </c>
      <c s="34" t="s">
        <v>1294</v>
      </c>
      <c s="35" t="s">
        <v>59</v>
      </c>
      <c s="6" t="s">
        <v>1295</v>
      </c>
      <c s="36" t="s">
        <v>94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1231</v>
      </c>
    </row>
    <row r="42" spans="1:5" ht="76.5">
      <c r="A42" t="s">
        <v>60</v>
      </c>
      <c r="E42" s="39" t="s">
        <v>301</v>
      </c>
    </row>
    <row r="43" spans="1:13" ht="12.75">
      <c r="A43" t="s">
        <v>46</v>
      </c>
      <c r="C43" s="31" t="s">
        <v>1155</v>
      </c>
      <c r="E43" s="33" t="s">
        <v>1156</v>
      </c>
      <c r="J43" s="32">
        <f>0</f>
      </c>
      <c s="32">
        <f>0</f>
      </c>
      <c s="32">
        <f>0+L44+L48+L52+L56+L60+L64+L68+L72+L76+L80+L84+L88+L92+L96+L100+L104+L108+L112+L116</f>
      </c>
      <c s="32">
        <f>0+M44+M48+M52+M56+M60+M64+M68+M72+M76+M80+M84+M88+M92+M96+M100+M104+M108+M112+M116</f>
      </c>
    </row>
    <row r="44" spans="1:16" ht="12.75">
      <c r="A44" t="s">
        <v>49</v>
      </c>
      <c s="34" t="s">
        <v>88</v>
      </c>
      <c s="34" t="s">
        <v>155</v>
      </c>
      <c s="35" t="s">
        <v>59</v>
      </c>
      <c s="6" t="s">
        <v>156</v>
      </c>
      <c s="36" t="s">
        <v>81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1144</v>
      </c>
    </row>
    <row r="47" spans="1:5" ht="89.25">
      <c r="A47" t="s">
        <v>60</v>
      </c>
      <c r="E47" s="39" t="s">
        <v>157</v>
      </c>
    </row>
    <row r="48" spans="1:16" ht="12.75">
      <c r="A48" t="s">
        <v>49</v>
      </c>
      <c s="34" t="s">
        <v>76</v>
      </c>
      <c s="34" t="s">
        <v>1158</v>
      </c>
      <c s="35" t="s">
        <v>59</v>
      </c>
      <c s="6" t="s">
        <v>1159</v>
      </c>
      <c s="36" t="s">
        <v>94</v>
      </c>
      <c s="37">
        <v>495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1256</v>
      </c>
    </row>
    <row r="51" spans="1:5" ht="89.25">
      <c r="A51" t="s">
        <v>60</v>
      </c>
      <c r="E51" s="39" t="s">
        <v>1161</v>
      </c>
    </row>
    <row r="52" spans="1:16" ht="12.75">
      <c r="A52" t="s">
        <v>49</v>
      </c>
      <c s="34" t="s">
        <v>96</v>
      </c>
      <c s="34" t="s">
        <v>1296</v>
      </c>
      <c s="35" t="s">
        <v>59</v>
      </c>
      <c s="6" t="s">
        <v>1297</v>
      </c>
      <c s="36" t="s">
        <v>94</v>
      </c>
      <c s="37">
        <v>280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1256</v>
      </c>
    </row>
    <row r="55" spans="1:5" ht="89.25">
      <c r="A55" t="s">
        <v>60</v>
      </c>
      <c r="E55" s="39" t="s">
        <v>1161</v>
      </c>
    </row>
    <row r="56" spans="1:16" ht="12.75">
      <c r="A56" t="s">
        <v>49</v>
      </c>
      <c s="34" t="s">
        <v>100</v>
      </c>
      <c s="34" t="s">
        <v>1162</v>
      </c>
      <c s="35" t="s">
        <v>59</v>
      </c>
      <c s="6" t="s">
        <v>1163</v>
      </c>
      <c s="36" t="s">
        <v>94</v>
      </c>
      <c s="37">
        <v>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1160</v>
      </c>
    </row>
    <row r="59" spans="1:5" ht="89.25">
      <c r="A59" t="s">
        <v>60</v>
      </c>
      <c r="E59" s="39" t="s">
        <v>1161</v>
      </c>
    </row>
    <row r="60" spans="1:16" ht="25.5">
      <c r="A60" t="s">
        <v>49</v>
      </c>
      <c s="34" t="s">
        <v>184</v>
      </c>
      <c s="34" t="s">
        <v>1164</v>
      </c>
      <c s="35" t="s">
        <v>59</v>
      </c>
      <c s="6" t="s">
        <v>1165</v>
      </c>
      <c s="36" t="s">
        <v>81</v>
      </c>
      <c s="37">
        <v>118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1160</v>
      </c>
    </row>
    <row r="63" spans="1:5" ht="89.25">
      <c r="A63" t="s">
        <v>60</v>
      </c>
      <c r="E63" s="39" t="s">
        <v>1166</v>
      </c>
    </row>
    <row r="64" spans="1:16" ht="25.5">
      <c r="A64" t="s">
        <v>49</v>
      </c>
      <c s="34" t="s">
        <v>104</v>
      </c>
      <c s="34" t="s">
        <v>1167</v>
      </c>
      <c s="35" t="s">
        <v>59</v>
      </c>
      <c s="6" t="s">
        <v>1168</v>
      </c>
      <c s="36" t="s">
        <v>81</v>
      </c>
      <c s="37">
        <v>118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1160</v>
      </c>
    </row>
    <row r="67" spans="1:5" ht="89.25">
      <c r="A67" t="s">
        <v>60</v>
      </c>
      <c r="E67" s="39" t="s">
        <v>1166</v>
      </c>
    </row>
    <row r="68" spans="1:16" ht="12.75">
      <c r="A68" t="s">
        <v>49</v>
      </c>
      <c s="34" t="s">
        <v>108</v>
      </c>
      <c s="34" t="s">
        <v>1169</v>
      </c>
      <c s="35" t="s">
        <v>59</v>
      </c>
      <c s="6" t="s">
        <v>1170</v>
      </c>
      <c s="36" t="s">
        <v>94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1298</v>
      </c>
    </row>
    <row r="71" spans="1:5" ht="140.25">
      <c r="A71" t="s">
        <v>60</v>
      </c>
      <c r="E71" s="39" t="s">
        <v>1172</v>
      </c>
    </row>
    <row r="72" spans="1:16" ht="12.75">
      <c r="A72" t="s">
        <v>49</v>
      </c>
      <c s="34" t="s">
        <v>114</v>
      </c>
      <c s="34" t="s">
        <v>1173</v>
      </c>
      <c s="35" t="s">
        <v>59</v>
      </c>
      <c s="6" t="s">
        <v>1174</v>
      </c>
      <c s="36" t="s">
        <v>94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1298</v>
      </c>
    </row>
    <row r="75" spans="1:5" ht="102">
      <c r="A75" t="s">
        <v>60</v>
      </c>
      <c r="E75" s="39" t="s">
        <v>1175</v>
      </c>
    </row>
    <row r="76" spans="1:16" ht="12.75">
      <c r="A76" t="s">
        <v>49</v>
      </c>
      <c s="34" t="s">
        <v>118</v>
      </c>
      <c s="34" t="s">
        <v>1299</v>
      </c>
      <c s="35" t="s">
        <v>59</v>
      </c>
      <c s="6" t="s">
        <v>1300</v>
      </c>
      <c s="36" t="s">
        <v>81</v>
      </c>
      <c s="37">
        <v>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1187</v>
      </c>
    </row>
    <row r="79" spans="1:5" ht="76.5">
      <c r="A79" t="s">
        <v>60</v>
      </c>
      <c r="E79" s="39" t="s">
        <v>1301</v>
      </c>
    </row>
    <row r="80" spans="1:16" ht="25.5">
      <c r="A80" t="s">
        <v>49</v>
      </c>
      <c s="34" t="s">
        <v>122</v>
      </c>
      <c s="34" t="s">
        <v>1302</v>
      </c>
      <c s="35" t="s">
        <v>59</v>
      </c>
      <c s="6" t="s">
        <v>1303</v>
      </c>
      <c s="36" t="s">
        <v>81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1187</v>
      </c>
    </row>
    <row r="83" spans="1:5" ht="76.5">
      <c r="A83" t="s">
        <v>60</v>
      </c>
      <c r="E83" s="39" t="s">
        <v>1301</v>
      </c>
    </row>
    <row r="84" spans="1:16" ht="25.5">
      <c r="A84" t="s">
        <v>49</v>
      </c>
      <c s="34" t="s">
        <v>125</v>
      </c>
      <c s="34" t="s">
        <v>1304</v>
      </c>
      <c s="35" t="s">
        <v>59</v>
      </c>
      <c s="6" t="s">
        <v>1305</v>
      </c>
      <c s="36" t="s">
        <v>81</v>
      </c>
      <c s="37">
        <v>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1187</v>
      </c>
    </row>
    <row r="87" spans="1:5" ht="76.5">
      <c r="A87" t="s">
        <v>60</v>
      </c>
      <c r="E87" s="39" t="s">
        <v>1192</v>
      </c>
    </row>
    <row r="88" spans="1:16" ht="12.75">
      <c r="A88" t="s">
        <v>49</v>
      </c>
      <c s="34" t="s">
        <v>129</v>
      </c>
      <c s="34" t="s">
        <v>1306</v>
      </c>
      <c s="35" t="s">
        <v>59</v>
      </c>
      <c s="6" t="s">
        <v>1307</v>
      </c>
      <c s="36" t="s">
        <v>81</v>
      </c>
      <c s="37">
        <v>72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1308</v>
      </c>
    </row>
    <row r="90" spans="1:5" ht="12.75">
      <c r="A90" s="35" t="s">
        <v>58</v>
      </c>
      <c r="E90" s="40" t="s">
        <v>1187</v>
      </c>
    </row>
    <row r="91" spans="1:5" ht="102">
      <c r="A91" t="s">
        <v>60</v>
      </c>
      <c r="E91" s="39" t="s">
        <v>1309</v>
      </c>
    </row>
    <row r="92" spans="1:16" ht="12.75">
      <c r="A92" t="s">
        <v>49</v>
      </c>
      <c s="34" t="s">
        <v>204</v>
      </c>
      <c s="34" t="s">
        <v>1310</v>
      </c>
      <c s="35" t="s">
        <v>59</v>
      </c>
      <c s="6" t="s">
        <v>1311</v>
      </c>
      <c s="36" t="s">
        <v>81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1312</v>
      </c>
    </row>
    <row r="94" spans="1:5" ht="12.75">
      <c r="A94" s="35" t="s">
        <v>58</v>
      </c>
      <c r="E94" s="40" t="s">
        <v>1195</v>
      </c>
    </row>
    <row r="95" spans="1:5" ht="127.5">
      <c r="A95" t="s">
        <v>60</v>
      </c>
      <c r="E95" s="39" t="s">
        <v>1313</v>
      </c>
    </row>
    <row r="96" spans="1:16" ht="12.75">
      <c r="A96" t="s">
        <v>49</v>
      </c>
      <c s="34" t="s">
        <v>208</v>
      </c>
      <c s="34" t="s">
        <v>1314</v>
      </c>
      <c s="35" t="s">
        <v>59</v>
      </c>
      <c s="6" t="s">
        <v>1315</v>
      </c>
      <c s="36" t="s">
        <v>81</v>
      </c>
      <c s="37">
        <v>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1195</v>
      </c>
    </row>
    <row r="99" spans="1:5" ht="89.25">
      <c r="A99" t="s">
        <v>60</v>
      </c>
      <c r="E99" s="39" t="s">
        <v>1316</v>
      </c>
    </row>
    <row r="100" spans="1:16" ht="12.75">
      <c r="A100" t="s">
        <v>49</v>
      </c>
      <c s="34" t="s">
        <v>212</v>
      </c>
      <c s="34" t="s">
        <v>1317</v>
      </c>
      <c s="35" t="s">
        <v>59</v>
      </c>
      <c s="6" t="s">
        <v>1318</v>
      </c>
      <c s="36" t="s">
        <v>81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1195</v>
      </c>
    </row>
    <row r="103" spans="1:5" ht="89.25">
      <c r="A103" t="s">
        <v>60</v>
      </c>
      <c r="E103" s="39" t="s">
        <v>1316</v>
      </c>
    </row>
    <row r="104" spans="1:16" ht="12.75">
      <c r="A104" t="s">
        <v>49</v>
      </c>
      <c s="34" t="s">
        <v>132</v>
      </c>
      <c s="34" t="s">
        <v>1200</v>
      </c>
      <c s="35" t="s">
        <v>59</v>
      </c>
      <c s="6" t="s">
        <v>1201</v>
      </c>
      <c s="36" t="s">
        <v>81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1144</v>
      </c>
    </row>
    <row r="107" spans="1:5" ht="89.25">
      <c r="A107" t="s">
        <v>60</v>
      </c>
      <c r="E107" s="39" t="s">
        <v>1202</v>
      </c>
    </row>
    <row r="108" spans="1:16" ht="12.75">
      <c r="A108" t="s">
        <v>49</v>
      </c>
      <c s="34" t="s">
        <v>137</v>
      </c>
      <c s="34" t="s">
        <v>1203</v>
      </c>
      <c s="35" t="s">
        <v>59</v>
      </c>
      <c s="6" t="s">
        <v>1204</v>
      </c>
      <c s="36" t="s">
        <v>81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1195</v>
      </c>
    </row>
    <row r="111" spans="1:5" ht="76.5">
      <c r="A111" t="s">
        <v>60</v>
      </c>
      <c r="E111" s="39" t="s">
        <v>1205</v>
      </c>
    </row>
    <row r="112" spans="1:16" ht="25.5">
      <c r="A112" t="s">
        <v>49</v>
      </c>
      <c s="34" t="s">
        <v>141</v>
      </c>
      <c s="34" t="s">
        <v>1319</v>
      </c>
      <c s="35" t="s">
        <v>59</v>
      </c>
      <c s="6" t="s">
        <v>1320</v>
      </c>
      <c s="36" t="s">
        <v>94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1195</v>
      </c>
    </row>
    <row r="115" spans="1:5" ht="102">
      <c r="A115" t="s">
        <v>60</v>
      </c>
      <c r="E115" s="39" t="s">
        <v>1321</v>
      </c>
    </row>
    <row r="116" spans="1:16" ht="12.75">
      <c r="A116" t="s">
        <v>49</v>
      </c>
      <c s="34" t="s">
        <v>50</v>
      </c>
      <c s="34" t="s">
        <v>1322</v>
      </c>
      <c s="35" t="s">
        <v>59</v>
      </c>
      <c s="6" t="s">
        <v>1323</v>
      </c>
      <c s="36" t="s">
        <v>81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67</v>
      </c>
      <c>
        <f>(M116*21)/100</f>
      </c>
      <c t="s">
        <v>27</v>
      </c>
    </row>
    <row r="117" spans="1:5" ht="12.75">
      <c r="A117" s="35" t="s">
        <v>56</v>
      </c>
      <c r="E117" s="39" t="s">
        <v>59</v>
      </c>
    </row>
    <row r="118" spans="1:5" ht="12.75">
      <c r="A118" s="35" t="s">
        <v>58</v>
      </c>
      <c r="E118" s="40" t="s">
        <v>1195</v>
      </c>
    </row>
    <row r="119" spans="1:5" ht="89.25">
      <c r="A119" t="s">
        <v>60</v>
      </c>
      <c r="E119" s="39" t="s">
        <v>1324</v>
      </c>
    </row>
    <row r="120" spans="1:13" ht="12.75">
      <c r="A120" t="s">
        <v>46</v>
      </c>
      <c r="C120" s="31" t="s">
        <v>1209</v>
      </c>
      <c r="E120" s="33" t="s">
        <v>1210</v>
      </c>
      <c r="J120" s="32">
        <f>0</f>
      </c>
      <c s="32">
        <f>0</f>
      </c>
      <c s="32">
        <f>0+L121+L125+L129+L133+L137+L141+L145</f>
      </c>
      <c s="32">
        <f>0+M121+M125+M129+M133+M137+M141+M145</f>
      </c>
    </row>
    <row r="121" spans="1:16" ht="12.75">
      <c r="A121" t="s">
        <v>49</v>
      </c>
      <c s="34" t="s">
        <v>62</v>
      </c>
      <c s="34" t="s">
        <v>390</v>
      </c>
      <c s="35" t="s">
        <v>59</v>
      </c>
      <c s="6" t="s">
        <v>391</v>
      </c>
      <c s="36" t="s">
        <v>233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2.75">
      <c r="A124" t="s">
        <v>60</v>
      </c>
      <c r="E124" s="39" t="s">
        <v>392</v>
      </c>
    </row>
    <row r="125" spans="1:16" ht="25.5">
      <c r="A125" t="s">
        <v>49</v>
      </c>
      <c s="34" t="s">
        <v>236</v>
      </c>
      <c s="34" t="s">
        <v>247</v>
      </c>
      <c s="35" t="s">
        <v>59</v>
      </c>
      <c s="6" t="s">
        <v>248</v>
      </c>
      <c s="36" t="s">
        <v>81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114.75">
      <c r="A128" t="s">
        <v>60</v>
      </c>
      <c r="E128" s="39" t="s">
        <v>249</v>
      </c>
    </row>
    <row r="129" spans="1:16" ht="25.5">
      <c r="A129" t="s">
        <v>49</v>
      </c>
      <c s="34" t="s">
        <v>241</v>
      </c>
      <c s="34" t="s">
        <v>1211</v>
      </c>
      <c s="35" t="s">
        <v>59</v>
      </c>
      <c s="6" t="s">
        <v>1212</v>
      </c>
      <c s="36" t="s">
        <v>81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1213</v>
      </c>
    </row>
    <row r="133" spans="1:16" ht="12.75">
      <c r="A133" t="s">
        <v>49</v>
      </c>
      <c s="34" t="s">
        <v>246</v>
      </c>
      <c s="34" t="s">
        <v>1214</v>
      </c>
      <c s="35" t="s">
        <v>59</v>
      </c>
      <c s="6" t="s">
        <v>1215</v>
      </c>
      <c s="36" t="s">
        <v>135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1216</v>
      </c>
    </row>
    <row r="137" spans="1:16" ht="12.75">
      <c r="A137" t="s">
        <v>49</v>
      </c>
      <c s="34" t="s">
        <v>250</v>
      </c>
      <c s="34" t="s">
        <v>1217</v>
      </c>
      <c s="35" t="s">
        <v>59</v>
      </c>
      <c s="6" t="s">
        <v>1218</v>
      </c>
      <c s="36" t="s">
        <v>135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1219</v>
      </c>
    </row>
    <row r="141" spans="1:16" ht="12.75">
      <c r="A141" t="s">
        <v>49</v>
      </c>
      <c s="34" t="s">
        <v>520</v>
      </c>
      <c s="34" t="s">
        <v>1220</v>
      </c>
      <c s="35" t="s">
        <v>59</v>
      </c>
      <c s="6" t="s">
        <v>1221</v>
      </c>
      <c s="36" t="s">
        <v>135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89.25">
      <c r="A144" t="s">
        <v>60</v>
      </c>
      <c r="E144" s="39" t="s">
        <v>1222</v>
      </c>
    </row>
    <row r="145" spans="1:16" ht="12.75">
      <c r="A145" t="s">
        <v>49</v>
      </c>
      <c s="34" t="s">
        <v>677</v>
      </c>
      <c s="34" t="s">
        <v>1223</v>
      </c>
      <c s="35" t="s">
        <v>59</v>
      </c>
      <c s="6" t="s">
        <v>1224</v>
      </c>
      <c s="36" t="s">
        <v>135</v>
      </c>
      <c s="37">
        <v>10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67</v>
      </c>
      <c>
        <f>(M145*21)/100</f>
      </c>
      <c t="s">
        <v>27</v>
      </c>
    </row>
    <row r="146" spans="1:5" ht="12.75">
      <c r="A146" s="35" t="s">
        <v>56</v>
      </c>
      <c r="E146" s="39" t="s">
        <v>59</v>
      </c>
    </row>
    <row r="147" spans="1:5" ht="12.75">
      <c r="A147" s="35" t="s">
        <v>58</v>
      </c>
      <c r="E147" s="40" t="s">
        <v>59</v>
      </c>
    </row>
    <row r="148" spans="1:5" ht="102">
      <c r="A148" t="s">
        <v>60</v>
      </c>
      <c r="E148" s="39" t="s">
        <v>1225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1325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1325</v>
      </c>
      <c r="E4" s="26" t="s">
        <v>1326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1328</v>
      </c>
      <c r="E8" s="30" t="s">
        <v>1326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62</v>
      </c>
      <c r="E9" s="33" t="s">
        <v>1329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1330</v>
      </c>
      <c s="35" t="s">
        <v>59</v>
      </c>
      <c s="6" t="s">
        <v>1331</v>
      </c>
      <c s="36" t="s">
        <v>81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3" ht="12.75">
      <c r="A14" t="s">
        <v>46</v>
      </c>
      <c r="C14" s="31" t="s">
        <v>27</v>
      </c>
      <c r="E14" s="33" t="s">
        <v>1332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62</v>
      </c>
      <c s="34" t="s">
        <v>390</v>
      </c>
      <c s="35" t="s">
        <v>59</v>
      </c>
      <c s="6" t="s">
        <v>391</v>
      </c>
      <c s="36" t="s">
        <v>233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12.75">
      <c r="A18" t="s">
        <v>60</v>
      </c>
      <c r="E18" s="39" t="s">
        <v>392</v>
      </c>
    </row>
    <row r="19" spans="1:16" ht="12.75">
      <c r="A19" t="s">
        <v>49</v>
      </c>
      <c s="34" t="s">
        <v>62</v>
      </c>
      <c s="34" t="s">
        <v>1333</v>
      </c>
      <c s="35" t="s">
        <v>59</v>
      </c>
      <c s="6" t="s">
        <v>1334</v>
      </c>
      <c s="36" t="s">
        <v>81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12.75">
      <c r="A22" t="s">
        <v>60</v>
      </c>
      <c r="E22" s="39" t="s">
        <v>59</v>
      </c>
    </row>
    <row r="23" spans="1:16" ht="12.75">
      <c r="A23" t="s">
        <v>49</v>
      </c>
      <c s="34" t="s">
        <v>26</v>
      </c>
      <c s="34" t="s">
        <v>1335</v>
      </c>
      <c s="35" t="s">
        <v>59</v>
      </c>
      <c s="6" t="s">
        <v>1336</v>
      </c>
      <c s="36" t="s">
        <v>81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6" ht="12.75">
      <c r="A27" t="s">
        <v>49</v>
      </c>
      <c s="34" t="s">
        <v>78</v>
      </c>
      <c s="34" t="s">
        <v>1337</v>
      </c>
      <c s="35" t="s">
        <v>59</v>
      </c>
      <c s="6" t="s">
        <v>1338</v>
      </c>
      <c s="36" t="s">
        <v>81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12.75">
      <c r="A30" t="s">
        <v>60</v>
      </c>
      <c r="E30" s="39" t="s">
        <v>59</v>
      </c>
    </row>
    <row r="31" spans="1:16" ht="12.75">
      <c r="A31" t="s">
        <v>49</v>
      </c>
      <c s="34" t="s">
        <v>83</v>
      </c>
      <c s="34" t="s">
        <v>1339</v>
      </c>
      <c s="35" t="s">
        <v>59</v>
      </c>
      <c s="6" t="s">
        <v>1340</v>
      </c>
      <c s="36" t="s">
        <v>81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12.75">
      <c r="A34" t="s">
        <v>60</v>
      </c>
      <c r="E34" s="39" t="s">
        <v>59</v>
      </c>
    </row>
    <row r="35" spans="1:16" ht="25.5">
      <c r="A35" t="s">
        <v>49</v>
      </c>
      <c s="34" t="s">
        <v>88</v>
      </c>
      <c s="34" t="s">
        <v>1341</v>
      </c>
      <c s="35" t="s">
        <v>59</v>
      </c>
      <c s="6" t="s">
        <v>1342</v>
      </c>
      <c s="36" t="s">
        <v>81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0.05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40.25">
      <c r="A13" t="s">
        <v>60</v>
      </c>
      <c r="E13" s="39" t="s">
        <v>61</v>
      </c>
    </row>
    <row r="14" spans="1:13" ht="12.75">
      <c r="A14" t="s">
        <v>46</v>
      </c>
      <c r="C14" s="31" t="s">
        <v>62</v>
      </c>
      <c r="E14" s="33" t="s">
        <v>63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62</v>
      </c>
      <c s="34" t="s">
        <v>64</v>
      </c>
      <c s="35" t="s">
        <v>59</v>
      </c>
      <c s="6" t="s">
        <v>65</v>
      </c>
      <c s="36" t="s">
        <v>66</v>
      </c>
      <c s="37">
        <v>180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25.5">
      <c r="A18" t="s">
        <v>60</v>
      </c>
      <c r="E18" s="39" t="s">
        <v>68</v>
      </c>
    </row>
    <row r="19" spans="1:16" ht="12.75">
      <c r="A19" t="s">
        <v>49</v>
      </c>
      <c s="34" t="s">
        <v>27</v>
      </c>
      <c s="34" t="s">
        <v>69</v>
      </c>
      <c s="35" t="s">
        <v>59</v>
      </c>
      <c s="6" t="s">
        <v>70</v>
      </c>
      <c s="36" t="s">
        <v>71</v>
      </c>
      <c s="37">
        <v>104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72</v>
      </c>
    </row>
    <row r="23" spans="1:16" ht="12.75">
      <c r="A23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104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229.5">
      <c r="A26" t="s">
        <v>60</v>
      </c>
      <c r="E26" s="39" t="s">
        <v>75</v>
      </c>
    </row>
    <row r="27" spans="1:13" ht="12.75">
      <c r="A27" t="s">
        <v>46</v>
      </c>
      <c r="C27" s="31" t="s">
        <v>76</v>
      </c>
      <c r="E27" s="33" t="s">
        <v>77</v>
      </c>
      <c r="J27" s="32">
        <f>0</f>
      </c>
      <c s="32">
        <f>0</f>
      </c>
      <c s="32">
        <f>0+L28+L32+L36+L40+L44+L48+L52+L56+L60+L64+L68+L72+L76+L80+L84+L88+L92</f>
      </c>
      <c s="32">
        <f>0+M28+M32+M36+M40+M44+M48+M52+M56+M60+M64+M68+M72+M76+M80+M84+M88+M92</f>
      </c>
    </row>
    <row r="28" spans="1:16" ht="12.75">
      <c r="A28" t="s">
        <v>49</v>
      </c>
      <c s="34" t="s">
        <v>78</v>
      </c>
      <c s="34" t="s">
        <v>79</v>
      </c>
      <c s="35" t="s">
        <v>59</v>
      </c>
      <c s="6" t="s">
        <v>80</v>
      </c>
      <c s="36" t="s">
        <v>81</v>
      </c>
      <c s="37">
        <v>10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114.75">
      <c r="A31" t="s">
        <v>60</v>
      </c>
      <c r="E31" s="39" t="s">
        <v>82</v>
      </c>
    </row>
    <row r="32" spans="1:16" ht="12.75">
      <c r="A32" t="s">
        <v>49</v>
      </c>
      <c s="34" t="s">
        <v>83</v>
      </c>
      <c s="34" t="s">
        <v>84</v>
      </c>
      <c s="35" t="s">
        <v>59</v>
      </c>
      <c s="6" t="s">
        <v>85</v>
      </c>
      <c s="36" t="s">
        <v>86</v>
      </c>
      <c s="37">
        <v>0.2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25.5">
      <c r="A35" t="s">
        <v>60</v>
      </c>
      <c r="E35" s="39" t="s">
        <v>87</v>
      </c>
    </row>
    <row r="36" spans="1:16" ht="12.75">
      <c r="A36" t="s">
        <v>49</v>
      </c>
      <c s="34" t="s">
        <v>88</v>
      </c>
      <c s="34" t="s">
        <v>89</v>
      </c>
      <c s="35" t="s">
        <v>59</v>
      </c>
      <c s="6" t="s">
        <v>90</v>
      </c>
      <c s="36" t="s">
        <v>86</v>
      </c>
      <c s="37">
        <v>0.2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25.5">
      <c r="A39" t="s">
        <v>60</v>
      </c>
      <c r="E39" s="39" t="s">
        <v>91</v>
      </c>
    </row>
    <row r="40" spans="1:16" ht="12.75">
      <c r="A40" t="s">
        <v>49</v>
      </c>
      <c s="34" t="s">
        <v>76</v>
      </c>
      <c s="34" t="s">
        <v>92</v>
      </c>
      <c s="35" t="s">
        <v>59</v>
      </c>
      <c s="6" t="s">
        <v>93</v>
      </c>
      <c s="36" t="s">
        <v>94</v>
      </c>
      <c s="37">
        <v>260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59</v>
      </c>
    </row>
    <row r="43" spans="1:5" ht="102">
      <c r="A43" t="s">
        <v>60</v>
      </c>
      <c r="E43" s="39" t="s">
        <v>95</v>
      </c>
    </row>
    <row r="44" spans="1:16" ht="12.75">
      <c r="A44" t="s">
        <v>49</v>
      </c>
      <c s="34" t="s">
        <v>96</v>
      </c>
      <c s="34" t="s">
        <v>97</v>
      </c>
      <c s="35" t="s">
        <v>59</v>
      </c>
      <c s="6" t="s">
        <v>98</v>
      </c>
      <c s="36" t="s">
        <v>94</v>
      </c>
      <c s="37">
        <v>260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59</v>
      </c>
    </row>
    <row r="47" spans="1:5" ht="153">
      <c r="A47" t="s">
        <v>60</v>
      </c>
      <c r="E47" s="39" t="s">
        <v>99</v>
      </c>
    </row>
    <row r="48" spans="1:16" ht="25.5">
      <c r="A48" t="s">
        <v>49</v>
      </c>
      <c s="34" t="s">
        <v>100</v>
      </c>
      <c s="34" t="s">
        <v>101</v>
      </c>
      <c s="35" t="s">
        <v>59</v>
      </c>
      <c s="6" t="s">
        <v>102</v>
      </c>
      <c s="36" t="s">
        <v>94</v>
      </c>
      <c s="37">
        <v>260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59</v>
      </c>
    </row>
    <row r="51" spans="1:5" ht="127.5">
      <c r="A51" t="s">
        <v>60</v>
      </c>
      <c r="E51" s="39" t="s">
        <v>103</v>
      </c>
    </row>
    <row r="52" spans="1:16" ht="12.75">
      <c r="A52" t="s">
        <v>49</v>
      </c>
      <c s="34" t="s">
        <v>104</v>
      </c>
      <c s="34" t="s">
        <v>105</v>
      </c>
      <c s="35" t="s">
        <v>59</v>
      </c>
      <c s="6" t="s">
        <v>106</v>
      </c>
      <c s="36" t="s">
        <v>81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59</v>
      </c>
    </row>
    <row r="55" spans="1:5" ht="89.25">
      <c r="A55" t="s">
        <v>60</v>
      </c>
      <c r="E55" s="39" t="s">
        <v>107</v>
      </c>
    </row>
    <row r="56" spans="1:16" ht="12.75">
      <c r="A56" t="s">
        <v>49</v>
      </c>
      <c s="34" t="s">
        <v>108</v>
      </c>
      <c s="34" t="s">
        <v>109</v>
      </c>
      <c s="35" t="s">
        <v>59</v>
      </c>
      <c s="6" t="s">
        <v>110</v>
      </c>
      <c s="36" t="s">
        <v>111</v>
      </c>
      <c s="37">
        <v>68.64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112</v>
      </c>
    </row>
    <row r="59" spans="1:5" ht="76.5">
      <c r="A59" t="s">
        <v>60</v>
      </c>
      <c r="E59" s="39" t="s">
        <v>113</v>
      </c>
    </row>
    <row r="60" spans="1:16" ht="12.75">
      <c r="A60" t="s">
        <v>49</v>
      </c>
      <c s="34" t="s">
        <v>114</v>
      </c>
      <c s="34" t="s">
        <v>115</v>
      </c>
      <c s="35" t="s">
        <v>59</v>
      </c>
      <c s="6" t="s">
        <v>116</v>
      </c>
      <c s="36" t="s">
        <v>111</v>
      </c>
      <c s="37">
        <v>162.24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38.25">
      <c r="A62" s="35" t="s">
        <v>58</v>
      </c>
      <c r="E62" s="40" t="s">
        <v>117</v>
      </c>
    </row>
    <row r="63" spans="1:5" ht="76.5">
      <c r="A63" t="s">
        <v>60</v>
      </c>
      <c r="E63" s="39" t="s">
        <v>113</v>
      </c>
    </row>
    <row r="64" spans="1:16" ht="12.75">
      <c r="A64" t="s">
        <v>49</v>
      </c>
      <c s="34" t="s">
        <v>118</v>
      </c>
      <c s="34" t="s">
        <v>119</v>
      </c>
      <c s="35" t="s">
        <v>59</v>
      </c>
      <c s="6" t="s">
        <v>120</v>
      </c>
      <c s="36" t="s">
        <v>111</v>
      </c>
      <c s="37">
        <v>68.64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112</v>
      </c>
    </row>
    <row r="67" spans="1:5" ht="204">
      <c r="A67" t="s">
        <v>60</v>
      </c>
      <c r="E67" s="39" t="s">
        <v>121</v>
      </c>
    </row>
    <row r="68" spans="1:16" ht="12.75">
      <c r="A68" t="s">
        <v>49</v>
      </c>
      <c s="34" t="s">
        <v>122</v>
      </c>
      <c s="34" t="s">
        <v>123</v>
      </c>
      <c s="35" t="s">
        <v>59</v>
      </c>
      <c s="6" t="s">
        <v>124</v>
      </c>
      <c s="36" t="s">
        <v>111</v>
      </c>
      <c s="37">
        <v>162.24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38.25">
      <c r="A70" s="35" t="s">
        <v>58</v>
      </c>
      <c r="E70" s="40" t="s">
        <v>117</v>
      </c>
    </row>
    <row r="71" spans="1:5" ht="204">
      <c r="A71" t="s">
        <v>60</v>
      </c>
      <c r="E71" s="39" t="s">
        <v>121</v>
      </c>
    </row>
    <row r="72" spans="1:16" ht="25.5">
      <c r="A72" t="s">
        <v>49</v>
      </c>
      <c s="34" t="s">
        <v>125</v>
      </c>
      <c s="34" t="s">
        <v>126</v>
      </c>
      <c s="35" t="s">
        <v>59</v>
      </c>
      <c s="6" t="s">
        <v>127</v>
      </c>
      <c s="36" t="s">
        <v>81</v>
      </c>
      <c s="37">
        <v>44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59</v>
      </c>
    </row>
    <row r="75" spans="1:5" ht="140.25">
      <c r="A75" t="s">
        <v>60</v>
      </c>
      <c r="E75" s="39" t="s">
        <v>128</v>
      </c>
    </row>
    <row r="76" spans="1:16" ht="25.5">
      <c r="A76" t="s">
        <v>49</v>
      </c>
      <c s="34" t="s">
        <v>129</v>
      </c>
      <c s="34" t="s">
        <v>130</v>
      </c>
      <c s="35" t="s">
        <v>59</v>
      </c>
      <c s="6" t="s">
        <v>131</v>
      </c>
      <c s="36" t="s">
        <v>81</v>
      </c>
      <c s="37">
        <v>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140.25">
      <c r="A79" t="s">
        <v>60</v>
      </c>
      <c r="E79" s="39" t="s">
        <v>128</v>
      </c>
    </row>
    <row r="80" spans="1:16" ht="12.75">
      <c r="A80" t="s">
        <v>49</v>
      </c>
      <c s="34" t="s">
        <v>132</v>
      </c>
      <c s="34" t="s">
        <v>133</v>
      </c>
      <c s="35" t="s">
        <v>59</v>
      </c>
      <c s="6" t="s">
        <v>134</v>
      </c>
      <c s="36" t="s">
        <v>135</v>
      </c>
      <c s="37">
        <v>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14.75">
      <c r="A83" t="s">
        <v>60</v>
      </c>
      <c r="E83" s="39" t="s">
        <v>136</v>
      </c>
    </row>
    <row r="84" spans="1:16" ht="12.75">
      <c r="A84" t="s">
        <v>49</v>
      </c>
      <c s="34" t="s">
        <v>137</v>
      </c>
      <c s="34" t="s">
        <v>138</v>
      </c>
      <c s="35" t="s">
        <v>59</v>
      </c>
      <c s="6" t="s">
        <v>139</v>
      </c>
      <c s="36" t="s">
        <v>135</v>
      </c>
      <c s="37">
        <v>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59</v>
      </c>
    </row>
    <row r="87" spans="1:5" ht="102">
      <c r="A87" t="s">
        <v>60</v>
      </c>
      <c r="E87" s="39" t="s">
        <v>140</v>
      </c>
    </row>
    <row r="88" spans="1:16" ht="12.75">
      <c r="A88" t="s">
        <v>49</v>
      </c>
      <c s="34" t="s">
        <v>141</v>
      </c>
      <c s="34" t="s">
        <v>142</v>
      </c>
      <c s="35" t="s">
        <v>59</v>
      </c>
      <c s="6" t="s">
        <v>143</v>
      </c>
      <c s="36" t="s">
        <v>135</v>
      </c>
      <c s="37">
        <v>40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59</v>
      </c>
    </row>
    <row r="91" spans="1:5" ht="114.75">
      <c r="A91" t="s">
        <v>60</v>
      </c>
      <c r="E91" s="39" t="s">
        <v>144</v>
      </c>
    </row>
    <row r="92" spans="1:16" ht="12.75">
      <c r="A92" t="s">
        <v>49</v>
      </c>
      <c s="34" t="s">
        <v>145</v>
      </c>
      <c s="34" t="s">
        <v>146</v>
      </c>
      <c s="35" t="s">
        <v>59</v>
      </c>
      <c s="6" t="s">
        <v>147</v>
      </c>
      <c s="36" t="s">
        <v>81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148</v>
      </c>
    </row>
    <row r="95" spans="1:5" ht="140.25">
      <c r="A95" t="s">
        <v>60</v>
      </c>
      <c r="E95" s="39" t="s">
        <v>149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150</v>
      </c>
      <c r="E4" s="26" t="s">
        <v>151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COUNTIFS(L8:L136,"=0",A8:A136,"P")+COUNTIFS(L8:L136,"",A8:A136,"P")+SUM(Q8:Q136)</f>
      </c>
    </row>
    <row r="8" spans="1:13" ht="12.75">
      <c r="A8" t="s">
        <v>44</v>
      </c>
      <c r="C8" s="28" t="s">
        <v>154</v>
      </c>
      <c r="E8" s="30" t="s">
        <v>153</v>
      </c>
      <c r="J8" s="29">
        <f>0+J9+J30+J123</f>
      </c>
      <c s="29">
        <f>0+K9+K30+K123</f>
      </c>
      <c s="29">
        <f>0+L9+L30+L123</f>
      </c>
      <c s="29">
        <f>0+M9+M30+M123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155</v>
      </c>
      <c s="35" t="s">
        <v>59</v>
      </c>
      <c s="6" t="s">
        <v>156</v>
      </c>
      <c s="36" t="s">
        <v>81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148</v>
      </c>
    </row>
    <row r="13" spans="1:5" ht="89.25">
      <c r="A13" t="s">
        <v>60</v>
      </c>
      <c r="E13" s="39" t="s">
        <v>157</v>
      </c>
    </row>
    <row r="14" spans="1:16" ht="12.75">
      <c r="A14" t="s">
        <v>49</v>
      </c>
      <c s="34" t="s">
        <v>27</v>
      </c>
      <c s="34" t="s">
        <v>158</v>
      </c>
      <c s="35" t="s">
        <v>59</v>
      </c>
      <c s="6" t="s">
        <v>159</v>
      </c>
      <c s="36" t="s">
        <v>71</v>
      </c>
      <c s="37">
        <v>138.65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160</v>
      </c>
    </row>
    <row r="17" spans="1:5" ht="344.25">
      <c r="A17" t="s">
        <v>60</v>
      </c>
      <c r="E17" s="39" t="s">
        <v>72</v>
      </c>
    </row>
    <row r="18" spans="1:16" ht="12.75">
      <c r="A18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138.65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160</v>
      </c>
    </row>
    <row r="21" spans="1:5" ht="229.5">
      <c r="A21" t="s">
        <v>60</v>
      </c>
      <c r="E21" s="39" t="s">
        <v>75</v>
      </c>
    </row>
    <row r="22" spans="1:16" ht="12.75">
      <c r="A22" t="s">
        <v>49</v>
      </c>
      <c s="34" t="s">
        <v>78</v>
      </c>
      <c s="34" t="s">
        <v>161</v>
      </c>
      <c s="35" t="s">
        <v>59</v>
      </c>
      <c s="6" t="s">
        <v>162</v>
      </c>
      <c s="36" t="s">
        <v>71</v>
      </c>
      <c s="37">
        <v>34.06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148</v>
      </c>
    </row>
    <row r="25" spans="1:5" ht="51">
      <c r="A25" t="s">
        <v>60</v>
      </c>
      <c r="E25" s="39" t="s">
        <v>163</v>
      </c>
    </row>
    <row r="26" spans="1:16" ht="12.75">
      <c r="A26" t="s">
        <v>49</v>
      </c>
      <c s="34" t="s">
        <v>83</v>
      </c>
      <c s="34" t="s">
        <v>164</v>
      </c>
      <c s="35" t="s">
        <v>59</v>
      </c>
      <c s="6" t="s">
        <v>165</v>
      </c>
      <c s="36" t="s">
        <v>81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166</v>
      </c>
    </row>
    <row r="28" spans="1:5" ht="12.75">
      <c r="A28" s="35" t="s">
        <v>58</v>
      </c>
      <c r="E28" s="40" t="s">
        <v>148</v>
      </c>
    </row>
    <row r="29" spans="1:5" ht="12.75">
      <c r="A29" t="s">
        <v>60</v>
      </c>
      <c r="E29" s="39" t="s">
        <v>167</v>
      </c>
    </row>
    <row r="30" spans="1:13" ht="12.75">
      <c r="A30" t="s">
        <v>46</v>
      </c>
      <c r="C30" s="31" t="s">
        <v>27</v>
      </c>
      <c r="E30" s="33" t="s">
        <v>168</v>
      </c>
      <c r="J30" s="32">
        <f>0</f>
      </c>
      <c s="32">
        <f>0</f>
      </c>
      <c s="32">
        <f>0+L31+L35+L39+L43+L47+L51+L55+L59+L63+L67+L71+L75+L79+L83+L87+L91+L95+L99+L103+L107+L111+L115+L119</f>
      </c>
      <c s="32">
        <f>0+M31+M35+M39+M43+M47+M51+M55+M59+M63+M67+M71+M75+M79+M83+M87+M91+M95+M99+M103+M107+M111+M115+M119</f>
      </c>
    </row>
    <row r="31" spans="1:16" ht="12.75">
      <c r="A31" t="s">
        <v>49</v>
      </c>
      <c s="34" t="s">
        <v>83</v>
      </c>
      <c s="34" t="s">
        <v>169</v>
      </c>
      <c s="35" t="s">
        <v>59</v>
      </c>
      <c s="6" t="s">
        <v>170</v>
      </c>
      <c s="36" t="s">
        <v>94</v>
      </c>
      <c s="37">
        <v>820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148</v>
      </c>
    </row>
    <row r="34" spans="1:5" ht="153">
      <c r="A34" t="s">
        <v>60</v>
      </c>
      <c r="E34" s="39" t="s">
        <v>171</v>
      </c>
    </row>
    <row r="35" spans="1:16" ht="12.75">
      <c r="A35" t="s">
        <v>49</v>
      </c>
      <c s="34" t="s">
        <v>88</v>
      </c>
      <c s="34" t="s">
        <v>172</v>
      </c>
      <c s="35" t="s">
        <v>59</v>
      </c>
      <c s="6" t="s">
        <v>173</v>
      </c>
      <c s="36" t="s">
        <v>94</v>
      </c>
      <c s="37">
        <v>820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148</v>
      </c>
    </row>
    <row r="38" spans="1:5" ht="114.75">
      <c r="A38" t="s">
        <v>60</v>
      </c>
      <c r="E38" s="39" t="s">
        <v>174</v>
      </c>
    </row>
    <row r="39" spans="1:16" ht="12.75">
      <c r="A39" t="s">
        <v>49</v>
      </c>
      <c s="34" t="s">
        <v>76</v>
      </c>
      <c s="34" t="s">
        <v>175</v>
      </c>
      <c s="35" t="s">
        <v>59</v>
      </c>
      <c s="6" t="s">
        <v>176</v>
      </c>
      <c s="36" t="s">
        <v>81</v>
      </c>
      <c s="37">
        <v>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148</v>
      </c>
    </row>
    <row r="42" spans="1:5" ht="178.5">
      <c r="A42" t="s">
        <v>60</v>
      </c>
      <c r="E42" s="39" t="s">
        <v>177</v>
      </c>
    </row>
    <row r="43" spans="1:16" ht="12.75">
      <c r="A43" t="s">
        <v>49</v>
      </c>
      <c s="34" t="s">
        <v>96</v>
      </c>
      <c s="34" t="s">
        <v>178</v>
      </c>
      <c s="35" t="s">
        <v>59</v>
      </c>
      <c s="6" t="s">
        <v>179</v>
      </c>
      <c s="36" t="s">
        <v>81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148</v>
      </c>
    </row>
    <row r="46" spans="1:5" ht="127.5">
      <c r="A46" t="s">
        <v>60</v>
      </c>
      <c r="E46" s="39" t="s">
        <v>180</v>
      </c>
    </row>
    <row r="47" spans="1:16" ht="12.75">
      <c r="A47" t="s">
        <v>49</v>
      </c>
      <c s="34" t="s">
        <v>100</v>
      </c>
      <c s="34" t="s">
        <v>181</v>
      </c>
      <c s="35" t="s">
        <v>59</v>
      </c>
      <c s="6" t="s">
        <v>182</v>
      </c>
      <c s="36" t="s">
        <v>81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148</v>
      </c>
    </row>
    <row r="50" spans="1:5" ht="165.75">
      <c r="A50" t="s">
        <v>60</v>
      </c>
      <c r="E50" s="39" t="s">
        <v>183</v>
      </c>
    </row>
    <row r="51" spans="1:16" ht="12.75">
      <c r="A51" t="s">
        <v>49</v>
      </c>
      <c s="34" t="s">
        <v>184</v>
      </c>
      <c s="34" t="s">
        <v>185</v>
      </c>
      <c s="35" t="s">
        <v>59</v>
      </c>
      <c s="6" t="s">
        <v>186</v>
      </c>
      <c s="36" t="s">
        <v>81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148</v>
      </c>
    </row>
    <row r="54" spans="1:5" ht="127.5">
      <c r="A54" t="s">
        <v>60</v>
      </c>
      <c r="E54" s="39" t="s">
        <v>180</v>
      </c>
    </row>
    <row r="55" spans="1:16" ht="12.75">
      <c r="A55" t="s">
        <v>49</v>
      </c>
      <c s="34" t="s">
        <v>104</v>
      </c>
      <c s="34" t="s">
        <v>187</v>
      </c>
      <c s="35" t="s">
        <v>59</v>
      </c>
      <c s="6" t="s">
        <v>188</v>
      </c>
      <c s="36" t="s">
        <v>94</v>
      </c>
      <c s="37">
        <v>820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148</v>
      </c>
    </row>
    <row r="58" spans="1:5" ht="127.5">
      <c r="A58" t="s">
        <v>60</v>
      </c>
      <c r="E58" s="39" t="s">
        <v>189</v>
      </c>
    </row>
    <row r="59" spans="1:16" ht="12.75">
      <c r="A59" t="s">
        <v>49</v>
      </c>
      <c s="34" t="s">
        <v>108</v>
      </c>
      <c s="34" t="s">
        <v>190</v>
      </c>
      <c s="35" t="s">
        <v>59</v>
      </c>
      <c s="6" t="s">
        <v>191</v>
      </c>
      <c s="36" t="s">
        <v>192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148</v>
      </c>
    </row>
    <row r="62" spans="1:5" ht="127.5">
      <c r="A62" t="s">
        <v>60</v>
      </c>
      <c r="E62" s="39" t="s">
        <v>193</v>
      </c>
    </row>
    <row r="63" spans="1:16" ht="12.75">
      <c r="A63" t="s">
        <v>49</v>
      </c>
      <c s="34" t="s">
        <v>114</v>
      </c>
      <c s="34" t="s">
        <v>194</v>
      </c>
      <c s="35" t="s">
        <v>59</v>
      </c>
      <c s="6" t="s">
        <v>195</v>
      </c>
      <c s="36" t="s">
        <v>81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148</v>
      </c>
    </row>
    <row r="66" spans="1:5" ht="178.5">
      <c r="A66" t="s">
        <v>60</v>
      </c>
      <c r="E66" s="39" t="s">
        <v>177</v>
      </c>
    </row>
    <row r="67" spans="1:16" ht="12.75">
      <c r="A67" t="s">
        <v>49</v>
      </c>
      <c s="34" t="s">
        <v>118</v>
      </c>
      <c s="34" t="s">
        <v>196</v>
      </c>
      <c s="35" t="s">
        <v>59</v>
      </c>
      <c s="6" t="s">
        <v>197</v>
      </c>
      <c s="36" t="s">
        <v>81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148</v>
      </c>
    </row>
    <row r="70" spans="1:5" ht="178.5">
      <c r="A70" t="s">
        <v>60</v>
      </c>
      <c r="E70" s="39" t="s">
        <v>177</v>
      </c>
    </row>
    <row r="71" spans="1:16" ht="12.75">
      <c r="A71" t="s">
        <v>49</v>
      </c>
      <c s="34" t="s">
        <v>122</v>
      </c>
      <c s="34" t="s">
        <v>198</v>
      </c>
      <c s="35" t="s">
        <v>59</v>
      </c>
      <c s="6" t="s">
        <v>199</v>
      </c>
      <c s="36" t="s">
        <v>81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148</v>
      </c>
    </row>
    <row r="74" spans="1:5" ht="127.5">
      <c r="A74" t="s">
        <v>60</v>
      </c>
      <c r="E74" s="39" t="s">
        <v>180</v>
      </c>
    </row>
    <row r="75" spans="1:16" ht="12.75">
      <c r="A75" t="s">
        <v>49</v>
      </c>
      <c s="34" t="s">
        <v>125</v>
      </c>
      <c s="34" t="s">
        <v>79</v>
      </c>
      <c s="35" t="s">
        <v>59</v>
      </c>
      <c s="6" t="s">
        <v>80</v>
      </c>
      <c s="36" t="s">
        <v>81</v>
      </c>
      <c s="37">
        <v>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148</v>
      </c>
    </row>
    <row r="78" spans="1:5" ht="114.75">
      <c r="A78" t="s">
        <v>60</v>
      </c>
      <c r="E78" s="39" t="s">
        <v>82</v>
      </c>
    </row>
    <row r="79" spans="1:16" ht="12.75">
      <c r="A79" t="s">
        <v>49</v>
      </c>
      <c s="34" t="s">
        <v>129</v>
      </c>
      <c s="34" t="s">
        <v>200</v>
      </c>
      <c s="35" t="s">
        <v>59</v>
      </c>
      <c s="6" t="s">
        <v>201</v>
      </c>
      <c s="36" t="s">
        <v>202</v>
      </c>
      <c s="37">
        <v>380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148</v>
      </c>
    </row>
    <row r="82" spans="1:5" ht="153">
      <c r="A82" t="s">
        <v>60</v>
      </c>
      <c r="E82" s="39" t="s">
        <v>203</v>
      </c>
    </row>
    <row r="83" spans="1:16" ht="12.75">
      <c r="A83" t="s">
        <v>49</v>
      </c>
      <c s="34" t="s">
        <v>204</v>
      </c>
      <c s="34" t="s">
        <v>205</v>
      </c>
      <c s="35" t="s">
        <v>59</v>
      </c>
      <c s="6" t="s">
        <v>206</v>
      </c>
      <c s="36" t="s">
        <v>94</v>
      </c>
      <c s="37">
        <v>13809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67</v>
      </c>
      <c>
        <f>(M83*21)/100</f>
      </c>
      <c t="s">
        <v>27</v>
      </c>
    </row>
    <row r="84" spans="1:5" ht="12.75">
      <c r="A84" s="35" t="s">
        <v>56</v>
      </c>
      <c r="E84" s="39" t="s">
        <v>59</v>
      </c>
    </row>
    <row r="85" spans="1:5" ht="12.75">
      <c r="A85" s="35" t="s">
        <v>58</v>
      </c>
      <c r="E85" s="40" t="s">
        <v>148</v>
      </c>
    </row>
    <row r="86" spans="1:5" ht="76.5">
      <c r="A86" t="s">
        <v>60</v>
      </c>
      <c r="E86" s="39" t="s">
        <v>207</v>
      </c>
    </row>
    <row r="87" spans="1:16" ht="12.75">
      <c r="A87" t="s">
        <v>49</v>
      </c>
      <c s="34" t="s">
        <v>208</v>
      </c>
      <c s="34" t="s">
        <v>209</v>
      </c>
      <c s="35" t="s">
        <v>59</v>
      </c>
      <c s="6" t="s">
        <v>210</v>
      </c>
      <c s="36" t="s">
        <v>94</v>
      </c>
      <c s="37">
        <v>13809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67</v>
      </c>
      <c>
        <f>(M87*21)/100</f>
      </c>
      <c t="s">
        <v>27</v>
      </c>
    </row>
    <row r="88" spans="1:5" ht="12.75">
      <c r="A88" s="35" t="s">
        <v>56</v>
      </c>
      <c r="E88" s="39" t="s">
        <v>59</v>
      </c>
    </row>
    <row r="89" spans="1:5" ht="12.75">
      <c r="A89" s="35" t="s">
        <v>58</v>
      </c>
      <c r="E89" s="40" t="s">
        <v>148</v>
      </c>
    </row>
    <row r="90" spans="1:5" ht="114.75">
      <c r="A90" t="s">
        <v>60</v>
      </c>
      <c r="E90" s="39" t="s">
        <v>211</v>
      </c>
    </row>
    <row r="91" spans="1:16" ht="12.75">
      <c r="A91" t="s">
        <v>49</v>
      </c>
      <c s="34" t="s">
        <v>212</v>
      </c>
      <c s="34" t="s">
        <v>213</v>
      </c>
      <c s="35" t="s">
        <v>59</v>
      </c>
      <c s="6" t="s">
        <v>214</v>
      </c>
      <c s="36" t="s">
        <v>81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67</v>
      </c>
      <c>
        <f>(M91*21)/100</f>
      </c>
      <c t="s">
        <v>27</v>
      </c>
    </row>
    <row r="92" spans="1:5" ht="12.75">
      <c r="A92" s="35" t="s">
        <v>56</v>
      </c>
      <c r="E92" s="39" t="s">
        <v>59</v>
      </c>
    </row>
    <row r="93" spans="1:5" ht="12.75">
      <c r="A93" s="35" t="s">
        <v>58</v>
      </c>
      <c r="E93" s="40" t="s">
        <v>148</v>
      </c>
    </row>
    <row r="94" spans="1:5" ht="140.25">
      <c r="A94" t="s">
        <v>60</v>
      </c>
      <c r="E94" s="39" t="s">
        <v>215</v>
      </c>
    </row>
    <row r="95" spans="1:16" ht="12.75">
      <c r="A95" t="s">
        <v>49</v>
      </c>
      <c s="34" t="s">
        <v>132</v>
      </c>
      <c s="34" t="s">
        <v>216</v>
      </c>
      <c s="35" t="s">
        <v>59</v>
      </c>
      <c s="6" t="s">
        <v>217</v>
      </c>
      <c s="36" t="s">
        <v>81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67</v>
      </c>
      <c>
        <f>(M95*21)/100</f>
      </c>
      <c t="s">
        <v>27</v>
      </c>
    </row>
    <row r="96" spans="1:5" ht="12.75">
      <c r="A96" s="35" t="s">
        <v>56</v>
      </c>
      <c r="E96" s="39" t="s">
        <v>59</v>
      </c>
    </row>
    <row r="97" spans="1:5" ht="12.75">
      <c r="A97" s="35" t="s">
        <v>58</v>
      </c>
      <c r="E97" s="40" t="s">
        <v>148</v>
      </c>
    </row>
    <row r="98" spans="1:5" ht="140.25">
      <c r="A98" t="s">
        <v>60</v>
      </c>
      <c r="E98" s="39" t="s">
        <v>215</v>
      </c>
    </row>
    <row r="99" spans="1:16" ht="12.75">
      <c r="A99" t="s">
        <v>49</v>
      </c>
      <c s="34" t="s">
        <v>137</v>
      </c>
      <c s="34" t="s">
        <v>218</v>
      </c>
      <c s="35" t="s">
        <v>59</v>
      </c>
      <c s="6" t="s">
        <v>219</v>
      </c>
      <c s="36" t="s">
        <v>81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67</v>
      </c>
      <c>
        <f>(M99*21)/100</f>
      </c>
      <c t="s">
        <v>27</v>
      </c>
    </row>
    <row r="100" spans="1:5" ht="12.75">
      <c r="A100" s="35" t="s">
        <v>56</v>
      </c>
      <c r="E100" s="39" t="s">
        <v>59</v>
      </c>
    </row>
    <row r="101" spans="1:5" ht="12.75">
      <c r="A101" s="35" t="s">
        <v>58</v>
      </c>
      <c r="E101" s="40" t="s">
        <v>148</v>
      </c>
    </row>
    <row r="102" spans="1:5" ht="140.25">
      <c r="A102" t="s">
        <v>60</v>
      </c>
      <c r="E102" s="39" t="s">
        <v>215</v>
      </c>
    </row>
    <row r="103" spans="1:16" ht="12.75">
      <c r="A103" t="s">
        <v>49</v>
      </c>
      <c s="34" t="s">
        <v>141</v>
      </c>
      <c s="34" t="s">
        <v>220</v>
      </c>
      <c s="35" t="s">
        <v>59</v>
      </c>
      <c s="6" t="s">
        <v>221</v>
      </c>
      <c s="36" t="s">
        <v>94</v>
      </c>
      <c s="37">
        <v>260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67</v>
      </c>
      <c>
        <f>(M103*21)/100</f>
      </c>
      <c t="s">
        <v>27</v>
      </c>
    </row>
    <row r="104" spans="1:5" ht="12.75">
      <c r="A104" s="35" t="s">
        <v>56</v>
      </c>
      <c r="E104" s="39" t="s">
        <v>59</v>
      </c>
    </row>
    <row r="105" spans="1:5" ht="12.75">
      <c r="A105" s="35" t="s">
        <v>58</v>
      </c>
      <c r="E105" s="40" t="s">
        <v>148</v>
      </c>
    </row>
    <row r="106" spans="1:5" ht="153">
      <c r="A106" t="s">
        <v>60</v>
      </c>
      <c r="E106" s="39" t="s">
        <v>222</v>
      </c>
    </row>
    <row r="107" spans="1:16" ht="12.75">
      <c r="A107" t="s">
        <v>49</v>
      </c>
      <c s="34" t="s">
        <v>50</v>
      </c>
      <c s="34" t="s">
        <v>223</v>
      </c>
      <c s="35" t="s">
        <v>59</v>
      </c>
      <c s="6" t="s">
        <v>224</v>
      </c>
      <c s="36" t="s">
        <v>81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67</v>
      </c>
      <c>
        <f>(M107*21)/100</f>
      </c>
      <c t="s">
        <v>27</v>
      </c>
    </row>
    <row r="108" spans="1:5" ht="12.75">
      <c r="A108" s="35" t="s">
        <v>56</v>
      </c>
      <c r="E108" s="39" t="s">
        <v>59</v>
      </c>
    </row>
    <row r="109" spans="1:5" ht="12.75">
      <c r="A109" s="35" t="s">
        <v>58</v>
      </c>
      <c r="E109" s="40" t="s">
        <v>148</v>
      </c>
    </row>
    <row r="110" spans="1:5" ht="114.75">
      <c r="A110" t="s">
        <v>60</v>
      </c>
      <c r="E110" s="39" t="s">
        <v>225</v>
      </c>
    </row>
    <row r="111" spans="1:16" ht="12.75">
      <c r="A111" t="s">
        <v>49</v>
      </c>
      <c s="34" t="s">
        <v>145</v>
      </c>
      <c s="34" t="s">
        <v>146</v>
      </c>
      <c s="35" t="s">
        <v>59</v>
      </c>
      <c s="6" t="s">
        <v>147</v>
      </c>
      <c s="36" t="s">
        <v>81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67</v>
      </c>
      <c>
        <f>(M111*21)/100</f>
      </c>
      <c t="s">
        <v>27</v>
      </c>
    </row>
    <row r="112" spans="1:5" ht="12.75">
      <c r="A112" s="35" t="s">
        <v>56</v>
      </c>
      <c r="E112" s="39" t="s">
        <v>59</v>
      </c>
    </row>
    <row r="113" spans="1:5" ht="12.75">
      <c r="A113" s="35" t="s">
        <v>58</v>
      </c>
      <c r="E113" s="40" t="s">
        <v>148</v>
      </c>
    </row>
    <row r="114" spans="1:5" ht="140.25">
      <c r="A114" t="s">
        <v>60</v>
      </c>
      <c r="E114" s="39" t="s">
        <v>149</v>
      </c>
    </row>
    <row r="115" spans="1:16" ht="12.75">
      <c r="A115" t="s">
        <v>49</v>
      </c>
      <c s="34" t="s">
        <v>226</v>
      </c>
      <c s="34" t="s">
        <v>227</v>
      </c>
      <c s="35" t="s">
        <v>59</v>
      </c>
      <c s="6" t="s">
        <v>228</v>
      </c>
      <c s="36" t="s">
        <v>135</v>
      </c>
      <c s="37">
        <v>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67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148</v>
      </c>
    </row>
    <row r="118" spans="1:5" ht="89.25">
      <c r="A118" t="s">
        <v>60</v>
      </c>
      <c r="E118" s="39" t="s">
        <v>229</v>
      </c>
    </row>
    <row r="119" spans="1:16" ht="12.75">
      <c r="A119" t="s">
        <v>49</v>
      </c>
      <c s="34" t="s">
        <v>230</v>
      </c>
      <c s="34" t="s">
        <v>231</v>
      </c>
      <c s="35" t="s">
        <v>59</v>
      </c>
      <c s="6" t="s">
        <v>232</v>
      </c>
      <c s="36" t="s">
        <v>233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232</v>
      </c>
    </row>
    <row r="121" spans="1:5" ht="12.75">
      <c r="A121" s="35" t="s">
        <v>58</v>
      </c>
      <c r="E121" s="40" t="s">
        <v>148</v>
      </c>
    </row>
    <row r="122" spans="1:5" ht="12.75">
      <c r="A122" t="s">
        <v>60</v>
      </c>
      <c r="E122" s="39" t="s">
        <v>234</v>
      </c>
    </row>
    <row r="123" spans="1:13" ht="12.75">
      <c r="A123" t="s">
        <v>46</v>
      </c>
      <c r="C123" s="31" t="s">
        <v>26</v>
      </c>
      <c r="E123" s="33" t="s">
        <v>235</v>
      </c>
      <c r="J123" s="32">
        <f>0</f>
      </c>
      <c s="32">
        <f>0</f>
      </c>
      <c s="32">
        <f>0+L124+L128+L132+L136</f>
      </c>
      <c s="32">
        <f>0+M124+M128+M132+M136</f>
      </c>
    </row>
    <row r="124" spans="1:16" ht="12.75">
      <c r="A124" t="s">
        <v>49</v>
      </c>
      <c s="34" t="s">
        <v>236</v>
      </c>
      <c s="34" t="s">
        <v>237</v>
      </c>
      <c s="35" t="s">
        <v>59</v>
      </c>
      <c s="6" t="s">
        <v>238</v>
      </c>
      <c s="36" t="s">
        <v>239</v>
      </c>
      <c s="37">
        <v>84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67</v>
      </c>
      <c>
        <f>(M124*21)/100</f>
      </c>
      <c t="s">
        <v>27</v>
      </c>
    </row>
    <row r="125" spans="1:5" ht="12.75">
      <c r="A125" s="35" t="s">
        <v>56</v>
      </c>
      <c r="E125" s="39" t="s">
        <v>59</v>
      </c>
    </row>
    <row r="126" spans="1:5" ht="12.75">
      <c r="A126" s="35" t="s">
        <v>58</v>
      </c>
      <c r="E126" s="40" t="s">
        <v>148</v>
      </c>
    </row>
    <row r="127" spans="1:5" ht="165.75">
      <c r="A127" t="s">
        <v>60</v>
      </c>
      <c r="E127" s="39" t="s">
        <v>240</v>
      </c>
    </row>
    <row r="128" spans="1:16" ht="25.5">
      <c r="A128" t="s">
        <v>49</v>
      </c>
      <c s="34" t="s">
        <v>241</v>
      </c>
      <c s="34" t="s">
        <v>242</v>
      </c>
      <c s="35" t="s">
        <v>59</v>
      </c>
      <c s="6" t="s">
        <v>243</v>
      </c>
      <c s="36" t="s">
        <v>244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148</v>
      </c>
    </row>
    <row r="131" spans="1:5" ht="127.5">
      <c r="A131" t="s">
        <v>60</v>
      </c>
      <c r="E131" s="39" t="s">
        <v>245</v>
      </c>
    </row>
    <row r="132" spans="1:16" ht="25.5">
      <c r="A132" t="s">
        <v>49</v>
      </c>
      <c s="34" t="s">
        <v>246</v>
      </c>
      <c s="34" t="s">
        <v>247</v>
      </c>
      <c s="35" t="s">
        <v>59</v>
      </c>
      <c s="6" t="s">
        <v>248</v>
      </c>
      <c s="36" t="s">
        <v>81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148</v>
      </c>
    </row>
    <row r="135" spans="1:5" ht="114.75">
      <c r="A135" t="s">
        <v>60</v>
      </c>
      <c r="E135" s="39" t="s">
        <v>249</v>
      </c>
    </row>
    <row r="136" spans="1:16" ht="38.25">
      <c r="A136" t="s">
        <v>49</v>
      </c>
      <c s="34" t="s">
        <v>250</v>
      </c>
      <c s="34" t="s">
        <v>251</v>
      </c>
      <c s="35" t="s">
        <v>59</v>
      </c>
      <c s="6" t="s">
        <v>252</v>
      </c>
      <c s="36" t="s">
        <v>81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148</v>
      </c>
    </row>
    <row r="139" spans="1:5" ht="114.75">
      <c r="A139" t="s">
        <v>60</v>
      </c>
      <c r="E139" s="39" t="s">
        <v>249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150</v>
      </c>
      <c r="E4" s="26" t="s">
        <v>151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255</v>
      </c>
      <c r="E8" s="30" t="s">
        <v>254</v>
      </c>
      <c r="J8" s="29">
        <f>0+J9+J70+J83</f>
      </c>
      <c s="29">
        <f>0+K9+K70+K83</f>
      </c>
      <c s="29">
        <f>0+L9+L70+L83</f>
      </c>
      <c s="29">
        <f>0+M9+M70+M83</f>
      </c>
    </row>
    <row r="9" spans="1:13" ht="12.75">
      <c r="A9" t="s">
        <v>46</v>
      </c>
      <c r="C9" s="31" t="s">
        <v>256</v>
      </c>
      <c r="E9" s="33" t="s">
        <v>257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62</v>
      </c>
      <c s="34" t="s">
        <v>258</v>
      </c>
      <c s="35" t="s">
        <v>59</v>
      </c>
      <c s="6" t="s">
        <v>259</v>
      </c>
      <c s="36" t="s">
        <v>81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148</v>
      </c>
    </row>
    <row r="13" spans="1:5" ht="165.75">
      <c r="A13" t="s">
        <v>60</v>
      </c>
      <c r="E13" s="39" t="s">
        <v>260</v>
      </c>
    </row>
    <row r="14" spans="1:16" ht="12.75">
      <c r="A14" t="s">
        <v>49</v>
      </c>
      <c s="34" t="s">
        <v>27</v>
      </c>
      <c s="34" t="s">
        <v>261</v>
      </c>
      <c s="35" t="s">
        <v>59</v>
      </c>
      <c s="6" t="s">
        <v>262</v>
      </c>
      <c s="36" t="s">
        <v>81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148</v>
      </c>
    </row>
    <row r="17" spans="1:5" ht="191.25">
      <c r="A17" t="s">
        <v>60</v>
      </c>
      <c r="E17" s="39" t="s">
        <v>263</v>
      </c>
    </row>
    <row r="18" spans="1:16" ht="12.75">
      <c r="A18" t="s">
        <v>49</v>
      </c>
      <c s="34" t="s">
        <v>26</v>
      </c>
      <c s="34" t="s">
        <v>264</v>
      </c>
      <c s="35" t="s">
        <v>59</v>
      </c>
      <c s="6" t="s">
        <v>265</v>
      </c>
      <c s="36" t="s">
        <v>81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148</v>
      </c>
    </row>
    <row r="21" spans="1:5" ht="165.75">
      <c r="A21" t="s">
        <v>60</v>
      </c>
      <c r="E21" s="39" t="s">
        <v>260</v>
      </c>
    </row>
    <row r="22" spans="1:16" ht="12.75">
      <c r="A22" t="s">
        <v>49</v>
      </c>
      <c s="34" t="s">
        <v>78</v>
      </c>
      <c s="34" t="s">
        <v>266</v>
      </c>
      <c s="35" t="s">
        <v>59</v>
      </c>
      <c s="6" t="s">
        <v>267</v>
      </c>
      <c s="36" t="s">
        <v>81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148</v>
      </c>
    </row>
    <row r="25" spans="1:5" ht="191.25">
      <c r="A25" t="s">
        <v>60</v>
      </c>
      <c r="E25" s="39" t="s">
        <v>263</v>
      </c>
    </row>
    <row r="26" spans="1:16" ht="12.75">
      <c r="A26" t="s">
        <v>49</v>
      </c>
      <c s="34" t="s">
        <v>83</v>
      </c>
      <c s="34" t="s">
        <v>268</v>
      </c>
      <c s="35" t="s">
        <v>59</v>
      </c>
      <c s="6" t="s">
        <v>269</v>
      </c>
      <c s="36" t="s">
        <v>81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148</v>
      </c>
    </row>
    <row r="29" spans="1:5" ht="191.25">
      <c r="A29" t="s">
        <v>60</v>
      </c>
      <c r="E29" s="39" t="s">
        <v>263</v>
      </c>
    </row>
    <row r="30" spans="1:16" ht="12.75">
      <c r="A30" t="s">
        <v>49</v>
      </c>
      <c s="34" t="s">
        <v>88</v>
      </c>
      <c s="34" t="s">
        <v>270</v>
      </c>
      <c s="35" t="s">
        <v>59</v>
      </c>
      <c s="6" t="s">
        <v>271</v>
      </c>
      <c s="36" t="s">
        <v>81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148</v>
      </c>
    </row>
    <row r="33" spans="1:5" ht="191.25">
      <c r="A33" t="s">
        <v>60</v>
      </c>
      <c r="E33" s="39" t="s">
        <v>263</v>
      </c>
    </row>
    <row r="34" spans="1:16" ht="12.75">
      <c r="A34" t="s">
        <v>49</v>
      </c>
      <c s="34" t="s">
        <v>76</v>
      </c>
      <c s="34" t="s">
        <v>272</v>
      </c>
      <c s="35" t="s">
        <v>59</v>
      </c>
      <c s="6" t="s">
        <v>273</v>
      </c>
      <c s="36" t="s">
        <v>81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148</v>
      </c>
    </row>
    <row r="37" spans="1:5" ht="140.25">
      <c r="A37" t="s">
        <v>60</v>
      </c>
      <c r="E37" s="39" t="s">
        <v>274</v>
      </c>
    </row>
    <row r="38" spans="1:16" ht="12.75">
      <c r="A38" t="s">
        <v>49</v>
      </c>
      <c s="34" t="s">
        <v>96</v>
      </c>
      <c s="34" t="s">
        <v>275</v>
      </c>
      <c s="35" t="s">
        <v>59</v>
      </c>
      <c s="6" t="s">
        <v>276</v>
      </c>
      <c s="36" t="s">
        <v>81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148</v>
      </c>
    </row>
    <row r="41" spans="1:5" ht="114.75">
      <c r="A41" t="s">
        <v>60</v>
      </c>
      <c r="E41" s="39" t="s">
        <v>225</v>
      </c>
    </row>
    <row r="42" spans="1:16" ht="25.5">
      <c r="A42" t="s">
        <v>49</v>
      </c>
      <c s="34" t="s">
        <v>100</v>
      </c>
      <c s="34" t="s">
        <v>277</v>
      </c>
      <c s="35" t="s">
        <v>59</v>
      </c>
      <c s="6" t="s">
        <v>278</v>
      </c>
      <c s="36" t="s">
        <v>81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148</v>
      </c>
    </row>
    <row r="45" spans="1:5" ht="114.75">
      <c r="A45" t="s">
        <v>60</v>
      </c>
      <c r="E45" s="39" t="s">
        <v>225</v>
      </c>
    </row>
    <row r="46" spans="1:16" ht="12.75">
      <c r="A46" t="s">
        <v>49</v>
      </c>
      <c s="34" t="s">
        <v>184</v>
      </c>
      <c s="34" t="s">
        <v>279</v>
      </c>
      <c s="35" t="s">
        <v>59</v>
      </c>
      <c s="6" t="s">
        <v>280</v>
      </c>
      <c s="36" t="s">
        <v>81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148</v>
      </c>
    </row>
    <row r="49" spans="1:5" ht="140.25">
      <c r="A49" t="s">
        <v>60</v>
      </c>
      <c r="E49" s="39" t="s">
        <v>274</v>
      </c>
    </row>
    <row r="50" spans="1:16" ht="12.75">
      <c r="A50" t="s">
        <v>49</v>
      </c>
      <c s="34" t="s">
        <v>104</v>
      </c>
      <c s="34" t="s">
        <v>281</v>
      </c>
      <c s="35" t="s">
        <v>59</v>
      </c>
      <c s="6" t="s">
        <v>282</v>
      </c>
      <c s="36" t="s">
        <v>81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148</v>
      </c>
    </row>
    <row r="53" spans="1:5" ht="140.25">
      <c r="A53" t="s">
        <v>60</v>
      </c>
      <c r="E53" s="39" t="s">
        <v>274</v>
      </c>
    </row>
    <row r="54" spans="1:16" ht="12.75">
      <c r="A54" t="s">
        <v>49</v>
      </c>
      <c s="34" t="s">
        <v>104</v>
      </c>
      <c s="34" t="s">
        <v>283</v>
      </c>
      <c s="35" t="s">
        <v>59</v>
      </c>
      <c s="6" t="s">
        <v>284</v>
      </c>
      <c s="36" t="s">
        <v>81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148</v>
      </c>
    </row>
    <row r="57" spans="1:5" ht="114.75">
      <c r="A57" t="s">
        <v>60</v>
      </c>
      <c r="E57" s="39" t="s">
        <v>225</v>
      </c>
    </row>
    <row r="58" spans="1:16" ht="12.75">
      <c r="A58" t="s">
        <v>49</v>
      </c>
      <c s="34" t="s">
        <v>108</v>
      </c>
      <c s="34" t="s">
        <v>285</v>
      </c>
      <c s="35" t="s">
        <v>59</v>
      </c>
      <c s="6" t="s">
        <v>286</v>
      </c>
      <c s="36" t="s">
        <v>81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148</v>
      </c>
    </row>
    <row r="61" spans="1:5" ht="114.75">
      <c r="A61" t="s">
        <v>60</v>
      </c>
      <c r="E61" s="39" t="s">
        <v>225</v>
      </c>
    </row>
    <row r="62" spans="1:16" ht="12.75">
      <c r="A62" t="s">
        <v>49</v>
      </c>
      <c s="34" t="s">
        <v>114</v>
      </c>
      <c s="34" t="s">
        <v>287</v>
      </c>
      <c s="35" t="s">
        <v>59</v>
      </c>
      <c s="6" t="s">
        <v>288</v>
      </c>
      <c s="36" t="s">
        <v>81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</v>
      </c>
      <c>
        <f>(M62*21)/100</f>
      </c>
      <c t="s">
        <v>27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148</v>
      </c>
    </row>
    <row r="65" spans="1:5" ht="114.75">
      <c r="A65" t="s">
        <v>60</v>
      </c>
      <c r="E65" s="39" t="s">
        <v>225</v>
      </c>
    </row>
    <row r="66" spans="1:16" ht="12.75">
      <c r="A66" t="s">
        <v>49</v>
      </c>
      <c s="34" t="s">
        <v>118</v>
      </c>
      <c s="34" t="s">
        <v>289</v>
      </c>
      <c s="35" t="s">
        <v>59</v>
      </c>
      <c s="6" t="s">
        <v>290</v>
      </c>
      <c s="36" t="s">
        <v>81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</v>
      </c>
      <c>
        <f>(M66*21)/100</f>
      </c>
      <c t="s">
        <v>27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148</v>
      </c>
    </row>
    <row r="69" spans="1:5" ht="140.25">
      <c r="A69" t="s">
        <v>60</v>
      </c>
      <c r="E69" s="39" t="s">
        <v>274</v>
      </c>
    </row>
    <row r="70" spans="1:13" ht="12.75">
      <c r="A70" t="s">
        <v>46</v>
      </c>
      <c r="C70" s="31" t="s">
        <v>291</v>
      </c>
      <c r="E70" s="33" t="s">
        <v>292</v>
      </c>
      <c r="J70" s="32">
        <f>0</f>
      </c>
      <c s="32">
        <f>0</f>
      </c>
      <c s="32">
        <f>0+L71+L75+L79</f>
      </c>
      <c s="32">
        <f>0+M71+M75+M79</f>
      </c>
    </row>
    <row r="71" spans="1:16" ht="12.75">
      <c r="A71" t="s">
        <v>49</v>
      </c>
      <c s="34" t="s">
        <v>122</v>
      </c>
      <c s="34" t="s">
        <v>293</v>
      </c>
      <c s="35" t="s">
        <v>59</v>
      </c>
      <c s="6" t="s">
        <v>294</v>
      </c>
      <c s="36" t="s">
        <v>111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148</v>
      </c>
    </row>
    <row r="74" spans="1:5" ht="140.25">
      <c r="A74" t="s">
        <v>60</v>
      </c>
      <c r="E74" s="39" t="s">
        <v>295</v>
      </c>
    </row>
    <row r="75" spans="1:16" ht="12.75">
      <c r="A75" t="s">
        <v>49</v>
      </c>
      <c s="34" t="s">
        <v>125</v>
      </c>
      <c s="34" t="s">
        <v>296</v>
      </c>
      <c s="35" t="s">
        <v>59</v>
      </c>
      <c s="6" t="s">
        <v>297</v>
      </c>
      <c s="36" t="s">
        <v>94</v>
      </c>
      <c s="37">
        <v>250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148</v>
      </c>
    </row>
    <row r="78" spans="1:5" ht="102">
      <c r="A78" t="s">
        <v>60</v>
      </c>
      <c r="E78" s="39" t="s">
        <v>298</v>
      </c>
    </row>
    <row r="79" spans="1:16" ht="25.5">
      <c r="A79" t="s">
        <v>49</v>
      </c>
      <c s="34" t="s">
        <v>129</v>
      </c>
      <c s="34" t="s">
        <v>299</v>
      </c>
      <c s="35" t="s">
        <v>59</v>
      </c>
      <c s="6" t="s">
        <v>300</v>
      </c>
      <c s="36" t="s">
        <v>94</v>
      </c>
      <c s="37">
        <v>210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148</v>
      </c>
    </row>
    <row r="82" spans="1:5" ht="76.5">
      <c r="A82" t="s">
        <v>60</v>
      </c>
      <c r="E82" s="39" t="s">
        <v>301</v>
      </c>
    </row>
    <row r="83" spans="1:13" ht="12.75">
      <c r="A83" t="s">
        <v>46</v>
      </c>
      <c r="C83" s="31" t="s">
        <v>302</v>
      </c>
      <c r="E83" s="33" t="s">
        <v>303</v>
      </c>
      <c r="J83" s="32">
        <f>0</f>
      </c>
      <c s="32">
        <f>0</f>
      </c>
      <c s="32">
        <f>0+L84+L88</f>
      </c>
      <c s="32">
        <f>0+M84+M88</f>
      </c>
    </row>
    <row r="84" spans="1:16" ht="25.5">
      <c r="A84" t="s">
        <v>49</v>
      </c>
      <c s="34" t="s">
        <v>204</v>
      </c>
      <c s="34" t="s">
        <v>304</v>
      </c>
      <c s="35" t="s">
        <v>59</v>
      </c>
      <c s="6" t="s">
        <v>305</v>
      </c>
      <c s="36" t="s">
        <v>81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148</v>
      </c>
    </row>
    <row r="87" spans="1:5" ht="140.25">
      <c r="A87" t="s">
        <v>60</v>
      </c>
      <c r="E87" s="39" t="s">
        <v>274</v>
      </c>
    </row>
    <row r="88" spans="1:16" ht="12.75">
      <c r="A88" t="s">
        <v>49</v>
      </c>
      <c s="34" t="s">
        <v>145</v>
      </c>
      <c s="34" t="s">
        <v>146</v>
      </c>
      <c s="35" t="s">
        <v>59</v>
      </c>
      <c s="6" t="s">
        <v>147</v>
      </c>
      <c s="36" t="s">
        <v>81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148</v>
      </c>
    </row>
    <row r="91" spans="1:5" ht="140.25">
      <c r="A91" t="s">
        <v>60</v>
      </c>
      <c r="E91" s="39" t="s">
        <v>149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306</v>
      </c>
      <c r="E4" s="26" t="s">
        <v>307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310</v>
      </c>
      <c r="E8" s="30" t="s">
        <v>309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311</v>
      </c>
      <c r="E9" s="33" t="s">
        <v>312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62</v>
      </c>
      <c s="34" t="s">
        <v>313</v>
      </c>
      <c s="35" t="s">
        <v>314</v>
      </c>
      <c s="6" t="s">
        <v>315</v>
      </c>
      <c s="36" t="s">
        <v>54</v>
      </c>
      <c s="37">
        <v>3954.689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316</v>
      </c>
    </row>
    <row r="12" spans="1:5" ht="12.75">
      <c r="A12" s="35" t="s">
        <v>58</v>
      </c>
      <c r="E12" s="40" t="s">
        <v>317</v>
      </c>
    </row>
    <row r="13" spans="1:5" ht="153">
      <c r="A13" t="s">
        <v>60</v>
      </c>
      <c r="E13" s="39" t="s">
        <v>318</v>
      </c>
    </row>
    <row r="14" spans="1:16" ht="25.5">
      <c r="A14" t="s">
        <v>49</v>
      </c>
      <c s="34" t="s">
        <v>27</v>
      </c>
      <c s="34" t="s">
        <v>319</v>
      </c>
      <c s="35" t="s">
        <v>320</v>
      </c>
      <c s="6" t="s">
        <v>321</v>
      </c>
      <c s="36" t="s">
        <v>54</v>
      </c>
      <c s="37">
        <v>2245.544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316</v>
      </c>
    </row>
    <row r="16" spans="1:5" ht="12.75">
      <c r="A16" s="35" t="s">
        <v>58</v>
      </c>
      <c r="E16" s="40" t="s">
        <v>322</v>
      </c>
    </row>
    <row r="17" spans="1:5" ht="153">
      <c r="A17" t="s">
        <v>60</v>
      </c>
      <c r="E17" s="39" t="s">
        <v>318</v>
      </c>
    </row>
    <row r="18" spans="1:16" ht="25.5">
      <c r="A18" t="s">
        <v>49</v>
      </c>
      <c s="34" t="s">
        <v>26</v>
      </c>
      <c s="34" t="s">
        <v>323</v>
      </c>
      <c s="35" t="s">
        <v>324</v>
      </c>
      <c s="6" t="s">
        <v>325</v>
      </c>
      <c s="36" t="s">
        <v>54</v>
      </c>
      <c s="37">
        <v>14.054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316</v>
      </c>
    </row>
    <row r="20" spans="1:5" ht="12.75">
      <c r="A20" s="35" t="s">
        <v>58</v>
      </c>
      <c r="E20" s="40" t="s">
        <v>326</v>
      </c>
    </row>
    <row r="21" spans="1:5" ht="153">
      <c r="A21" t="s">
        <v>60</v>
      </c>
      <c r="E21" s="39" t="s">
        <v>318</v>
      </c>
    </row>
    <row r="22" spans="1:16" ht="25.5">
      <c r="A22" t="s">
        <v>49</v>
      </c>
      <c s="34" t="s">
        <v>78</v>
      </c>
      <c s="34" t="s">
        <v>327</v>
      </c>
      <c s="35" t="s">
        <v>328</v>
      </c>
      <c s="6" t="s">
        <v>329</v>
      </c>
      <c s="36" t="s">
        <v>54</v>
      </c>
      <c s="37">
        <v>57.966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316</v>
      </c>
    </row>
    <row r="24" spans="1:5" ht="12.75">
      <c r="A24" s="35" t="s">
        <v>58</v>
      </c>
      <c r="E24" s="40" t="s">
        <v>330</v>
      </c>
    </row>
    <row r="25" spans="1:5" ht="153">
      <c r="A25" t="s">
        <v>60</v>
      </c>
      <c r="E25" s="39" t="s">
        <v>318</v>
      </c>
    </row>
    <row r="26" spans="1:16" ht="25.5">
      <c r="A26" t="s">
        <v>49</v>
      </c>
      <c s="34" t="s">
        <v>83</v>
      </c>
      <c s="34" t="s">
        <v>331</v>
      </c>
      <c s="35" t="s">
        <v>332</v>
      </c>
      <c s="6" t="s">
        <v>333</v>
      </c>
      <c s="36" t="s">
        <v>54</v>
      </c>
      <c s="37">
        <v>207.417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316</v>
      </c>
    </row>
    <row r="28" spans="1:5" ht="12.75">
      <c r="A28" s="35" t="s">
        <v>58</v>
      </c>
      <c r="E28" s="40" t="s">
        <v>59</v>
      </c>
    </row>
    <row r="29" spans="1:5" ht="153">
      <c r="A29" t="s">
        <v>60</v>
      </c>
      <c r="E29" s="39" t="s">
        <v>318</v>
      </c>
    </row>
    <row r="30" spans="1:16" ht="25.5">
      <c r="A30" t="s">
        <v>49</v>
      </c>
      <c s="34" t="s">
        <v>88</v>
      </c>
      <c s="34" t="s">
        <v>51</v>
      </c>
      <c s="35" t="s">
        <v>52</v>
      </c>
      <c s="6" t="s">
        <v>334</v>
      </c>
      <c s="36" t="s">
        <v>54</v>
      </c>
      <c s="37">
        <v>3.95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316</v>
      </c>
    </row>
    <row r="32" spans="1:5" ht="12.75">
      <c r="A32" s="35" t="s">
        <v>58</v>
      </c>
      <c r="E32" s="40" t="s">
        <v>335</v>
      </c>
    </row>
    <row r="33" spans="1:5" ht="153">
      <c r="A33" t="s">
        <v>60</v>
      </c>
      <c r="E33" s="39" t="s">
        <v>318</v>
      </c>
    </row>
    <row r="34" spans="1:16" ht="25.5">
      <c r="A34" t="s">
        <v>49</v>
      </c>
      <c s="34" t="s">
        <v>76</v>
      </c>
      <c s="34" t="s">
        <v>336</v>
      </c>
      <c s="35" t="s">
        <v>337</v>
      </c>
      <c s="6" t="s">
        <v>338</v>
      </c>
      <c s="36" t="s">
        <v>54</v>
      </c>
      <c s="37">
        <v>0.452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316</v>
      </c>
    </row>
    <row r="36" spans="1:5" ht="12.75">
      <c r="A36" s="35" t="s">
        <v>58</v>
      </c>
      <c r="E36" s="40" t="s">
        <v>59</v>
      </c>
    </row>
    <row r="37" spans="1:5" ht="153">
      <c r="A37" t="s">
        <v>60</v>
      </c>
      <c r="E37" s="39" t="s">
        <v>318</v>
      </c>
    </row>
    <row r="38" spans="1:16" ht="38.25">
      <c r="A38" t="s">
        <v>49</v>
      </c>
      <c s="34" t="s">
        <v>96</v>
      </c>
      <c s="34" t="s">
        <v>339</v>
      </c>
      <c s="35" t="s">
        <v>340</v>
      </c>
      <c s="6" t="s">
        <v>341</v>
      </c>
      <c s="36" t="s">
        <v>54</v>
      </c>
      <c s="37">
        <v>1.6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316</v>
      </c>
    </row>
    <row r="40" spans="1:5" ht="12.75">
      <c r="A40" s="35" t="s">
        <v>58</v>
      </c>
      <c r="E40" s="40" t="s">
        <v>342</v>
      </c>
    </row>
    <row r="41" spans="1:5" ht="165.75">
      <c r="A41" t="s">
        <v>60</v>
      </c>
      <c r="E41" s="39" t="s">
        <v>343</v>
      </c>
    </row>
    <row r="42" spans="1:16" ht="25.5">
      <c r="A42" t="s">
        <v>49</v>
      </c>
      <c s="34" t="s">
        <v>100</v>
      </c>
      <c s="34" t="s">
        <v>344</v>
      </c>
      <c s="35" t="s">
        <v>345</v>
      </c>
      <c s="6" t="s">
        <v>346</v>
      </c>
      <c s="36" t="s">
        <v>54</v>
      </c>
      <c s="37">
        <v>1.362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316</v>
      </c>
    </row>
    <row r="44" spans="1:5" ht="12.75">
      <c r="A44" s="35" t="s">
        <v>58</v>
      </c>
      <c r="E44" s="40" t="s">
        <v>59</v>
      </c>
    </row>
    <row r="45" spans="1:5" ht="153">
      <c r="A45" t="s">
        <v>60</v>
      </c>
      <c r="E45" s="39" t="s">
        <v>318</v>
      </c>
    </row>
    <row r="46" spans="1:16" ht="25.5">
      <c r="A46" t="s">
        <v>49</v>
      </c>
      <c s="34" t="s">
        <v>184</v>
      </c>
      <c s="34" t="s">
        <v>347</v>
      </c>
      <c s="35" t="s">
        <v>348</v>
      </c>
      <c s="6" t="s">
        <v>349</v>
      </c>
      <c s="36" t="s">
        <v>54</v>
      </c>
      <c s="37">
        <v>0.073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316</v>
      </c>
    </row>
    <row r="48" spans="1:5" ht="12.75">
      <c r="A48" s="35" t="s">
        <v>58</v>
      </c>
      <c r="E48" s="40" t="s">
        <v>59</v>
      </c>
    </row>
    <row r="49" spans="1:5" ht="153">
      <c r="A49" t="s">
        <v>60</v>
      </c>
      <c r="E49" s="39" t="s">
        <v>318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306</v>
      </c>
      <c r="E4" s="26" t="s">
        <v>307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352</v>
      </c>
      <c r="E8" s="30" t="s">
        <v>351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62</v>
      </c>
      <c r="E9" s="33" t="s">
        <v>353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62</v>
      </c>
      <c s="34" t="s">
        <v>354</v>
      </c>
      <c s="35" t="s">
        <v>59</v>
      </c>
      <c s="6" t="s">
        <v>355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356</v>
      </c>
    </row>
    <row r="12" spans="1:5" ht="12.75">
      <c r="A12" s="35" t="s">
        <v>58</v>
      </c>
      <c r="E12" s="40" t="s">
        <v>357</v>
      </c>
    </row>
    <row r="13" spans="1:5" ht="89.25">
      <c r="A13" t="s">
        <v>60</v>
      </c>
      <c r="E13" s="39" t="s">
        <v>358</v>
      </c>
    </row>
    <row r="14" spans="1:16" ht="12.75">
      <c r="A14" t="s">
        <v>49</v>
      </c>
      <c s="34" t="s">
        <v>27</v>
      </c>
      <c s="34" t="s">
        <v>359</v>
      </c>
      <c s="35" t="s">
        <v>59</v>
      </c>
      <c s="6" t="s">
        <v>360</v>
      </c>
      <c s="36" t="s">
        <v>233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361</v>
      </c>
    </row>
    <row r="16" spans="1:5" ht="12.75">
      <c r="A16" s="35" t="s">
        <v>58</v>
      </c>
      <c r="E16" s="40" t="s">
        <v>357</v>
      </c>
    </row>
    <row r="17" spans="1:5" ht="12.75">
      <c r="A17" t="s">
        <v>60</v>
      </c>
      <c r="E17" s="39" t="s">
        <v>361</v>
      </c>
    </row>
    <row r="18" spans="1:16" ht="12.75">
      <c r="A18" t="s">
        <v>49</v>
      </c>
      <c s="34" t="s">
        <v>26</v>
      </c>
      <c s="34" t="s">
        <v>362</v>
      </c>
      <c s="35" t="s">
        <v>59</v>
      </c>
      <c s="6" t="s">
        <v>363</v>
      </c>
      <c s="36" t="s">
        <v>233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364</v>
      </c>
    </row>
    <row r="20" spans="1:5" ht="12.75">
      <c r="A20" s="35" t="s">
        <v>58</v>
      </c>
      <c r="E20" s="40" t="s">
        <v>357</v>
      </c>
    </row>
    <row r="21" spans="1:5" ht="38.25">
      <c r="A21" t="s">
        <v>60</v>
      </c>
      <c r="E21" s="39" t="s">
        <v>365</v>
      </c>
    </row>
    <row r="22" spans="1:13" ht="12.75">
      <c r="A22" t="s">
        <v>46</v>
      </c>
      <c r="C22" s="31" t="s">
        <v>27</v>
      </c>
      <c r="E22" s="33" t="s">
        <v>366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78</v>
      </c>
      <c s="34" t="s">
        <v>367</v>
      </c>
      <c s="35" t="s">
        <v>59</v>
      </c>
      <c s="6" t="s">
        <v>368</v>
      </c>
      <c s="36" t="s">
        <v>233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369</v>
      </c>
    </row>
    <row r="25" spans="1:5" ht="12.75">
      <c r="A25" s="35" t="s">
        <v>58</v>
      </c>
      <c r="E25" s="40" t="s">
        <v>357</v>
      </c>
    </row>
    <row r="26" spans="1:5" ht="89.25">
      <c r="A26" t="s">
        <v>60</v>
      </c>
      <c r="E26" s="39" t="s">
        <v>370</v>
      </c>
    </row>
    <row r="27" spans="1:16" ht="12.75">
      <c r="A27" t="s">
        <v>49</v>
      </c>
      <c s="34" t="s">
        <v>83</v>
      </c>
      <c s="34" t="s">
        <v>371</v>
      </c>
      <c s="35" t="s">
        <v>59</v>
      </c>
      <c s="6" t="s">
        <v>372</v>
      </c>
      <c s="36" t="s">
        <v>233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373</v>
      </c>
    </row>
    <row r="29" spans="1:5" ht="12.75">
      <c r="A29" s="35" t="s">
        <v>58</v>
      </c>
      <c r="E29" s="40" t="s">
        <v>357</v>
      </c>
    </row>
    <row r="30" spans="1:5" ht="76.5">
      <c r="A30" t="s">
        <v>60</v>
      </c>
      <c r="E30" s="39" t="s">
        <v>374</v>
      </c>
    </row>
    <row r="31" spans="1:16" ht="12.75">
      <c r="A31" t="s">
        <v>49</v>
      </c>
      <c s="34" t="s">
        <v>88</v>
      </c>
      <c s="34" t="s">
        <v>375</v>
      </c>
      <c s="35" t="s">
        <v>59</v>
      </c>
      <c s="6" t="s">
        <v>376</v>
      </c>
      <c s="36" t="s">
        <v>233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5.5">
      <c r="A32" s="35" t="s">
        <v>56</v>
      </c>
      <c r="E32" s="39" t="s">
        <v>377</v>
      </c>
    </row>
    <row r="33" spans="1:5" ht="12.75">
      <c r="A33" s="35" t="s">
        <v>58</v>
      </c>
      <c r="E33" s="40" t="s">
        <v>378</v>
      </c>
    </row>
    <row r="34" spans="1:5" ht="25.5">
      <c r="A34" t="s">
        <v>60</v>
      </c>
      <c r="E34" s="39" t="s">
        <v>377</v>
      </c>
    </row>
    <row r="35" spans="1:16" ht="12.75">
      <c r="A35" t="s">
        <v>49</v>
      </c>
      <c s="34" t="s">
        <v>76</v>
      </c>
      <c s="34" t="s">
        <v>379</v>
      </c>
      <c s="35" t="s">
        <v>59</v>
      </c>
      <c s="6" t="s">
        <v>380</v>
      </c>
      <c s="36" t="s">
        <v>81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381</v>
      </c>
    </row>
    <row r="38" spans="1:5" ht="12.75">
      <c r="A38" t="s">
        <v>60</v>
      </c>
      <c r="E38" s="39" t="s">
        <v>382</v>
      </c>
    </row>
    <row r="39" spans="1:16" ht="12.75">
      <c r="A39" t="s">
        <v>49</v>
      </c>
      <c s="34" t="s">
        <v>76</v>
      </c>
      <c s="34" t="s">
        <v>383</v>
      </c>
      <c s="35" t="s">
        <v>59</v>
      </c>
      <c s="6" t="s">
        <v>384</v>
      </c>
      <c s="36" t="s">
        <v>66</v>
      </c>
      <c s="37">
        <v>500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59</v>
      </c>
    </row>
    <row r="42" spans="1:5" ht="12.75">
      <c r="A42" t="s">
        <v>60</v>
      </c>
      <c r="E42" s="39" t="s">
        <v>382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385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385</v>
      </c>
      <c r="E4" s="26" t="s">
        <v>386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389</v>
      </c>
      <c r="E8" s="30" t="s">
        <v>388</v>
      </c>
      <c r="J8" s="29">
        <f>0+J9+J30+J39+J52+J85</f>
      </c>
      <c s="29">
        <f>0+K9+K30+K39+K52+K85</f>
      </c>
      <c s="29">
        <f>0+L9+L30+L39+L52+L85</f>
      </c>
      <c s="29">
        <f>0+M9+M30+M39+M52+M85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390</v>
      </c>
      <c s="35" t="s">
        <v>59</v>
      </c>
      <c s="6" t="s">
        <v>391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392</v>
      </c>
    </row>
    <row r="14" spans="1:16" ht="25.5">
      <c r="A14" t="s">
        <v>49</v>
      </c>
      <c s="34" t="s">
        <v>141</v>
      </c>
      <c s="34" t="s">
        <v>313</v>
      </c>
      <c s="35" t="s">
        <v>314</v>
      </c>
      <c s="6" t="s">
        <v>315</v>
      </c>
      <c s="36" t="s">
        <v>54</v>
      </c>
      <c s="37">
        <v>458.178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38.25">
      <c r="A15" s="35" t="s">
        <v>56</v>
      </c>
      <c r="E15" s="39" t="s">
        <v>393</v>
      </c>
    </row>
    <row r="16" spans="1:5" ht="12.75">
      <c r="A16" s="35" t="s">
        <v>58</v>
      </c>
      <c r="E16" s="40" t="s">
        <v>394</v>
      </c>
    </row>
    <row r="17" spans="1:5" ht="140.25">
      <c r="A17" t="s">
        <v>60</v>
      </c>
      <c r="E17" s="39" t="s">
        <v>395</v>
      </c>
    </row>
    <row r="18" spans="1:16" ht="25.5">
      <c r="A18" t="s">
        <v>49</v>
      </c>
      <c s="34" t="s">
        <v>50</v>
      </c>
      <c s="34" t="s">
        <v>327</v>
      </c>
      <c s="35" t="s">
        <v>328</v>
      </c>
      <c s="6" t="s">
        <v>329</v>
      </c>
      <c s="36" t="s">
        <v>54</v>
      </c>
      <c s="37">
        <v>51.246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38.25">
      <c r="A19" s="35" t="s">
        <v>56</v>
      </c>
      <c r="E19" s="39" t="s">
        <v>396</v>
      </c>
    </row>
    <row r="20" spans="1:5" ht="12.75">
      <c r="A20" s="35" t="s">
        <v>58</v>
      </c>
      <c r="E20" s="40" t="s">
        <v>397</v>
      </c>
    </row>
    <row r="21" spans="1:5" ht="140.25">
      <c r="A21" t="s">
        <v>60</v>
      </c>
      <c r="E21" s="39" t="s">
        <v>395</v>
      </c>
    </row>
    <row r="22" spans="1:16" ht="25.5">
      <c r="A22" t="s">
        <v>49</v>
      </c>
      <c s="34" t="s">
        <v>145</v>
      </c>
      <c s="34" t="s">
        <v>331</v>
      </c>
      <c s="35" t="s">
        <v>332</v>
      </c>
      <c s="6" t="s">
        <v>333</v>
      </c>
      <c s="36" t="s">
        <v>54</v>
      </c>
      <c s="37">
        <v>207.417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51">
      <c r="A23" s="35" t="s">
        <v>56</v>
      </c>
      <c r="E23" s="39" t="s">
        <v>398</v>
      </c>
    </row>
    <row r="24" spans="1:5" ht="12.75">
      <c r="A24" s="35" t="s">
        <v>58</v>
      </c>
      <c r="E24" s="40" t="s">
        <v>399</v>
      </c>
    </row>
    <row r="25" spans="1:5" ht="140.25">
      <c r="A25" t="s">
        <v>60</v>
      </c>
      <c r="E25" s="39" t="s">
        <v>395</v>
      </c>
    </row>
    <row r="26" spans="1:16" ht="25.5">
      <c r="A26" t="s">
        <v>49</v>
      </c>
      <c s="34" t="s">
        <v>226</v>
      </c>
      <c s="34" t="s">
        <v>336</v>
      </c>
      <c s="35" t="s">
        <v>337</v>
      </c>
      <c s="6" t="s">
        <v>338</v>
      </c>
      <c s="36" t="s">
        <v>54</v>
      </c>
      <c s="37">
        <v>0.452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38.25">
      <c r="A27" s="35" t="s">
        <v>56</v>
      </c>
      <c r="E27" s="39" t="s">
        <v>400</v>
      </c>
    </row>
    <row r="28" spans="1:5" ht="12.75">
      <c r="A28" s="35" t="s">
        <v>58</v>
      </c>
      <c r="E28" s="40" t="s">
        <v>401</v>
      </c>
    </row>
    <row r="29" spans="1:5" ht="140.25">
      <c r="A29" t="s">
        <v>60</v>
      </c>
      <c r="E29" s="39" t="s">
        <v>395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62</v>
      </c>
      <c s="34" t="s">
        <v>402</v>
      </c>
      <c s="35" t="s">
        <v>59</v>
      </c>
      <c s="6" t="s">
        <v>403</v>
      </c>
      <c s="36" t="s">
        <v>71</v>
      </c>
      <c s="37">
        <v>562.223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404</v>
      </c>
    </row>
    <row r="34" spans="1:5" ht="382.5">
      <c r="A34" t="s">
        <v>60</v>
      </c>
      <c r="E34" s="39" t="s">
        <v>405</v>
      </c>
    </row>
    <row r="35" spans="1:16" ht="12.75">
      <c r="A35" t="s">
        <v>49</v>
      </c>
      <c s="34" t="s">
        <v>27</v>
      </c>
      <c s="34" t="s">
        <v>406</v>
      </c>
      <c s="35" t="s">
        <v>59</v>
      </c>
      <c s="6" t="s">
        <v>407</v>
      </c>
      <c s="36" t="s">
        <v>66</v>
      </c>
      <c s="37">
        <v>308.28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408</v>
      </c>
    </row>
    <row r="38" spans="1:5" ht="38.25">
      <c r="A38" t="s">
        <v>60</v>
      </c>
      <c r="E38" s="39" t="s">
        <v>409</v>
      </c>
    </row>
    <row r="39" spans="1:13" ht="12.75">
      <c r="A39" t="s">
        <v>46</v>
      </c>
      <c r="C39" s="31" t="s">
        <v>27</v>
      </c>
      <c r="E39" s="33" t="s">
        <v>410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26</v>
      </c>
      <c s="34" t="s">
        <v>411</v>
      </c>
      <c s="35" t="s">
        <v>59</v>
      </c>
      <c s="6" t="s">
        <v>412</v>
      </c>
      <c s="36" t="s">
        <v>66</v>
      </c>
      <c s="37">
        <v>14.494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413</v>
      </c>
    </row>
    <row r="43" spans="1:5" ht="25.5">
      <c r="A43" t="s">
        <v>60</v>
      </c>
      <c r="E43" s="39" t="s">
        <v>414</v>
      </c>
    </row>
    <row r="44" spans="1:16" ht="12.75">
      <c r="A44" t="s">
        <v>49</v>
      </c>
      <c s="34" t="s">
        <v>78</v>
      </c>
      <c s="34" t="s">
        <v>415</v>
      </c>
      <c s="35" t="s">
        <v>59</v>
      </c>
      <c s="6" t="s">
        <v>416</v>
      </c>
      <c s="36" t="s">
        <v>94</v>
      </c>
      <c s="37">
        <v>66.7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417</v>
      </c>
    </row>
    <row r="47" spans="1:5" ht="165.75">
      <c r="A47" t="s">
        <v>60</v>
      </c>
      <c r="E47" s="39" t="s">
        <v>418</v>
      </c>
    </row>
    <row r="48" spans="1:16" ht="12.75">
      <c r="A48" t="s">
        <v>49</v>
      </c>
      <c s="34" t="s">
        <v>236</v>
      </c>
      <c s="34" t="s">
        <v>419</v>
      </c>
      <c s="35" t="s">
        <v>59</v>
      </c>
      <c s="6" t="s">
        <v>420</v>
      </c>
      <c s="36" t="s">
        <v>94</v>
      </c>
      <c s="37">
        <v>7.247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421</v>
      </c>
    </row>
    <row r="51" spans="1:5" ht="165.75">
      <c r="A51" t="s">
        <v>60</v>
      </c>
      <c r="E51" s="39" t="s">
        <v>418</v>
      </c>
    </row>
    <row r="52" spans="1:13" ht="12.75">
      <c r="A52" t="s">
        <v>46</v>
      </c>
      <c r="C52" s="31" t="s">
        <v>83</v>
      </c>
      <c r="E52" s="33" t="s">
        <v>422</v>
      </c>
      <c r="J52" s="32">
        <f>0</f>
      </c>
      <c s="32">
        <f>0</f>
      </c>
      <c s="32">
        <f>0+L53+L57+L61+L65+L69+L73+L77+L81</f>
      </c>
      <c s="32">
        <f>0+M53+M57+M61+M65+M69+M73+M77+M81</f>
      </c>
    </row>
    <row r="53" spans="1:16" ht="25.5">
      <c r="A53" t="s">
        <v>49</v>
      </c>
      <c s="34" t="s">
        <v>83</v>
      </c>
      <c s="34" t="s">
        <v>423</v>
      </c>
      <c s="35" t="s">
        <v>59</v>
      </c>
      <c s="6" t="s">
        <v>424</v>
      </c>
      <c s="36" t="s">
        <v>71</v>
      </c>
      <c s="37">
        <v>75.91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67</v>
      </c>
      <c>
        <f>(M53*21)/100</f>
      </c>
      <c t="s">
        <v>27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425</v>
      </c>
    </row>
    <row r="56" spans="1:5" ht="344.25">
      <c r="A56" t="s">
        <v>60</v>
      </c>
      <c r="E56" s="39" t="s">
        <v>426</v>
      </c>
    </row>
    <row r="57" spans="1:16" ht="12.75">
      <c r="A57" t="s">
        <v>49</v>
      </c>
      <c s="34" t="s">
        <v>88</v>
      </c>
      <c s="34" t="s">
        <v>427</v>
      </c>
      <c s="35" t="s">
        <v>59</v>
      </c>
      <c s="6" t="s">
        <v>428</v>
      </c>
      <c s="36" t="s">
        <v>71</v>
      </c>
      <c s="37">
        <v>192.148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67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429</v>
      </c>
    </row>
    <row r="60" spans="1:5" ht="89.25">
      <c r="A60" t="s">
        <v>60</v>
      </c>
      <c r="E60" s="39" t="s">
        <v>430</v>
      </c>
    </row>
    <row r="61" spans="1:16" ht="25.5">
      <c r="A61" t="s">
        <v>49</v>
      </c>
      <c s="34" t="s">
        <v>76</v>
      </c>
      <c s="34" t="s">
        <v>431</v>
      </c>
      <c s="35" t="s">
        <v>59</v>
      </c>
      <c s="6" t="s">
        <v>432</v>
      </c>
      <c s="36" t="s">
        <v>94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67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433</v>
      </c>
    </row>
    <row r="64" spans="1:5" ht="293.25">
      <c r="A64" t="s">
        <v>60</v>
      </c>
      <c r="E64" s="39" t="s">
        <v>434</v>
      </c>
    </row>
    <row r="65" spans="1:16" ht="25.5">
      <c r="A65" t="s">
        <v>49</v>
      </c>
      <c s="34" t="s">
        <v>96</v>
      </c>
      <c s="34" t="s">
        <v>435</v>
      </c>
      <c s="35" t="s">
        <v>59</v>
      </c>
      <c s="6" t="s">
        <v>436</v>
      </c>
      <c s="36" t="s">
        <v>94</v>
      </c>
      <c s="37">
        <v>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67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433</v>
      </c>
    </row>
    <row r="68" spans="1:5" ht="306">
      <c r="A68" t="s">
        <v>60</v>
      </c>
      <c r="E68" s="39" t="s">
        <v>437</v>
      </c>
    </row>
    <row r="69" spans="1:16" ht="25.5">
      <c r="A69" t="s">
        <v>49</v>
      </c>
      <c s="34" t="s">
        <v>100</v>
      </c>
      <c s="34" t="s">
        <v>438</v>
      </c>
      <c s="35" t="s">
        <v>59</v>
      </c>
      <c s="6" t="s">
        <v>439</v>
      </c>
      <c s="36" t="s">
        <v>94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67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440</v>
      </c>
    </row>
    <row r="72" spans="1:5" ht="127.5">
      <c r="A72" t="s">
        <v>60</v>
      </c>
      <c r="E72" s="39" t="s">
        <v>441</v>
      </c>
    </row>
    <row r="73" spans="1:16" ht="12.75">
      <c r="A73" t="s">
        <v>49</v>
      </c>
      <c s="34" t="s">
        <v>184</v>
      </c>
      <c s="34" t="s">
        <v>442</v>
      </c>
      <c s="35" t="s">
        <v>59</v>
      </c>
      <c s="6" t="s">
        <v>443</v>
      </c>
      <c s="36" t="s">
        <v>81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67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444</v>
      </c>
    </row>
    <row r="76" spans="1:5" ht="267.75">
      <c r="A76" t="s">
        <v>60</v>
      </c>
      <c r="E76" s="39" t="s">
        <v>445</v>
      </c>
    </row>
    <row r="77" spans="1:16" ht="12.75">
      <c r="A77" t="s">
        <v>49</v>
      </c>
      <c s="34" t="s">
        <v>104</v>
      </c>
      <c s="34" t="s">
        <v>446</v>
      </c>
      <c s="35" t="s">
        <v>59</v>
      </c>
      <c s="6" t="s">
        <v>447</v>
      </c>
      <c s="36" t="s">
        <v>81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444</v>
      </c>
    </row>
    <row r="80" spans="1:5" ht="267.75">
      <c r="A80" t="s">
        <v>60</v>
      </c>
      <c r="E80" s="39" t="s">
        <v>445</v>
      </c>
    </row>
    <row r="81" spans="1:16" ht="12.75">
      <c r="A81" t="s">
        <v>49</v>
      </c>
      <c s="34" t="s">
        <v>108</v>
      </c>
      <c s="34" t="s">
        <v>448</v>
      </c>
      <c s="35" t="s">
        <v>59</v>
      </c>
      <c s="6" t="s">
        <v>449</v>
      </c>
      <c s="36" t="s">
        <v>71</v>
      </c>
      <c s="37">
        <v>144.558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450</v>
      </c>
    </row>
    <row r="84" spans="1:5" ht="127.5">
      <c r="A84" t="s">
        <v>60</v>
      </c>
      <c r="E84" s="39" t="s">
        <v>451</v>
      </c>
    </row>
    <row r="85" spans="1:13" ht="12.75">
      <c r="A85" t="s">
        <v>46</v>
      </c>
      <c r="C85" s="31" t="s">
        <v>100</v>
      </c>
      <c r="E85" s="33" t="s">
        <v>452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12.75">
      <c r="A86" t="s">
        <v>49</v>
      </c>
      <c s="34" t="s">
        <v>114</v>
      </c>
      <c s="34" t="s">
        <v>453</v>
      </c>
      <c s="35" t="s">
        <v>59</v>
      </c>
      <c s="6" t="s">
        <v>454</v>
      </c>
      <c s="36" t="s">
        <v>81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455</v>
      </c>
    </row>
    <row r="89" spans="1:5" ht="102">
      <c r="A89" t="s">
        <v>60</v>
      </c>
      <c r="E89" s="39" t="s">
        <v>456</v>
      </c>
    </row>
    <row r="90" spans="1:16" ht="12.75">
      <c r="A90" t="s">
        <v>49</v>
      </c>
      <c s="34" t="s">
        <v>118</v>
      </c>
      <c s="34" t="s">
        <v>457</v>
      </c>
      <c s="35" t="s">
        <v>59</v>
      </c>
      <c s="6" t="s">
        <v>458</v>
      </c>
      <c s="36" t="s">
        <v>81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455</v>
      </c>
    </row>
    <row r="93" spans="1:5" ht="102">
      <c r="A93" t="s">
        <v>60</v>
      </c>
      <c r="E93" s="39" t="s">
        <v>456</v>
      </c>
    </row>
    <row r="94" spans="1:16" ht="12.75">
      <c r="A94" t="s">
        <v>49</v>
      </c>
      <c s="34" t="s">
        <v>122</v>
      </c>
      <c s="34" t="s">
        <v>459</v>
      </c>
      <c s="35" t="s">
        <v>59</v>
      </c>
      <c s="6" t="s">
        <v>460</v>
      </c>
      <c s="36" t="s">
        <v>71</v>
      </c>
      <c s="37">
        <v>39.02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461</v>
      </c>
    </row>
    <row r="97" spans="1:5" ht="395.25">
      <c r="A97" t="s">
        <v>60</v>
      </c>
      <c r="E97" s="39" t="s">
        <v>462</v>
      </c>
    </row>
    <row r="98" spans="1:16" ht="12.75">
      <c r="A98" t="s">
        <v>49</v>
      </c>
      <c s="34" t="s">
        <v>125</v>
      </c>
      <c s="34" t="s">
        <v>463</v>
      </c>
      <c s="35" t="s">
        <v>59</v>
      </c>
      <c s="6" t="s">
        <v>464</v>
      </c>
      <c s="36" t="s">
        <v>81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465</v>
      </c>
    </row>
    <row r="101" spans="1:5" ht="153">
      <c r="A101" t="s">
        <v>60</v>
      </c>
      <c r="E101" s="39" t="s">
        <v>466</v>
      </c>
    </row>
    <row r="102" spans="1:16" ht="12.75">
      <c r="A102" t="s">
        <v>49</v>
      </c>
      <c s="34" t="s">
        <v>129</v>
      </c>
      <c s="34" t="s">
        <v>467</v>
      </c>
      <c s="35" t="s">
        <v>59</v>
      </c>
      <c s="6" t="s">
        <v>468</v>
      </c>
      <c s="36" t="s">
        <v>81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469</v>
      </c>
    </row>
    <row r="105" spans="1:5" ht="89.25">
      <c r="A105" t="s">
        <v>60</v>
      </c>
      <c r="E105" s="39" t="s">
        <v>470</v>
      </c>
    </row>
    <row r="106" spans="1:16" ht="12.75">
      <c r="A106" t="s">
        <v>49</v>
      </c>
      <c s="34" t="s">
        <v>204</v>
      </c>
      <c s="34" t="s">
        <v>471</v>
      </c>
      <c s="35" t="s">
        <v>59</v>
      </c>
      <c s="6" t="s">
        <v>472</v>
      </c>
      <c s="36" t="s">
        <v>71</v>
      </c>
      <c s="37">
        <v>192.236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473</v>
      </c>
    </row>
    <row r="109" spans="1:5" ht="140.25">
      <c r="A109" t="s">
        <v>60</v>
      </c>
      <c r="E109" s="39" t="s">
        <v>474</v>
      </c>
    </row>
    <row r="110" spans="1:16" ht="25.5">
      <c r="A110" t="s">
        <v>49</v>
      </c>
      <c s="34" t="s">
        <v>208</v>
      </c>
      <c s="34" t="s">
        <v>475</v>
      </c>
      <c s="35" t="s">
        <v>59</v>
      </c>
      <c s="6" t="s">
        <v>476</v>
      </c>
      <c s="36" t="s">
        <v>477</v>
      </c>
      <c s="37">
        <v>3201.946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12.75">
      <c r="A111" s="35" t="s">
        <v>56</v>
      </c>
      <c r="E111" s="39" t="s">
        <v>59</v>
      </c>
    </row>
    <row r="112" spans="1:5" ht="63.75">
      <c r="A112" s="35" t="s">
        <v>58</v>
      </c>
      <c r="E112" s="40" t="s">
        <v>478</v>
      </c>
    </row>
    <row r="113" spans="1:5" ht="140.25">
      <c r="A113" t="s">
        <v>60</v>
      </c>
      <c r="E113" s="39" t="s">
        <v>479</v>
      </c>
    </row>
    <row r="114" spans="1:16" ht="12.75">
      <c r="A114" t="s">
        <v>49</v>
      </c>
      <c s="34" t="s">
        <v>212</v>
      </c>
      <c s="34" t="s">
        <v>480</v>
      </c>
      <c s="35" t="s">
        <v>59</v>
      </c>
      <c s="6" t="s">
        <v>481</v>
      </c>
      <c s="36" t="s">
        <v>94</v>
      </c>
      <c s="37">
        <v>80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27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482</v>
      </c>
    </row>
    <row r="117" spans="1:5" ht="178.5">
      <c r="A117" t="s">
        <v>60</v>
      </c>
      <c r="E117" s="39" t="s">
        <v>483</v>
      </c>
    </row>
    <row r="118" spans="1:16" ht="12.75">
      <c r="A118" t="s">
        <v>49</v>
      </c>
      <c s="34" t="s">
        <v>132</v>
      </c>
      <c s="34" t="s">
        <v>484</v>
      </c>
      <c s="35" t="s">
        <v>59</v>
      </c>
      <c s="6" t="s">
        <v>485</v>
      </c>
      <c s="36" t="s">
        <v>486</v>
      </c>
      <c s="37">
        <v>1033.956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487</v>
      </c>
    </row>
    <row r="120" spans="1:5" ht="12.75">
      <c r="A120" s="35" t="s">
        <v>58</v>
      </c>
      <c r="E120" s="40" t="s">
        <v>488</v>
      </c>
    </row>
    <row r="121" spans="1:5" ht="12.75">
      <c r="A121" t="s">
        <v>60</v>
      </c>
      <c r="E121" s="39" t="s">
        <v>59</v>
      </c>
    </row>
    <row r="122" spans="1:16" ht="25.5">
      <c r="A122" t="s">
        <v>49</v>
      </c>
      <c s="34" t="s">
        <v>137</v>
      </c>
      <c s="34" t="s">
        <v>489</v>
      </c>
      <c s="35" t="s">
        <v>59</v>
      </c>
      <c s="6" t="s">
        <v>490</v>
      </c>
      <c s="36" t="s">
        <v>94</v>
      </c>
      <c s="37">
        <v>33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491</v>
      </c>
    </row>
    <row r="124" spans="1:5" ht="12.75">
      <c r="A124" s="35" t="s">
        <v>58</v>
      </c>
      <c r="E124" s="40" t="s">
        <v>492</v>
      </c>
    </row>
    <row r="125" spans="1:5" ht="51">
      <c r="A125" t="s">
        <v>60</v>
      </c>
      <c r="E125" s="39" t="s">
        <v>493</v>
      </c>
    </row>
    <row r="126" spans="1:16" ht="12.75">
      <c r="A126" t="s">
        <v>49</v>
      </c>
      <c s="34" t="s">
        <v>230</v>
      </c>
      <c s="34" t="s">
        <v>494</v>
      </c>
      <c s="35" t="s">
        <v>59</v>
      </c>
      <c s="6" t="s">
        <v>495</v>
      </c>
      <c s="36" t="s">
        <v>66</v>
      </c>
      <c s="37">
        <v>108.8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496</v>
      </c>
    </row>
    <row r="128" spans="1:5" ht="12.75">
      <c r="A128" s="35" t="s">
        <v>58</v>
      </c>
      <c r="E128" s="40" t="s">
        <v>497</v>
      </c>
    </row>
    <row r="129" spans="1:5" ht="153">
      <c r="A129" t="s">
        <v>60</v>
      </c>
      <c r="E129" s="39" t="s">
        <v>498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499</v>
      </c>
      <c r="E4" s="26" t="s">
        <v>500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503</v>
      </c>
      <c r="E8" s="30" t="s">
        <v>502</v>
      </c>
      <c r="J8" s="29">
        <f>0+J9+J30+J47+J76+J85+J118+J123+J156+J185</f>
      </c>
      <c s="29">
        <f>0+K9+K30+K47+K76+K85+K118+K123+K156+K185</f>
      </c>
      <c s="29">
        <f>0+L9+L30+L47+L76+L85+L118+L123+L156+L185</f>
      </c>
      <c s="29">
        <f>0+M9+M30+M47+M76+M85+M118+M123+M156+M185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390</v>
      </c>
      <c s="35" t="s">
        <v>59</v>
      </c>
      <c s="6" t="s">
        <v>391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392</v>
      </c>
    </row>
    <row r="14" spans="1:16" ht="25.5">
      <c r="A14" t="s">
        <v>49</v>
      </c>
      <c s="34" t="s">
        <v>78</v>
      </c>
      <c s="34" t="s">
        <v>327</v>
      </c>
      <c s="35" t="s">
        <v>328</v>
      </c>
      <c s="6" t="s">
        <v>329</v>
      </c>
      <c s="36" t="s">
        <v>54</v>
      </c>
      <c s="37">
        <v>6.72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504</v>
      </c>
    </row>
    <row r="17" spans="1:5" ht="153">
      <c r="A17" t="s">
        <v>60</v>
      </c>
      <c r="E17" s="39" t="s">
        <v>318</v>
      </c>
    </row>
    <row r="18" spans="1:16" ht="25.5">
      <c r="A18" t="s">
        <v>49</v>
      </c>
      <c s="34" t="s">
        <v>100</v>
      </c>
      <c s="34" t="s">
        <v>344</v>
      </c>
      <c s="35" t="s">
        <v>345</v>
      </c>
      <c s="6" t="s">
        <v>346</v>
      </c>
      <c s="36" t="s">
        <v>54</v>
      </c>
      <c s="37">
        <v>1.362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505</v>
      </c>
    </row>
    <row r="21" spans="1:5" ht="153">
      <c r="A21" t="s">
        <v>60</v>
      </c>
      <c r="E21" s="39" t="s">
        <v>318</v>
      </c>
    </row>
    <row r="22" spans="1:16" ht="25.5">
      <c r="A22" t="s">
        <v>49</v>
      </c>
      <c s="34" t="s">
        <v>184</v>
      </c>
      <c s="34" t="s">
        <v>347</v>
      </c>
      <c s="35" t="s">
        <v>348</v>
      </c>
      <c s="6" t="s">
        <v>349</v>
      </c>
      <c s="36" t="s">
        <v>54</v>
      </c>
      <c s="37">
        <v>0.073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506</v>
      </c>
    </row>
    <row r="25" spans="1:5" ht="153">
      <c r="A25" t="s">
        <v>60</v>
      </c>
      <c r="E25" s="39" t="s">
        <v>318</v>
      </c>
    </row>
    <row r="26" spans="1:16" ht="25.5">
      <c r="A26" t="s">
        <v>49</v>
      </c>
      <c s="34" t="s">
        <v>246</v>
      </c>
      <c s="34" t="s">
        <v>313</v>
      </c>
      <c s="35" t="s">
        <v>314</v>
      </c>
      <c s="6" t="s">
        <v>315</v>
      </c>
      <c s="36" t="s">
        <v>54</v>
      </c>
      <c s="37">
        <v>3496.511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38.25">
      <c r="A28" s="35" t="s">
        <v>58</v>
      </c>
      <c r="E28" s="40" t="s">
        <v>507</v>
      </c>
    </row>
    <row r="29" spans="1:5" ht="153">
      <c r="A29" t="s">
        <v>60</v>
      </c>
      <c r="E29" s="39" t="s">
        <v>318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49</v>
      </c>
      <c s="34" t="s">
        <v>62</v>
      </c>
      <c s="34" t="s">
        <v>508</v>
      </c>
      <c s="35" t="s">
        <v>59</v>
      </c>
      <c s="6" t="s">
        <v>509</v>
      </c>
      <c s="36" t="s">
        <v>71</v>
      </c>
      <c s="37">
        <v>1800.74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510</v>
      </c>
    </row>
    <row r="34" spans="1:5" ht="344.25">
      <c r="A34" t="s">
        <v>60</v>
      </c>
      <c r="E34" s="39" t="s">
        <v>511</v>
      </c>
    </row>
    <row r="35" spans="1:16" ht="12.75">
      <c r="A35" t="s">
        <v>49</v>
      </c>
      <c s="34" t="s">
        <v>27</v>
      </c>
      <c s="34" t="s">
        <v>512</v>
      </c>
      <c s="35" t="s">
        <v>59</v>
      </c>
      <c s="6" t="s">
        <v>513</v>
      </c>
      <c s="36" t="s">
        <v>71</v>
      </c>
      <c s="37">
        <v>1840.269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38.25">
      <c r="A37" s="35" t="s">
        <v>58</v>
      </c>
      <c r="E37" s="40" t="s">
        <v>514</v>
      </c>
    </row>
    <row r="38" spans="1:5" ht="191.25">
      <c r="A38" t="s">
        <v>60</v>
      </c>
      <c r="E38" s="39" t="s">
        <v>515</v>
      </c>
    </row>
    <row r="39" spans="1:16" ht="12.75">
      <c r="A39" t="s">
        <v>49</v>
      </c>
      <c s="34" t="s">
        <v>26</v>
      </c>
      <c s="34" t="s">
        <v>516</v>
      </c>
      <c s="35" t="s">
        <v>59</v>
      </c>
      <c s="6" t="s">
        <v>517</v>
      </c>
      <c s="36" t="s">
        <v>71</v>
      </c>
      <c s="37">
        <v>665.1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518</v>
      </c>
    </row>
    <row r="42" spans="1:5" ht="306">
      <c r="A42" t="s">
        <v>60</v>
      </c>
      <c r="E42" s="39" t="s">
        <v>519</v>
      </c>
    </row>
    <row r="43" spans="1:16" ht="12.75">
      <c r="A43" t="s">
        <v>49</v>
      </c>
      <c s="34" t="s">
        <v>520</v>
      </c>
      <c s="34" t="s">
        <v>521</v>
      </c>
      <c s="35" t="s">
        <v>59</v>
      </c>
      <c s="6" t="s">
        <v>522</v>
      </c>
      <c s="36" t="s">
        <v>135</v>
      </c>
      <c s="37">
        <v>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523</v>
      </c>
    </row>
    <row r="46" spans="1:5" ht="38.25">
      <c r="A46" t="s">
        <v>60</v>
      </c>
      <c r="E46" s="39" t="s">
        <v>524</v>
      </c>
    </row>
    <row r="47" spans="1:13" ht="12.75">
      <c r="A47" t="s">
        <v>46</v>
      </c>
      <c r="C47" s="31" t="s">
        <v>27</v>
      </c>
      <c r="E47" s="33" t="s">
        <v>410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49</v>
      </c>
      <c s="34" t="s">
        <v>78</v>
      </c>
      <c s="34" t="s">
        <v>525</v>
      </c>
      <c s="35" t="s">
        <v>59</v>
      </c>
      <c s="6" t="s">
        <v>526</v>
      </c>
      <c s="36" t="s">
        <v>54</v>
      </c>
      <c s="37">
        <v>19.609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38.25">
      <c r="A50" s="35" t="s">
        <v>58</v>
      </c>
      <c r="E50" s="40" t="s">
        <v>527</v>
      </c>
    </row>
    <row r="51" spans="1:5" ht="38.25">
      <c r="A51" t="s">
        <v>60</v>
      </c>
      <c r="E51" s="39" t="s">
        <v>528</v>
      </c>
    </row>
    <row r="52" spans="1:16" ht="12.75">
      <c r="A52" t="s">
        <v>49</v>
      </c>
      <c s="34" t="s">
        <v>83</v>
      </c>
      <c s="34" t="s">
        <v>529</v>
      </c>
      <c s="35" t="s">
        <v>59</v>
      </c>
      <c s="6" t="s">
        <v>530</v>
      </c>
      <c s="36" t="s">
        <v>66</v>
      </c>
      <c s="37">
        <v>229.6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531</v>
      </c>
    </row>
    <row r="55" spans="1:5" ht="25.5">
      <c r="A55" t="s">
        <v>60</v>
      </c>
      <c r="E55" s="39" t="s">
        <v>532</v>
      </c>
    </row>
    <row r="56" spans="1:16" ht="12.75">
      <c r="A56" t="s">
        <v>49</v>
      </c>
      <c s="34" t="s">
        <v>88</v>
      </c>
      <c s="34" t="s">
        <v>533</v>
      </c>
      <c s="35" t="s">
        <v>59</v>
      </c>
      <c s="6" t="s">
        <v>534</v>
      </c>
      <c s="36" t="s">
        <v>94</v>
      </c>
      <c s="37">
        <v>184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535</v>
      </c>
    </row>
    <row r="59" spans="1:5" ht="63.75">
      <c r="A59" t="s">
        <v>60</v>
      </c>
      <c r="E59" s="39" t="s">
        <v>536</v>
      </c>
    </row>
    <row r="60" spans="1:16" ht="12.75">
      <c r="A60" t="s">
        <v>49</v>
      </c>
      <c s="34" t="s">
        <v>76</v>
      </c>
      <c s="34" t="s">
        <v>537</v>
      </c>
      <c s="35" t="s">
        <v>59</v>
      </c>
      <c s="6" t="s">
        <v>538</v>
      </c>
      <c s="36" t="s">
        <v>94</v>
      </c>
      <c s="37">
        <v>536.5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539</v>
      </c>
    </row>
    <row r="63" spans="1:5" ht="63.75">
      <c r="A63" t="s">
        <v>60</v>
      </c>
      <c r="E63" s="39" t="s">
        <v>536</v>
      </c>
    </row>
    <row r="64" spans="1:16" ht="12.75">
      <c r="A64" t="s">
        <v>49</v>
      </c>
      <c s="34" t="s">
        <v>96</v>
      </c>
      <c s="34" t="s">
        <v>540</v>
      </c>
      <c s="35" t="s">
        <v>59</v>
      </c>
      <c s="6" t="s">
        <v>541</v>
      </c>
      <c s="36" t="s">
        <v>81</v>
      </c>
      <c s="37">
        <v>23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542</v>
      </c>
    </row>
    <row r="67" spans="1:5" ht="38.25">
      <c r="A67" t="s">
        <v>60</v>
      </c>
      <c r="E67" s="39" t="s">
        <v>543</v>
      </c>
    </row>
    <row r="68" spans="1:16" ht="12.75">
      <c r="A68" t="s">
        <v>49</v>
      </c>
      <c s="34" t="s">
        <v>544</v>
      </c>
      <c s="34" t="s">
        <v>545</v>
      </c>
      <c s="35" t="s">
        <v>59</v>
      </c>
      <c s="6" t="s">
        <v>546</v>
      </c>
      <c s="36" t="s">
        <v>66</v>
      </c>
      <c s="37">
        <v>844.3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547</v>
      </c>
    </row>
    <row r="70" spans="1:5" ht="25.5">
      <c r="A70" s="35" t="s">
        <v>58</v>
      </c>
      <c r="E70" s="40" t="s">
        <v>548</v>
      </c>
    </row>
    <row r="71" spans="1:5" ht="102">
      <c r="A71" t="s">
        <v>60</v>
      </c>
      <c r="E71" s="39" t="s">
        <v>549</v>
      </c>
    </row>
    <row r="72" spans="1:16" ht="12.75">
      <c r="A72" t="s">
        <v>49</v>
      </c>
      <c s="34" t="s">
        <v>550</v>
      </c>
      <c s="34" t="s">
        <v>551</v>
      </c>
      <c s="35" t="s">
        <v>59</v>
      </c>
      <c s="6" t="s">
        <v>552</v>
      </c>
      <c s="36" t="s">
        <v>71</v>
      </c>
      <c s="37">
        <v>1.8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553</v>
      </c>
    </row>
    <row r="74" spans="1:5" ht="12.75">
      <c r="A74" s="35" t="s">
        <v>58</v>
      </c>
      <c r="E74" s="40" t="s">
        <v>554</v>
      </c>
    </row>
    <row r="75" spans="1:5" ht="395.25">
      <c r="A75" t="s">
        <v>60</v>
      </c>
      <c r="E75" s="39" t="s">
        <v>555</v>
      </c>
    </row>
    <row r="76" spans="1:13" ht="12.75">
      <c r="A76" t="s">
        <v>46</v>
      </c>
      <c r="C76" s="31" t="s">
        <v>26</v>
      </c>
      <c r="E76" s="33" t="s">
        <v>556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49</v>
      </c>
      <c s="34" t="s">
        <v>100</v>
      </c>
      <c s="34" t="s">
        <v>557</v>
      </c>
      <c s="35" t="s">
        <v>59</v>
      </c>
      <c s="6" t="s">
        <v>558</v>
      </c>
      <c s="36" t="s">
        <v>71</v>
      </c>
      <c s="37">
        <v>288.3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25.5">
      <c r="A79" s="35" t="s">
        <v>58</v>
      </c>
      <c r="E79" s="40" t="s">
        <v>559</v>
      </c>
    </row>
    <row r="80" spans="1:5" ht="395.25">
      <c r="A80" t="s">
        <v>60</v>
      </c>
      <c r="E80" s="39" t="s">
        <v>462</v>
      </c>
    </row>
    <row r="81" spans="1:16" ht="12.75">
      <c r="A81" t="s">
        <v>49</v>
      </c>
      <c s="34" t="s">
        <v>184</v>
      </c>
      <c s="34" t="s">
        <v>560</v>
      </c>
      <c s="35" t="s">
        <v>59</v>
      </c>
      <c s="6" t="s">
        <v>561</v>
      </c>
      <c s="36" t="s">
        <v>54</v>
      </c>
      <c s="37">
        <v>57.612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562</v>
      </c>
    </row>
    <row r="84" spans="1:5" ht="267.75">
      <c r="A84" t="s">
        <v>60</v>
      </c>
      <c r="E84" s="39" t="s">
        <v>563</v>
      </c>
    </row>
    <row r="85" spans="1:13" ht="12.75">
      <c r="A85" t="s">
        <v>46</v>
      </c>
      <c r="C85" s="31" t="s">
        <v>78</v>
      </c>
      <c r="E85" s="33" t="s">
        <v>564</v>
      </c>
      <c r="J85" s="32">
        <f>0</f>
      </c>
      <c s="32">
        <f>0</f>
      </c>
      <c s="32">
        <f>0+L86+L90+L94+L98+L102+L106+L110+L114</f>
      </c>
      <c s="32">
        <f>0+M86+M90+M94+M98+M102+M106+M110+M114</f>
      </c>
    </row>
    <row r="86" spans="1:16" ht="12.75">
      <c r="A86" t="s">
        <v>49</v>
      </c>
      <c s="34" t="s">
        <v>104</v>
      </c>
      <c s="34" t="s">
        <v>565</v>
      </c>
      <c s="35" t="s">
        <v>59</v>
      </c>
      <c s="6" t="s">
        <v>566</v>
      </c>
      <c s="36" t="s">
        <v>71</v>
      </c>
      <c s="37">
        <v>3.06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567</v>
      </c>
    </row>
    <row r="89" spans="1:5" ht="395.25">
      <c r="A89" t="s">
        <v>60</v>
      </c>
      <c r="E89" s="39" t="s">
        <v>462</v>
      </c>
    </row>
    <row r="90" spans="1:16" ht="12.75">
      <c r="A90" t="s">
        <v>49</v>
      </c>
      <c s="34" t="s">
        <v>114</v>
      </c>
      <c s="34" t="s">
        <v>568</v>
      </c>
      <c s="35" t="s">
        <v>59</v>
      </c>
      <c s="6" t="s">
        <v>569</v>
      </c>
      <c s="36" t="s">
        <v>71</v>
      </c>
      <c s="37">
        <v>263.26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63.75">
      <c r="A92" s="35" t="s">
        <v>58</v>
      </c>
      <c r="E92" s="40" t="s">
        <v>570</v>
      </c>
    </row>
    <row r="93" spans="1:5" ht="395.25">
      <c r="A93" t="s">
        <v>60</v>
      </c>
      <c r="E93" s="39" t="s">
        <v>462</v>
      </c>
    </row>
    <row r="94" spans="1:16" ht="12.75">
      <c r="A94" t="s">
        <v>49</v>
      </c>
      <c s="34" t="s">
        <v>118</v>
      </c>
      <c s="34" t="s">
        <v>571</v>
      </c>
      <c s="35" t="s">
        <v>59</v>
      </c>
      <c s="6" t="s">
        <v>572</v>
      </c>
      <c s="36" t="s">
        <v>71</v>
      </c>
      <c s="37">
        <v>20.75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573</v>
      </c>
    </row>
    <row r="97" spans="1:5" ht="395.25">
      <c r="A97" t="s">
        <v>60</v>
      </c>
      <c r="E97" s="39" t="s">
        <v>462</v>
      </c>
    </row>
    <row r="98" spans="1:16" ht="12.75">
      <c r="A98" t="s">
        <v>49</v>
      </c>
      <c s="34" t="s">
        <v>122</v>
      </c>
      <c s="34" t="s">
        <v>574</v>
      </c>
      <c s="35" t="s">
        <v>59</v>
      </c>
      <c s="6" t="s">
        <v>575</v>
      </c>
      <c s="36" t="s">
        <v>71</v>
      </c>
      <c s="37">
        <v>18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51">
      <c r="A100" s="35" t="s">
        <v>58</v>
      </c>
      <c r="E100" s="40" t="s">
        <v>576</v>
      </c>
    </row>
    <row r="101" spans="1:5" ht="395.25">
      <c r="A101" t="s">
        <v>60</v>
      </c>
      <c r="E101" s="39" t="s">
        <v>462</v>
      </c>
    </row>
    <row r="102" spans="1:16" ht="12.75">
      <c r="A102" t="s">
        <v>49</v>
      </c>
      <c s="34" t="s">
        <v>125</v>
      </c>
      <c s="34" t="s">
        <v>577</v>
      </c>
      <c s="35" t="s">
        <v>59</v>
      </c>
      <c s="6" t="s">
        <v>578</v>
      </c>
      <c s="36" t="s">
        <v>71</v>
      </c>
      <c s="37">
        <v>60.408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25.5">
      <c r="A104" s="35" t="s">
        <v>58</v>
      </c>
      <c r="E104" s="40" t="s">
        <v>579</v>
      </c>
    </row>
    <row r="105" spans="1:5" ht="395.25">
      <c r="A105" t="s">
        <v>60</v>
      </c>
      <c r="E105" s="39" t="s">
        <v>462</v>
      </c>
    </row>
    <row r="106" spans="1:16" ht="12.75">
      <c r="A106" t="s">
        <v>49</v>
      </c>
      <c s="34" t="s">
        <v>129</v>
      </c>
      <c s="34" t="s">
        <v>580</v>
      </c>
      <c s="35" t="s">
        <v>59</v>
      </c>
      <c s="6" t="s">
        <v>581</v>
      </c>
      <c s="36" t="s">
        <v>54</v>
      </c>
      <c s="37">
        <v>8.051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51">
      <c r="A108" s="35" t="s">
        <v>58</v>
      </c>
      <c r="E108" s="40" t="s">
        <v>582</v>
      </c>
    </row>
    <row r="109" spans="1:5" ht="178.5">
      <c r="A109" t="s">
        <v>60</v>
      </c>
      <c r="E109" s="39" t="s">
        <v>583</v>
      </c>
    </row>
    <row r="110" spans="1:16" ht="12.75">
      <c r="A110" t="s">
        <v>49</v>
      </c>
      <c s="34" t="s">
        <v>204</v>
      </c>
      <c s="34" t="s">
        <v>584</v>
      </c>
      <c s="35" t="s">
        <v>59</v>
      </c>
      <c s="6" t="s">
        <v>585</v>
      </c>
      <c s="36" t="s">
        <v>71</v>
      </c>
      <c s="37">
        <v>29.52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586</v>
      </c>
    </row>
    <row r="113" spans="1:5" ht="25.5">
      <c r="A113" t="s">
        <v>60</v>
      </c>
      <c r="E113" s="39" t="s">
        <v>587</v>
      </c>
    </row>
    <row r="114" spans="1:16" ht="12.75">
      <c r="A114" t="s">
        <v>49</v>
      </c>
      <c s="34" t="s">
        <v>208</v>
      </c>
      <c s="34" t="s">
        <v>588</v>
      </c>
      <c s="35" t="s">
        <v>59</v>
      </c>
      <c s="6" t="s">
        <v>589</v>
      </c>
      <c s="36" t="s">
        <v>71</v>
      </c>
      <c s="37">
        <v>15.84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27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590</v>
      </c>
    </row>
    <row r="117" spans="1:5" ht="395.25">
      <c r="A117" t="s">
        <v>60</v>
      </c>
      <c r="E117" s="39" t="s">
        <v>462</v>
      </c>
    </row>
    <row r="118" spans="1:13" ht="12.75">
      <c r="A118" t="s">
        <v>46</v>
      </c>
      <c r="C118" s="31" t="s">
        <v>83</v>
      </c>
      <c r="E118" s="33" t="s">
        <v>422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49</v>
      </c>
      <c s="34" t="s">
        <v>132</v>
      </c>
      <c s="34" t="s">
        <v>591</v>
      </c>
      <c s="35" t="s">
        <v>59</v>
      </c>
      <c s="6" t="s">
        <v>592</v>
      </c>
      <c s="36" t="s">
        <v>66</v>
      </c>
      <c s="37">
        <v>103.62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593</v>
      </c>
    </row>
    <row r="121" spans="1:5" ht="38.25">
      <c r="A121" s="35" t="s">
        <v>58</v>
      </c>
      <c r="E121" s="40" t="s">
        <v>594</v>
      </c>
    </row>
    <row r="122" spans="1:5" ht="153">
      <c r="A122" t="s">
        <v>60</v>
      </c>
      <c r="E122" s="39" t="s">
        <v>595</v>
      </c>
    </row>
    <row r="123" spans="1:13" ht="12.75">
      <c r="A123" t="s">
        <v>46</v>
      </c>
      <c r="C123" s="31" t="s">
        <v>76</v>
      </c>
      <c r="E123" s="33" t="s">
        <v>77</v>
      </c>
      <c r="J123" s="32">
        <f>0</f>
      </c>
      <c s="32">
        <f>0</f>
      </c>
      <c s="32">
        <f>0+L124+L128+L132+L136+L140+L144+L148+L152</f>
      </c>
      <c s="32">
        <f>0+M124+M128+M132+M136+M140+M144+M148+M152</f>
      </c>
    </row>
    <row r="124" spans="1:16" ht="12.75">
      <c r="A124" t="s">
        <v>49</v>
      </c>
      <c s="34" t="s">
        <v>212</v>
      </c>
      <c s="34" t="s">
        <v>596</v>
      </c>
      <c s="35" t="s">
        <v>59</v>
      </c>
      <c s="6" t="s">
        <v>597</v>
      </c>
      <c s="36" t="s">
        <v>66</v>
      </c>
      <c s="37">
        <v>84.48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53">
      <c r="A125" s="35" t="s">
        <v>56</v>
      </c>
      <c r="E125" s="39" t="s">
        <v>598</v>
      </c>
    </row>
    <row r="126" spans="1:5" ht="12.75">
      <c r="A126" s="35" t="s">
        <v>58</v>
      </c>
      <c r="E126" s="40" t="s">
        <v>599</v>
      </c>
    </row>
    <row r="127" spans="1:5" ht="51">
      <c r="A127" t="s">
        <v>60</v>
      </c>
      <c r="E127" s="39" t="s">
        <v>600</v>
      </c>
    </row>
    <row r="128" spans="1:16" ht="12.75">
      <c r="A128" t="s">
        <v>49</v>
      </c>
      <c s="34" t="s">
        <v>137</v>
      </c>
      <c s="34" t="s">
        <v>601</v>
      </c>
      <c s="35" t="s">
        <v>59</v>
      </c>
      <c s="6" t="s">
        <v>602</v>
      </c>
      <c s="36" t="s">
        <v>66</v>
      </c>
      <c s="37">
        <v>844.3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603</v>
      </c>
    </row>
    <row r="131" spans="1:5" ht="204">
      <c r="A131" t="s">
        <v>60</v>
      </c>
      <c r="E131" s="39" t="s">
        <v>604</v>
      </c>
    </row>
    <row r="132" spans="1:16" ht="12.75">
      <c r="A132" t="s">
        <v>49</v>
      </c>
      <c s="34" t="s">
        <v>141</v>
      </c>
      <c s="34" t="s">
        <v>605</v>
      </c>
      <c s="35" t="s">
        <v>59</v>
      </c>
      <c s="6" t="s">
        <v>606</v>
      </c>
      <c s="36" t="s">
        <v>66</v>
      </c>
      <c s="37">
        <v>844.3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607</v>
      </c>
    </row>
    <row r="134" spans="1:5" ht="25.5">
      <c r="A134" s="35" t="s">
        <v>58</v>
      </c>
      <c r="E134" s="40" t="s">
        <v>548</v>
      </c>
    </row>
    <row r="135" spans="1:5" ht="38.25">
      <c r="A135" t="s">
        <v>60</v>
      </c>
      <c r="E135" s="39" t="s">
        <v>608</v>
      </c>
    </row>
    <row r="136" spans="1:16" ht="12.75">
      <c r="A136" t="s">
        <v>49</v>
      </c>
      <c s="34" t="s">
        <v>50</v>
      </c>
      <c s="34" t="s">
        <v>609</v>
      </c>
      <c s="35" t="s">
        <v>59</v>
      </c>
      <c s="6" t="s">
        <v>610</v>
      </c>
      <c s="36" t="s">
        <v>66</v>
      </c>
      <c s="37">
        <v>1478.4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38.25">
      <c r="A138" s="35" t="s">
        <v>58</v>
      </c>
      <c r="E138" s="40" t="s">
        <v>611</v>
      </c>
    </row>
    <row r="139" spans="1:5" ht="51">
      <c r="A139" t="s">
        <v>60</v>
      </c>
      <c r="E139" s="39" t="s">
        <v>612</v>
      </c>
    </row>
    <row r="140" spans="1:16" ht="12.75">
      <c r="A140" t="s">
        <v>49</v>
      </c>
      <c s="34" t="s">
        <v>613</v>
      </c>
      <c s="34" t="s">
        <v>614</v>
      </c>
      <c s="35" t="s">
        <v>59</v>
      </c>
      <c s="6" t="s">
        <v>615</v>
      </c>
      <c s="36" t="s">
        <v>81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02">
      <c r="A141" s="35" t="s">
        <v>56</v>
      </c>
      <c r="E141" s="39" t="s">
        <v>616</v>
      </c>
    </row>
    <row r="142" spans="1:5" ht="12.75">
      <c r="A142" s="35" t="s">
        <v>58</v>
      </c>
      <c r="E142" s="40" t="s">
        <v>59</v>
      </c>
    </row>
    <row r="143" spans="1:5" ht="153">
      <c r="A143" t="s">
        <v>60</v>
      </c>
      <c r="E143" s="39" t="s">
        <v>617</v>
      </c>
    </row>
    <row r="144" spans="1:16" ht="12.75">
      <c r="A144" t="s">
        <v>49</v>
      </c>
      <c s="34" t="s">
        <v>618</v>
      </c>
      <c s="34" t="s">
        <v>619</v>
      </c>
      <c s="35" t="s">
        <v>59</v>
      </c>
      <c s="6" t="s">
        <v>620</v>
      </c>
      <c s="36" t="s">
        <v>66</v>
      </c>
      <c s="37">
        <v>16.34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67</v>
      </c>
      <c>
        <f>(M144*21)/100</f>
      </c>
      <c t="s">
        <v>27</v>
      </c>
    </row>
    <row r="145" spans="1:5" ht="12.75">
      <c r="A145" s="35" t="s">
        <v>56</v>
      </c>
      <c r="E145" s="39" t="s">
        <v>621</v>
      </c>
    </row>
    <row r="146" spans="1:5" ht="12.75">
      <c r="A146" s="35" t="s">
        <v>58</v>
      </c>
      <c r="E146" s="40" t="s">
        <v>622</v>
      </c>
    </row>
    <row r="147" spans="1:5" ht="204">
      <c r="A147" t="s">
        <v>60</v>
      </c>
      <c r="E147" s="39" t="s">
        <v>604</v>
      </c>
    </row>
    <row r="148" spans="1:16" ht="12.75">
      <c r="A148" t="s">
        <v>49</v>
      </c>
      <c s="34" t="s">
        <v>623</v>
      </c>
      <c s="34" t="s">
        <v>624</v>
      </c>
      <c s="35" t="s">
        <v>59</v>
      </c>
      <c s="6" t="s">
        <v>625</v>
      </c>
      <c s="36" t="s">
        <v>66</v>
      </c>
      <c s="37">
        <v>429.3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626</v>
      </c>
    </row>
    <row r="150" spans="1:5" ht="25.5">
      <c r="A150" s="35" t="s">
        <v>58</v>
      </c>
      <c r="E150" s="40" t="s">
        <v>627</v>
      </c>
    </row>
    <row r="151" spans="1:5" ht="63.75">
      <c r="A151" t="s">
        <v>60</v>
      </c>
      <c r="E151" s="39" t="s">
        <v>628</v>
      </c>
    </row>
    <row r="152" spans="1:16" ht="12.75">
      <c r="A152" t="s">
        <v>49</v>
      </c>
      <c s="34" t="s">
        <v>629</v>
      </c>
      <c s="34" t="s">
        <v>630</v>
      </c>
      <c s="35" t="s">
        <v>59</v>
      </c>
      <c s="6" t="s">
        <v>631</v>
      </c>
      <c s="36" t="s">
        <v>81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632</v>
      </c>
    </row>
    <row r="154" spans="1:5" ht="12.75">
      <c r="A154" s="35" t="s">
        <v>58</v>
      </c>
      <c r="E154" s="40" t="s">
        <v>59</v>
      </c>
    </row>
    <row r="155" spans="1:5" ht="153">
      <c r="A155" t="s">
        <v>60</v>
      </c>
      <c r="E155" s="39" t="s">
        <v>617</v>
      </c>
    </row>
    <row r="156" spans="1:13" ht="12.75">
      <c r="A156" t="s">
        <v>46</v>
      </c>
      <c r="C156" s="31" t="s">
        <v>96</v>
      </c>
      <c r="E156" s="33" t="s">
        <v>633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145</v>
      </c>
      <c s="34" t="s">
        <v>634</v>
      </c>
      <c s="35" t="s">
        <v>59</v>
      </c>
      <c s="6" t="s">
        <v>635</v>
      </c>
      <c s="36" t="s">
        <v>94</v>
      </c>
      <c s="37">
        <v>40.7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67</v>
      </c>
      <c>
        <f>(M157*21)/100</f>
      </c>
      <c t="s">
        <v>27</v>
      </c>
    </row>
    <row r="158" spans="1:5" ht="12.75">
      <c r="A158" s="35" t="s">
        <v>56</v>
      </c>
      <c r="E158" s="39" t="s">
        <v>59</v>
      </c>
    </row>
    <row r="159" spans="1:5" ht="12.75">
      <c r="A159" s="35" t="s">
        <v>58</v>
      </c>
      <c r="E159" s="40" t="s">
        <v>636</v>
      </c>
    </row>
    <row r="160" spans="1:5" ht="255">
      <c r="A160" t="s">
        <v>60</v>
      </c>
      <c r="E160" s="39" t="s">
        <v>637</v>
      </c>
    </row>
    <row r="161" spans="1:16" ht="12.75">
      <c r="A161" t="s">
        <v>49</v>
      </c>
      <c s="34" t="s">
        <v>226</v>
      </c>
      <c s="34" t="s">
        <v>457</v>
      </c>
      <c s="35" t="s">
        <v>59</v>
      </c>
      <c s="6" t="s">
        <v>458</v>
      </c>
      <c s="36" t="s">
        <v>81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67</v>
      </c>
      <c>
        <f>(M161*21)/100</f>
      </c>
      <c t="s">
        <v>27</v>
      </c>
    </row>
    <row r="162" spans="1:5" ht="12.75">
      <c r="A162" s="35" t="s">
        <v>56</v>
      </c>
      <c r="E162" s="39" t="s">
        <v>59</v>
      </c>
    </row>
    <row r="163" spans="1:5" ht="12.75">
      <c r="A163" s="35" t="s">
        <v>58</v>
      </c>
      <c r="E163" s="40" t="s">
        <v>638</v>
      </c>
    </row>
    <row r="164" spans="1:5" ht="102">
      <c r="A164" t="s">
        <v>60</v>
      </c>
      <c r="E164" s="39" t="s">
        <v>456</v>
      </c>
    </row>
    <row r="165" spans="1:16" ht="12.75">
      <c r="A165" t="s">
        <v>49</v>
      </c>
      <c s="34" t="s">
        <v>639</v>
      </c>
      <c s="34" t="s">
        <v>640</v>
      </c>
      <c s="35" t="s">
        <v>59</v>
      </c>
      <c s="6" t="s">
        <v>641</v>
      </c>
      <c s="36" t="s">
        <v>94</v>
      </c>
      <c s="37">
        <v>388.42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67</v>
      </c>
      <c>
        <f>(M165*21)/100</f>
      </c>
      <c t="s">
        <v>27</v>
      </c>
    </row>
    <row r="166" spans="1:5" ht="12.75">
      <c r="A166" s="35" t="s">
        <v>56</v>
      </c>
      <c r="E166" s="39" t="s">
        <v>59</v>
      </c>
    </row>
    <row r="167" spans="1:5" ht="38.25">
      <c r="A167" s="35" t="s">
        <v>58</v>
      </c>
      <c r="E167" s="40" t="s">
        <v>642</v>
      </c>
    </row>
    <row r="168" spans="1:5" ht="242.25">
      <c r="A168" t="s">
        <v>60</v>
      </c>
      <c r="E168" s="39" t="s">
        <v>643</v>
      </c>
    </row>
    <row r="169" spans="1:16" ht="12.75">
      <c r="A169" t="s">
        <v>49</v>
      </c>
      <c s="34" t="s">
        <v>644</v>
      </c>
      <c s="34" t="s">
        <v>645</v>
      </c>
      <c s="35" t="s">
        <v>59</v>
      </c>
      <c s="6" t="s">
        <v>646</v>
      </c>
      <c s="36" t="s">
        <v>94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67</v>
      </c>
      <c>
        <f>(M169*21)/100</f>
      </c>
      <c t="s">
        <v>27</v>
      </c>
    </row>
    <row r="170" spans="1:5" ht="12.75">
      <c r="A170" s="35" t="s">
        <v>56</v>
      </c>
      <c r="E170" s="39" t="s">
        <v>59</v>
      </c>
    </row>
    <row r="171" spans="1:5" ht="12.75">
      <c r="A171" s="35" t="s">
        <v>58</v>
      </c>
      <c r="E171" s="40" t="s">
        <v>647</v>
      </c>
    </row>
    <row r="172" spans="1:5" ht="255">
      <c r="A172" t="s">
        <v>60</v>
      </c>
      <c r="E172" s="39" t="s">
        <v>648</v>
      </c>
    </row>
    <row r="173" spans="1:16" ht="12.75">
      <c r="A173" t="s">
        <v>49</v>
      </c>
      <c s="34" t="s">
        <v>649</v>
      </c>
      <c s="34" t="s">
        <v>650</v>
      </c>
      <c s="35" t="s">
        <v>59</v>
      </c>
      <c s="6" t="s">
        <v>651</v>
      </c>
      <c s="36" t="s">
        <v>81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67</v>
      </c>
      <c>
        <f>(M173*21)/100</f>
      </c>
      <c t="s">
        <v>27</v>
      </c>
    </row>
    <row r="174" spans="1:5" ht="12.75">
      <c r="A174" s="35" t="s">
        <v>56</v>
      </c>
      <c r="E174" s="39" t="s">
        <v>652</v>
      </c>
    </row>
    <row r="175" spans="1:5" ht="12.75">
      <c r="A175" s="35" t="s">
        <v>58</v>
      </c>
      <c r="E175" s="40" t="s">
        <v>638</v>
      </c>
    </row>
    <row r="176" spans="1:5" ht="12.75">
      <c r="A176" t="s">
        <v>60</v>
      </c>
      <c r="E176" s="39" t="s">
        <v>653</v>
      </c>
    </row>
    <row r="177" spans="1:16" ht="12.75">
      <c r="A177" t="s">
        <v>49</v>
      </c>
      <c s="34" t="s">
        <v>654</v>
      </c>
      <c s="34" t="s">
        <v>655</v>
      </c>
      <c s="35" t="s">
        <v>59</v>
      </c>
      <c s="6" t="s">
        <v>656</v>
      </c>
      <c s="36" t="s">
        <v>81</v>
      </c>
      <c s="37">
        <v>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67</v>
      </c>
      <c>
        <f>(M177*21)/100</f>
      </c>
      <c t="s">
        <v>27</v>
      </c>
    </row>
    <row r="178" spans="1:5" ht="12.75">
      <c r="A178" s="35" t="s">
        <v>56</v>
      </c>
      <c r="E178" s="39" t="s">
        <v>657</v>
      </c>
    </row>
    <row r="179" spans="1:5" ht="12.75">
      <c r="A179" s="35" t="s">
        <v>58</v>
      </c>
      <c r="E179" s="40" t="s">
        <v>658</v>
      </c>
    </row>
    <row r="180" spans="1:5" ht="51">
      <c r="A180" t="s">
        <v>60</v>
      </c>
      <c r="E180" s="39" t="s">
        <v>659</v>
      </c>
    </row>
    <row r="181" spans="1:16" ht="12.75">
      <c r="A181" t="s">
        <v>49</v>
      </c>
      <c s="34" t="s">
        <v>660</v>
      </c>
      <c s="34" t="s">
        <v>661</v>
      </c>
      <c s="35" t="s">
        <v>59</v>
      </c>
      <c s="6" t="s">
        <v>662</v>
      </c>
      <c s="36" t="s">
        <v>94</v>
      </c>
      <c s="37">
        <v>40.7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67</v>
      </c>
      <c>
        <f>(M181*21)/100</f>
      </c>
      <c t="s">
        <v>27</v>
      </c>
    </row>
    <row r="182" spans="1:5" ht="12.75">
      <c r="A182" s="35" t="s">
        <v>56</v>
      </c>
      <c r="E182" s="39" t="s">
        <v>59</v>
      </c>
    </row>
    <row r="183" spans="1:5" ht="12.75">
      <c r="A183" s="35" t="s">
        <v>58</v>
      </c>
      <c r="E183" s="40" t="s">
        <v>636</v>
      </c>
    </row>
    <row r="184" spans="1:5" ht="63.75">
      <c r="A184" t="s">
        <v>60</v>
      </c>
      <c r="E184" s="39" t="s">
        <v>663</v>
      </c>
    </row>
    <row r="185" spans="1:13" ht="12.75">
      <c r="A185" t="s">
        <v>46</v>
      </c>
      <c r="C185" s="31" t="s">
        <v>100</v>
      </c>
      <c r="E185" s="33" t="s">
        <v>664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12.75">
      <c r="A186" t="s">
        <v>49</v>
      </c>
      <c s="34" t="s">
        <v>236</v>
      </c>
      <c s="34" t="s">
        <v>665</v>
      </c>
      <c s="35" t="s">
        <v>59</v>
      </c>
      <c s="6" t="s">
        <v>666</v>
      </c>
      <c s="36" t="s">
        <v>94</v>
      </c>
      <c s="37">
        <v>19.7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67</v>
      </c>
      <c>
        <f>(M186*21)/100</f>
      </c>
      <c t="s">
        <v>27</v>
      </c>
    </row>
    <row r="187" spans="1:5" ht="12.75">
      <c r="A187" s="35" t="s">
        <v>56</v>
      </c>
      <c r="E187" s="39" t="s">
        <v>59</v>
      </c>
    </row>
    <row r="188" spans="1:5" ht="12.75">
      <c r="A188" s="35" t="s">
        <v>58</v>
      </c>
      <c r="E188" s="40" t="s">
        <v>667</v>
      </c>
    </row>
    <row r="189" spans="1:5" ht="76.5">
      <c r="A189" t="s">
        <v>60</v>
      </c>
      <c r="E189" s="39" t="s">
        <v>668</v>
      </c>
    </row>
    <row r="190" spans="1:16" ht="12.75">
      <c r="A190" t="s">
        <v>49</v>
      </c>
      <c s="34" t="s">
        <v>241</v>
      </c>
      <c s="34" t="s">
        <v>669</v>
      </c>
      <c s="35" t="s">
        <v>59</v>
      </c>
      <c s="6" t="s">
        <v>670</v>
      </c>
      <c s="36" t="s">
        <v>94</v>
      </c>
      <c s="37">
        <v>7.2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67</v>
      </c>
      <c>
        <f>(M190*21)/100</f>
      </c>
      <c t="s">
        <v>27</v>
      </c>
    </row>
    <row r="191" spans="1:5" ht="12.75">
      <c r="A191" s="35" t="s">
        <v>56</v>
      </c>
      <c r="E191" s="39" t="s">
        <v>59</v>
      </c>
    </row>
    <row r="192" spans="1:5" ht="12.75">
      <c r="A192" s="35" t="s">
        <v>58</v>
      </c>
      <c r="E192" s="40" t="s">
        <v>671</v>
      </c>
    </row>
    <row r="193" spans="1:5" ht="25.5">
      <c r="A193" t="s">
        <v>60</v>
      </c>
      <c r="E193" s="39" t="s">
        <v>672</v>
      </c>
    </row>
    <row r="194" spans="1:16" ht="12.75">
      <c r="A194" t="s">
        <v>49</v>
      </c>
      <c s="34" t="s">
        <v>250</v>
      </c>
      <c s="34" t="s">
        <v>673</v>
      </c>
      <c s="35" t="s">
        <v>59</v>
      </c>
      <c s="6" t="s">
        <v>674</v>
      </c>
      <c s="36" t="s">
        <v>94</v>
      </c>
      <c s="37">
        <v>176.4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25.5">
      <c r="A195" s="35" t="s">
        <v>56</v>
      </c>
      <c r="E195" s="39" t="s">
        <v>675</v>
      </c>
    </row>
    <row r="196" spans="1:5" ht="12.75">
      <c r="A196" s="35" t="s">
        <v>58</v>
      </c>
      <c r="E196" s="40" t="s">
        <v>676</v>
      </c>
    </row>
    <row r="197" spans="1:5" ht="12.75">
      <c r="A197" t="s">
        <v>60</v>
      </c>
      <c r="E197" s="39" t="s">
        <v>59</v>
      </c>
    </row>
    <row r="198" spans="1:16" ht="12.75">
      <c r="A198" t="s">
        <v>49</v>
      </c>
      <c s="34" t="s">
        <v>677</v>
      </c>
      <c s="34" t="s">
        <v>678</v>
      </c>
      <c s="35" t="s">
        <v>59</v>
      </c>
      <c s="6" t="s">
        <v>679</v>
      </c>
      <c s="36" t="s">
        <v>94</v>
      </c>
      <c s="37">
        <v>10.4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67</v>
      </c>
      <c>
        <f>(M198*21)/100</f>
      </c>
      <c t="s">
        <v>27</v>
      </c>
    </row>
    <row r="199" spans="1:5" ht="25.5">
      <c r="A199" s="35" t="s">
        <v>56</v>
      </c>
      <c r="E199" s="39" t="s">
        <v>680</v>
      </c>
    </row>
    <row r="200" spans="1:5" ht="12.75">
      <c r="A200" s="35" t="s">
        <v>58</v>
      </c>
      <c r="E200" s="40" t="s">
        <v>681</v>
      </c>
    </row>
    <row r="201" spans="1:5" ht="38.25">
      <c r="A201" t="s">
        <v>60</v>
      </c>
      <c r="E201" s="39" t="s">
        <v>682</v>
      </c>
    </row>
    <row r="202" spans="1:16" ht="12.75">
      <c r="A202" t="s">
        <v>49</v>
      </c>
      <c s="34" t="s">
        <v>683</v>
      </c>
      <c s="34" t="s">
        <v>684</v>
      </c>
      <c s="35" t="s">
        <v>59</v>
      </c>
      <c s="6" t="s">
        <v>685</v>
      </c>
      <c s="36" t="s">
        <v>71</v>
      </c>
      <c s="37">
        <v>2.688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67</v>
      </c>
      <c>
        <f>(M202*21)/100</f>
      </c>
      <c t="s">
        <v>27</v>
      </c>
    </row>
    <row r="203" spans="1:5" ht="12.75">
      <c r="A203" s="35" t="s">
        <v>56</v>
      </c>
      <c r="E203" s="39" t="s">
        <v>686</v>
      </c>
    </row>
    <row r="204" spans="1:5" ht="12.75">
      <c r="A204" s="35" t="s">
        <v>58</v>
      </c>
      <c r="E204" s="40" t="s">
        <v>687</v>
      </c>
    </row>
    <row r="205" spans="1:5" ht="102">
      <c r="A205" t="s">
        <v>60</v>
      </c>
      <c r="E205" s="39" t="s">
        <v>688</v>
      </c>
    </row>
    <row r="206" spans="1:16" ht="12.75">
      <c r="A206" t="s">
        <v>49</v>
      </c>
      <c s="34" t="s">
        <v>689</v>
      </c>
      <c s="34" t="s">
        <v>690</v>
      </c>
      <c s="35" t="s">
        <v>59</v>
      </c>
      <c s="6" t="s">
        <v>691</v>
      </c>
      <c s="36" t="s">
        <v>71</v>
      </c>
      <c s="37">
        <v>0.717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67</v>
      </c>
      <c>
        <f>(M206*21)/100</f>
      </c>
      <c t="s">
        <v>27</v>
      </c>
    </row>
    <row r="207" spans="1:5" ht="12.75">
      <c r="A207" s="35" t="s">
        <v>56</v>
      </c>
      <c r="E207" s="39" t="s">
        <v>59</v>
      </c>
    </row>
    <row r="208" spans="1:5" ht="12.75">
      <c r="A208" s="35" t="s">
        <v>58</v>
      </c>
      <c r="E208" s="40" t="s">
        <v>692</v>
      </c>
    </row>
    <row r="209" spans="1:5" ht="102">
      <c r="A209" t="s">
        <v>60</v>
      </c>
      <c r="E209" s="39" t="s">
        <v>688</v>
      </c>
    </row>
    <row r="210" spans="1:16" ht="12.75">
      <c r="A210" t="s">
        <v>49</v>
      </c>
      <c s="34" t="s">
        <v>693</v>
      </c>
      <c s="34" t="s">
        <v>694</v>
      </c>
      <c s="35" t="s">
        <v>59</v>
      </c>
      <c s="6" t="s">
        <v>695</v>
      </c>
      <c s="36" t="s">
        <v>66</v>
      </c>
      <c s="37">
        <v>10.4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67</v>
      </c>
      <c>
        <f>(M210*21)/100</f>
      </c>
      <c t="s">
        <v>27</v>
      </c>
    </row>
    <row r="211" spans="1:5" ht="12.75">
      <c r="A211" s="35" t="s">
        <v>56</v>
      </c>
      <c r="E211" s="39" t="s">
        <v>59</v>
      </c>
    </row>
    <row r="212" spans="1:5" ht="12.75">
      <c r="A212" s="35" t="s">
        <v>58</v>
      </c>
      <c r="E212" s="40" t="s">
        <v>696</v>
      </c>
    </row>
    <row r="213" spans="1:5" ht="89.25">
      <c r="A213" t="s">
        <v>60</v>
      </c>
      <c r="E213" s="39" t="s">
        <v>697</v>
      </c>
    </row>
    <row r="214" spans="1:16" ht="12.75">
      <c r="A214" t="s">
        <v>49</v>
      </c>
      <c s="34" t="s">
        <v>698</v>
      </c>
      <c s="34" t="s">
        <v>699</v>
      </c>
      <c s="35" t="s">
        <v>59</v>
      </c>
      <c s="6" t="s">
        <v>700</v>
      </c>
      <c s="36" t="s">
        <v>701</v>
      </c>
      <c s="37">
        <v>630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67</v>
      </c>
      <c>
        <f>(M214*21)/100</f>
      </c>
      <c t="s">
        <v>27</v>
      </c>
    </row>
    <row r="215" spans="1:5" ht="12.75">
      <c r="A215" s="35" t="s">
        <v>56</v>
      </c>
      <c r="E215" s="39" t="s">
        <v>702</v>
      </c>
    </row>
    <row r="216" spans="1:5" ht="25.5">
      <c r="A216" s="35" t="s">
        <v>58</v>
      </c>
      <c r="E216" s="40" t="s">
        <v>703</v>
      </c>
    </row>
    <row r="217" spans="1:5" ht="382.5">
      <c r="A217" t="s">
        <v>60</v>
      </c>
      <c r="E217" s="39" t="s">
        <v>704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705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705</v>
      </c>
      <c r="E4" s="26" t="s">
        <v>706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709</v>
      </c>
      <c r="E8" s="30" t="s">
        <v>708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100</v>
      </c>
      <c r="E9" s="33" t="s">
        <v>664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76</v>
      </c>
      <c s="34" t="s">
        <v>710</v>
      </c>
      <c s="35" t="s">
        <v>59</v>
      </c>
      <c s="6" t="s">
        <v>711</v>
      </c>
      <c s="36" t="s">
        <v>94</v>
      </c>
      <c s="37">
        <v>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712</v>
      </c>
    </row>
    <row r="12" spans="1:5" ht="12.75">
      <c r="A12" s="35" t="s">
        <v>58</v>
      </c>
      <c r="E12" s="40" t="s">
        <v>59</v>
      </c>
    </row>
    <row r="13" spans="1:5" ht="76.5">
      <c r="A13" t="s">
        <v>60</v>
      </c>
      <c r="E13" s="39" t="s">
        <v>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