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mejkalO\Documents\"/>
    </mc:Choice>
  </mc:AlternateContent>
  <bookViews>
    <workbookView xWindow="0" yWindow="0" windowWidth="0" windowHeight="0"/>
  </bookViews>
  <sheets>
    <sheet name="Rekapitulace stavby" sheetId="1" r:id="rId1"/>
    <sheet name="A.1.1 - Úprava GPK v úsek..." sheetId="2" r:id="rId2"/>
    <sheet name="A.1.2 - Úprava GPK v úsek..." sheetId="3" r:id="rId3"/>
    <sheet name="A.1.3 - Úprava GPK v úsek..." sheetId="4" r:id="rId4"/>
    <sheet name="A.2. - Práce na přejezdech" sheetId="5" r:id="rId5"/>
    <sheet name="A.3 - Práce SSZT a SEE" sheetId="6" r:id="rId6"/>
    <sheet name="A.4 - Přepravy" sheetId="7" r:id="rId7"/>
    <sheet name="A.5 - VON" sheetId="8" r:id="rId8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'A.1.1 - Úprava GPK v úsek...'!$C$119:$K$161</definedName>
    <definedName name="_xlnm.Print_Area" localSheetId="1">'A.1.1 - Úprava GPK v úsek...'!$C$105:$K$161</definedName>
    <definedName name="_xlnm.Print_Titles" localSheetId="1">'A.1.1 - Úprava GPK v úsek...'!$119:$119</definedName>
    <definedName name="_xlnm._FilterDatabase" localSheetId="2" hidden="1">'A.1.2 - Úprava GPK v úsek...'!$C$119:$K$171</definedName>
    <definedName name="_xlnm.Print_Area" localSheetId="2">'A.1.2 - Úprava GPK v úsek...'!$C$105:$K$171</definedName>
    <definedName name="_xlnm.Print_Titles" localSheetId="2">'A.1.2 - Úprava GPK v úsek...'!$119:$119</definedName>
    <definedName name="_xlnm._FilterDatabase" localSheetId="3" hidden="1">'A.1.3 - Úprava GPK v úsek...'!$C$119:$K$187</definedName>
    <definedName name="_xlnm.Print_Area" localSheetId="3">'A.1.3 - Úprava GPK v úsek...'!$C$105:$K$187</definedName>
    <definedName name="_xlnm.Print_Titles" localSheetId="3">'A.1.3 - Úprava GPK v úsek...'!$119:$119</definedName>
    <definedName name="_xlnm._FilterDatabase" localSheetId="4" hidden="1">'A.2. - Práce na přejezdech'!$C$115:$K$182</definedName>
    <definedName name="_xlnm.Print_Area" localSheetId="4">'A.2. - Práce na přejezdech'!$C$103:$K$182</definedName>
    <definedName name="_xlnm.Print_Titles" localSheetId="4">'A.2. - Práce na přejezdech'!$115:$115</definedName>
    <definedName name="_xlnm._FilterDatabase" localSheetId="5" hidden="1">'A.3 - Práce SSZT a SEE'!$C$115:$K$150</definedName>
    <definedName name="_xlnm.Print_Area" localSheetId="5">'A.3 - Práce SSZT a SEE'!$C$103:$K$150</definedName>
    <definedName name="_xlnm.Print_Titles" localSheetId="5">'A.3 - Práce SSZT a SEE'!$115:$115</definedName>
    <definedName name="_xlnm._FilterDatabase" localSheetId="6" hidden="1">'A.4 - Přepravy'!$C$115:$K$127</definedName>
    <definedName name="_xlnm.Print_Area" localSheetId="6">'A.4 - Přepravy'!$C$103:$K$127</definedName>
    <definedName name="_xlnm.Print_Titles" localSheetId="6">'A.4 - Přepravy'!$115:$115</definedName>
    <definedName name="_xlnm._FilterDatabase" localSheetId="7" hidden="1">'A.5 - VON'!$C$115:$K$132</definedName>
    <definedName name="_xlnm.Print_Area" localSheetId="7">'A.5 - VON'!$C$103:$K$132</definedName>
    <definedName name="_xlnm.Print_Titles" localSheetId="7">'A.5 - VON'!$115:$115</definedName>
  </definedNames>
  <calcPr/>
</workbook>
</file>

<file path=xl/calcChain.xml><?xml version="1.0" encoding="utf-8"?>
<calcChain xmlns="http://schemas.openxmlformats.org/spreadsheetml/2006/main">
  <c i="8" l="1" r="J37"/>
  <c r="J36"/>
  <c i="1" r="AY102"/>
  <c i="8" r="J35"/>
  <c i="1" r="AX102"/>
  <c i="8"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113"/>
  <c r="J17"/>
  <c r="J12"/>
  <c r="J89"/>
  <c r="E7"/>
  <c r="E106"/>
  <c i="7" r="J37"/>
  <c r="J36"/>
  <c i="1" r="AY101"/>
  <c i="7" r="J35"/>
  <c i="1" r="AX101"/>
  <c i="7"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113"/>
  <c r="J17"/>
  <c r="J12"/>
  <c r="J89"/>
  <c r="E7"/>
  <c r="E106"/>
  <c i="6" r="J37"/>
  <c r="J36"/>
  <c i="1" r="AY100"/>
  <c i="6" r="J35"/>
  <c i="1" r="AX100"/>
  <c i="6"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92"/>
  <c r="J17"/>
  <c r="J12"/>
  <c r="J89"/>
  <c r="E7"/>
  <c r="E106"/>
  <c i="5" r="J37"/>
  <c r="J36"/>
  <c i="1" r="AY99"/>
  <c i="5" r="J35"/>
  <c i="1" r="AX99"/>
  <c i="5"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56"/>
  <c r="BH156"/>
  <c r="BG156"/>
  <c r="BF156"/>
  <c r="T156"/>
  <c r="R156"/>
  <c r="P156"/>
  <c r="BI154"/>
  <c r="BH154"/>
  <c r="BG154"/>
  <c r="BF154"/>
  <c r="T154"/>
  <c r="R154"/>
  <c r="P154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92"/>
  <c r="J17"/>
  <c r="J12"/>
  <c r="J110"/>
  <c r="E7"/>
  <c r="E106"/>
  <c i="4" r="J39"/>
  <c r="J38"/>
  <c i="1" r="AY98"/>
  <c i="4" r="J37"/>
  <c i="1" r="AX98"/>
  <c i="4" r="BI185"/>
  <c r="BH185"/>
  <c r="BG185"/>
  <c r="BF185"/>
  <c r="T185"/>
  <c r="R185"/>
  <c r="P185"/>
  <c r="BI182"/>
  <c r="BH182"/>
  <c r="BG182"/>
  <c r="BF182"/>
  <c r="T182"/>
  <c r="R182"/>
  <c r="P182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J116"/>
  <c r="F116"/>
  <c r="F114"/>
  <c r="E112"/>
  <c r="J94"/>
  <c r="J93"/>
  <c r="F93"/>
  <c r="F91"/>
  <c r="E89"/>
  <c r="J20"/>
  <c r="E20"/>
  <c r="F117"/>
  <c r="J19"/>
  <c r="J14"/>
  <c r="J114"/>
  <c r="E7"/>
  <c r="E85"/>
  <c i="3" r="J39"/>
  <c r="J38"/>
  <c i="1" r="AY97"/>
  <c i="3" r="J37"/>
  <c i="1" r="AX97"/>
  <c i="3"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J116"/>
  <c r="F116"/>
  <c r="F114"/>
  <c r="E112"/>
  <c r="J94"/>
  <c r="J93"/>
  <c r="F93"/>
  <c r="F91"/>
  <c r="E89"/>
  <c r="J20"/>
  <c r="E20"/>
  <c r="F117"/>
  <c r="J19"/>
  <c r="J14"/>
  <c r="J114"/>
  <c r="E7"/>
  <c r="E108"/>
  <c i="2" r="J39"/>
  <c r="J38"/>
  <c i="1" r="AY96"/>
  <c i="2" r="J37"/>
  <c i="1" r="AX96"/>
  <c i="2"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J116"/>
  <c r="F116"/>
  <c r="F114"/>
  <c r="E112"/>
  <c r="J94"/>
  <c r="J93"/>
  <c r="F93"/>
  <c r="F91"/>
  <c r="E89"/>
  <c r="J20"/>
  <c r="E20"/>
  <c r="F94"/>
  <c r="J19"/>
  <c r="J14"/>
  <c r="J114"/>
  <c r="E7"/>
  <c r="E85"/>
  <c i="1" r="L90"/>
  <c r="AM90"/>
  <c r="AM89"/>
  <c r="L89"/>
  <c r="AM87"/>
  <c r="L87"/>
  <c r="L85"/>
  <c r="L84"/>
  <c i="2" r="J134"/>
  <c r="BK125"/>
  <c r="BK134"/>
  <c r="J125"/>
  <c r="BK121"/>
  <c i="3" r="J161"/>
  <c r="J158"/>
  <c r="J154"/>
  <c r="BK150"/>
  <c r="BK146"/>
  <c r="J146"/>
  <c r="BK138"/>
  <c r="J133"/>
  <c r="BK125"/>
  <c r="BK123"/>
  <c r="BK121"/>
  <c r="BK142"/>
  <c r="J138"/>
  <c r="BK133"/>
  <c r="J129"/>
  <c r="J125"/>
  <c r="J123"/>
  <c r="J121"/>
  <c i="4" r="J159"/>
  <c r="BK143"/>
  <c r="J185"/>
  <c r="BK182"/>
  <c r="BK177"/>
  <c r="J173"/>
  <c r="J169"/>
  <c r="BK166"/>
  <c r="J162"/>
  <c r="BK159"/>
  <c r="J147"/>
  <c r="BK138"/>
  <c r="J123"/>
  <c r="J182"/>
  <c r="J177"/>
  <c r="BK169"/>
  <c r="J166"/>
  <c r="BK151"/>
  <c r="J143"/>
  <c r="J151"/>
  <c r="BK134"/>
  <c r="J129"/>
  <c r="J125"/>
  <c r="BK121"/>
  <c r="J138"/>
  <c r="J134"/>
  <c r="BK129"/>
  <c r="BK125"/>
  <c r="BK123"/>
  <c i="5" r="J179"/>
  <c r="J174"/>
  <c r="J172"/>
  <c r="J166"/>
  <c r="J161"/>
  <c r="BK156"/>
  <c r="J125"/>
  <c r="J121"/>
  <c r="J176"/>
  <c r="J170"/>
  <c r="BK166"/>
  <c r="BK161"/>
  <c r="J136"/>
  <c r="BK132"/>
  <c r="J156"/>
  <c r="BK117"/>
  <c r="BK121"/>
  <c r="J117"/>
  <c i="6" r="BK130"/>
  <c r="BK147"/>
  <c r="J139"/>
  <c r="BK135"/>
  <c r="J117"/>
  <c r="J143"/>
  <c r="BK143"/>
  <c r="J135"/>
  <c r="J130"/>
  <c r="BK120"/>
  <c i="7" r="BK125"/>
  <c r="BK117"/>
  <c r="J121"/>
  <c i="8" r="BK128"/>
  <c r="BK124"/>
  <c r="J117"/>
  <c r="J120"/>
  <c i="2" r="J156"/>
  <c r="J153"/>
  <c r="J150"/>
  <c r="J147"/>
  <c r="BK143"/>
  <c r="J137"/>
  <c r="J123"/>
  <c i="1" r="AS95"/>
  <c i="2" r="BK147"/>
  <c r="J140"/>
  <c r="BK128"/>
  <c r="J121"/>
  <c r="BK159"/>
  <c r="J159"/>
  <c r="BK156"/>
  <c r="BK153"/>
  <c r="BK150"/>
  <c r="J143"/>
  <c r="BK140"/>
  <c r="BK137"/>
  <c r="J128"/>
  <c r="BK123"/>
  <c i="3" r="BK169"/>
  <c r="J169"/>
  <c r="BK165"/>
  <c r="J165"/>
  <c r="BK161"/>
  <c r="BK158"/>
  <c r="BK154"/>
  <c r="J150"/>
  <c r="J142"/>
  <c r="BK129"/>
  <c i="4" r="BK155"/>
  <c r="BK185"/>
  <c r="BK173"/>
  <c r="BK162"/>
  <c r="J155"/>
  <c r="BK147"/>
  <c r="J121"/>
  <c i="5" r="BK176"/>
  <c r="BK170"/>
  <c r="BK136"/>
  <c r="BK179"/>
  <c r="BK172"/>
  <c r="J154"/>
  <c r="BK125"/>
  <c r="J128"/>
  <c i="6" r="BK117"/>
  <c r="J123"/>
  <c r="J120"/>
  <c r="J126"/>
  <c r="BK126"/>
  <c i="7" r="BK121"/>
  <c i="8" r="BK120"/>
  <c r="J124"/>
  <c i="5" r="BK174"/>
  <c r="BK154"/>
  <c r="BK128"/>
  <c r="J132"/>
  <c i="6" r="J147"/>
  <c r="BK139"/>
  <c r="BK123"/>
  <c i="7" r="J125"/>
  <c r="J117"/>
  <c i="8" r="J128"/>
  <c r="BK117"/>
  <c i="3" r="F37"/>
  <c r="F39"/>
  <c i="2" r="F37"/>
  <c l="1" r="T120"/>
  <c i="4" r="P120"/>
  <c i="1" r="AU98"/>
  <c i="3" r="T120"/>
  <c i="2" r="R120"/>
  <c i="4" r="BK120"/>
  <c r="J120"/>
  <c r="J98"/>
  <c r="T120"/>
  <c i="5" r="BK116"/>
  <c r="J116"/>
  <c r="J96"/>
  <c i="2" r="P120"/>
  <c i="1" r="AU96"/>
  <c i="3" r="BK120"/>
  <c r="J120"/>
  <c i="4" r="R120"/>
  <c i="2" r="BK120"/>
  <c r="J120"/>
  <c i="3" r="R120"/>
  <c i="5" r="T116"/>
  <c i="6" r="P116"/>
  <c i="1" r="AU100"/>
  <c i="7" r="P116"/>
  <c i="1" r="AU101"/>
  <c i="8" r="P116"/>
  <c i="1" r="AU102"/>
  <c i="5" r="R116"/>
  <c i="6" r="BK116"/>
  <c r="J116"/>
  <c r="T116"/>
  <c i="7" r="BK116"/>
  <c r="J116"/>
  <c r="J96"/>
  <c r="T116"/>
  <c i="8" r="BK116"/>
  <c r="J116"/>
  <c r="J96"/>
  <c r="R116"/>
  <c i="3" r="P120"/>
  <c i="1" r="AU97"/>
  <c i="5" r="P116"/>
  <c i="1" r="AU99"/>
  <c i="6" r="R116"/>
  <c i="7" r="R116"/>
  <c i="8" r="T116"/>
  <c r="J110"/>
  <c r="BE117"/>
  <c r="BE120"/>
  <c r="BE128"/>
  <c r="E85"/>
  <c r="F92"/>
  <c r="BE124"/>
  <c i="6" r="J96"/>
  <c i="7" r="E85"/>
  <c r="BE125"/>
  <c r="F92"/>
  <c r="J110"/>
  <c r="BE117"/>
  <c r="BE121"/>
  <c i="6" r="J110"/>
  <c r="F113"/>
  <c r="BE130"/>
  <c r="BE139"/>
  <c r="BE143"/>
  <c r="BE117"/>
  <c r="BE123"/>
  <c r="E85"/>
  <c r="BE120"/>
  <c r="BE135"/>
  <c r="BE147"/>
  <c r="BE126"/>
  <c i="5" r="E85"/>
  <c r="J89"/>
  <c r="F113"/>
  <c r="BE156"/>
  <c r="BE117"/>
  <c r="BE125"/>
  <c r="BE170"/>
  <c r="BE121"/>
  <c r="BE128"/>
  <c r="BE132"/>
  <c r="BE136"/>
  <c r="BE154"/>
  <c r="BE161"/>
  <c r="BE172"/>
  <c r="BE176"/>
  <c r="BE166"/>
  <c r="BE174"/>
  <c r="BE179"/>
  <c i="3" r="J98"/>
  <c i="4" r="BE143"/>
  <c r="J91"/>
  <c r="F94"/>
  <c r="E108"/>
  <c r="BE162"/>
  <c r="BE121"/>
  <c r="BE123"/>
  <c r="BE125"/>
  <c r="BE129"/>
  <c r="BE134"/>
  <c r="BE159"/>
  <c r="BE169"/>
  <c r="BE138"/>
  <c r="BE155"/>
  <c r="BE166"/>
  <c r="BE151"/>
  <c r="BE173"/>
  <c r="BE177"/>
  <c r="BE182"/>
  <c r="BE147"/>
  <c r="BE185"/>
  <c i="2" r="J98"/>
  <c i="3" r="J91"/>
  <c r="F94"/>
  <c r="BE123"/>
  <c r="BE129"/>
  <c r="BE138"/>
  <c r="E85"/>
  <c r="BE121"/>
  <c r="BE125"/>
  <c r="BE133"/>
  <c r="BE142"/>
  <c r="BE146"/>
  <c r="BE150"/>
  <c r="BE154"/>
  <c r="BE158"/>
  <c r="BE161"/>
  <c r="BE165"/>
  <c r="BE169"/>
  <c i="1" r="BB97"/>
  <c r="BD97"/>
  <c i="2" r="BE143"/>
  <c r="J91"/>
  <c r="E108"/>
  <c r="F117"/>
  <c r="BE121"/>
  <c r="BE134"/>
  <c r="BE137"/>
  <c r="BE147"/>
  <c r="BE150"/>
  <c r="BE156"/>
  <c r="BE159"/>
  <c r="BE153"/>
  <c r="BE123"/>
  <c r="BE125"/>
  <c r="BE128"/>
  <c r="BE140"/>
  <c i="1" r="BB96"/>
  <c i="2" r="J36"/>
  <c i="1" r="AW96"/>
  <c i="4" r="F37"/>
  <c i="1" r="BB98"/>
  <c r="BB95"/>
  <c r="AX95"/>
  <c i="6" r="F35"/>
  <c i="1" r="BB100"/>
  <c i="7" r="J34"/>
  <c i="1" r="AW101"/>
  <c i="8" r="J34"/>
  <c i="1" r="AW102"/>
  <c i="3" r="J32"/>
  <c i="6" r="J30"/>
  <c i="2" r="F38"/>
  <c i="1" r="BC96"/>
  <c i="4" r="F38"/>
  <c i="1" r="BC98"/>
  <c r="AS94"/>
  <c i="4" r="J36"/>
  <c i="1" r="AW98"/>
  <c i="5" r="F34"/>
  <c i="1" r="BA99"/>
  <c i="5" r="F37"/>
  <c i="1" r="BD99"/>
  <c i="6" r="F37"/>
  <c i="1" r="BD100"/>
  <c i="8" r="F36"/>
  <c i="1" r="BC102"/>
  <c i="3" r="F38"/>
  <c i="1" r="BC97"/>
  <c i="3" r="F36"/>
  <c i="1" r="BA97"/>
  <c i="5" r="F36"/>
  <c i="1" r="BC99"/>
  <c i="3" r="J36"/>
  <c i="1" r="AW97"/>
  <c i="5" r="J34"/>
  <c i="1" r="AW99"/>
  <c i="6" r="F34"/>
  <c i="1" r="BA100"/>
  <c i="5" r="J30"/>
  <c i="7" r="F34"/>
  <c i="1" r="BA101"/>
  <c i="7" r="F36"/>
  <c i="1" r="BC101"/>
  <c i="8" r="F34"/>
  <c i="1" r="BA102"/>
  <c i="2" r="J32"/>
  <c r="F36"/>
  <c i="1" r="BA96"/>
  <c i="4" r="F39"/>
  <c i="1" r="BD98"/>
  <c i="6" r="J34"/>
  <c i="1" r="AW100"/>
  <c i="6" r="F36"/>
  <c i="1" r="BC100"/>
  <c i="7" r="F37"/>
  <c i="1" r="BD101"/>
  <c i="8" r="F37"/>
  <c i="1" r="BD102"/>
  <c i="2" r="F39"/>
  <c i="1" r="BD96"/>
  <c i="4" r="F36"/>
  <c i="1" r="BA98"/>
  <c i="7" r="F35"/>
  <c i="1" r="BB101"/>
  <c i="7" r="J30"/>
  <c i="5" r="F35"/>
  <c i="1" r="BB99"/>
  <c i="8" r="F35"/>
  <c i="1" r="BB102"/>
  <c l="1" r="AG96"/>
  <c r="AG100"/>
  <c r="AG97"/>
  <c r="AG101"/>
  <c r="AG99"/>
  <c r="BD95"/>
  <c i="4" r="J32"/>
  <c i="3" r="F35"/>
  <c i="1" r="AZ97"/>
  <c i="8" r="J30"/>
  <c i="1" r="AG102"/>
  <c i="2" r="F35"/>
  <c i="1" r="AZ96"/>
  <c r="BA95"/>
  <c r="AW95"/>
  <c i="5" r="J33"/>
  <c i="1" r="AV99"/>
  <c r="AT99"/>
  <c r="AN99"/>
  <c r="AU95"/>
  <c r="AU94"/>
  <c i="3" r="J35"/>
  <c i="1" r="AV97"/>
  <c r="AT97"/>
  <c r="AN97"/>
  <c i="7" r="F33"/>
  <c i="1" r="AZ101"/>
  <c i="8" r="F33"/>
  <c i="1" r="AZ102"/>
  <c i="2" r="J35"/>
  <c i="1" r="AV96"/>
  <c r="AT96"/>
  <c r="AN96"/>
  <c i="5" r="F33"/>
  <c i="1" r="AZ99"/>
  <c i="8" r="J33"/>
  <c i="1" r="AV102"/>
  <c r="AT102"/>
  <c r="AN102"/>
  <c i="4" r="F35"/>
  <c i="1" r="AZ98"/>
  <c i="4" r="J35"/>
  <c i="1" r="AV98"/>
  <c r="AT98"/>
  <c r="BC95"/>
  <c i="6" r="J33"/>
  <c i="1" r="AV100"/>
  <c r="AT100"/>
  <c r="AN100"/>
  <c i="6" r="F33"/>
  <c i="1" r="AZ100"/>
  <c i="7" r="J33"/>
  <c i="1" r="AV101"/>
  <c r="AT101"/>
  <c r="AN101"/>
  <c r="BB94"/>
  <c r="AX94"/>
  <c l="1" r="AG98"/>
  <c i="8" r="J39"/>
  <c i="7" r="J39"/>
  <c i="6" r="J39"/>
  <c i="5" r="J39"/>
  <c i="4" r="J41"/>
  <c i="3" r="J41"/>
  <c i="2" r="J41"/>
  <c i="1" r="AN98"/>
  <c r="AG95"/>
  <c r="AG94"/>
  <c r="AK26"/>
  <c r="AY95"/>
  <c r="BC94"/>
  <c r="W32"/>
  <c r="AZ95"/>
  <c r="AV95"/>
  <c r="AT95"/>
  <c r="AN95"/>
  <c r="BA94"/>
  <c r="W30"/>
  <c r="BD94"/>
  <c r="W33"/>
  <c r="W31"/>
  <c l="1" r="AY94"/>
  <c r="AW94"/>
  <c r="AK30"/>
  <c r="AZ94"/>
  <c r="AV94"/>
  <c r="AK29"/>
  <c l="1"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<sst xmlns="http://schemas.openxmlformats.org/spreadsheetml/2006/main">
  <si>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</si>
  <si>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</si>
  <si>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</si>
  <si>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</si>
  <si>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</si>
  <si>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{3dec9256-5163-416a-becb-67f24137dcce}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</si>
  <si>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</si>
  <si>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</si>
  <si>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</si>
  <si>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</si>
  <si>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</si>
  <si>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</si>
  <si>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</si>
  <si>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</si>
  <si>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12/2021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</si>
  <si>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</si>
  <si>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</si>
  <si>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GPK v úseku Mariánské Lázně - Lipová u Chebu</t>
  </si>
  <si>
    <t>KSO:</t>
  </si>
  <si>
    <t>CC-CZ:</t>
  </si>
  <si>
    <t>Místo:</t>
  </si>
  <si>
    <t xml:space="preserve"> </t>
  </si>
  <si>
    <t>Datum:</t>
  </si>
  <si>
    <t>11. 10. 2021</t>
  </si>
  <si>
    <t>Zadavatel:</t>
  </si>
  <si>
    <t>IČ:</t>
  </si>
  <si>
    <t>70994234</t>
  </si>
  <si>
    <t>Správa železnic,s.o.;OŘ ÚNL-ST Karlovy Vary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</si>
  <si>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</si>
  <si>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</si>
  <si>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</si>
  <si>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</si>
  <si>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</si>
  <si>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</si>
  <si>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</si>
  <si>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Pavlína Liprtová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</si>
  <si>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</si>
  <si>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</si>
  <si>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</si>
  <si>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</si>
  <si>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</si>
  <si>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</si>
  <si>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</si>
  <si>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</si>
  <si>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</si>
  <si>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</si>
  <si>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</si>
  <si>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</si>
  <si>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</si>
  <si>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</si>
  <si>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</si>
  <si>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</si>
  <si>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</si>
  <si>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</si>
  <si>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</si>
  <si>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</si>
  <si>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</si>
  <si>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</si>
  <si>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</si>
  <si>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</si>
  <si>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</si>
  <si>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</si>
  <si>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</si>
  <si>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</si>
  <si>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</si>
  <si>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</si>
  <si>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</si>
  <si>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</si>
  <si>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</si>
  <si>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</si>
  <si>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</si>
  <si>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</si>
  <si>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</si>
  <si>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</si>
  <si>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</si>
  <si>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</si>
  <si>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</si>
  <si>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</si>
  <si>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</si>
  <si>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</si>
  <si>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</si>
  <si>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A.1</t>
  </si>
  <si>
    <t>Úprava GPK</t>
  </si>
  <si>
    <t>STA</t>
  </si>
  <si>
    <t>1</t>
  </si>
  <si>
    <t>{a39eac17-d8bb-4bb0-b1ae-1af0766e49d3}</t>
  </si>
  <si>
    <t>2</t>
  </si>
  <si>
    <t>/</t>
  </si>
  <si>
    <t>A.1.1</t>
  </si>
  <si>
    <t>Úprava GPK v úseku ŽST Mariánské Lázně-Lázně Kynžvart mimo(km 424,340 - 431,639)</t>
  </si>
  <si>
    <t>Soupis</t>
  </si>
  <si>
    <t>{3ee8f7a1-cf5f-4397-9c18-4f357d9ac2e9}</t>
  </si>
  <si>
    <t>A.1.2</t>
  </si>
  <si>
    <t>Úprava GPK v úseku ŽST Lázně Kynžvart-Dolní Žandov mimo(km 431,639 - 437,645)</t>
  </si>
  <si>
    <t>{a9fc5ed0-84fe-44ff-a427-23e7f8819bfe}</t>
  </si>
  <si>
    <t>A.1.3</t>
  </si>
  <si>
    <t>Úprava GPK v úseku ŽST Dolní Žandov-Lipová u Chebu mimo(km 437,645 - 443,879)</t>
  </si>
  <si>
    <t>{cee3191e-e9c5-4211-81ec-6691bff49138}</t>
  </si>
  <si>
    <t>A.2.</t>
  </si>
  <si>
    <t>Práce na přejezdech</t>
  </si>
  <si>
    <t>{f13ffccd-debb-42dc-8095-e54f27dbc008}</t>
  </si>
  <si>
    <t>A.3</t>
  </si>
  <si>
    <t>Práce SSZT a SEE</t>
  </si>
  <si>
    <t>{617bfa19-aa5d-4032-9d07-e99ea4a5d74b}</t>
  </si>
  <si>
    <t>A.4</t>
  </si>
  <si>
    <t>Přepravy</t>
  </si>
  <si>
    <t>{4554e5c1-5cc9-4869-a547-4d825434c9b1}</t>
  </si>
  <si>
    <t>A.5</t>
  </si>
  <si>
    <t>VON</t>
  </si>
  <si>
    <t>{1c01ec76-f7b9-4d83-be1d-0dda62c43bfd}</t>
  </si>
  <si>
    <t>KRYCÍ LIST SOUPISU PRACÍ</t>
  </si>
  <si>
    <t>Objekt:</t>
  </si>
  <si>
    <t>A.1 - Úprava GPK</t>
  </si>
  <si>
    <t>Soupis:</t>
  </si>
  <si>
    <t>A.1.1 - Úprava GPK v úseku ŽST Mariánské Lázně-Lázně Kynžvart mimo(km 424,340 - 431,639)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</si>
  <si>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</si>
  <si>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</si>
  <si>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</si>
  <si>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</si>
  <si>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</si>
  <si>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</si>
  <si>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</si>
  <si>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</si>
  <si>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</si>
  <si>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</si>
  <si>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</si>
  <si>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</si>
  <si>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</si>
  <si>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</si>
  <si>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</si>
  <si>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</si>
  <si>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</si>
  <si>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</si>
  <si>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</si>
  <si>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5905105030</t>
  </si>
  <si>
    <t>Doplnění KL kamenivem souvisle strojně v koleji</t>
  </si>
  <si>
    <t>m3</t>
  </si>
  <si>
    <t>Sborník UOŽI 01 2021</t>
  </si>
  <si>
    <t>4</t>
  </si>
  <si>
    <t>ROZPOCET</t>
  </si>
  <si>
    <t>-974513370</t>
  </si>
  <si>
    <t>PP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</si>
  <si>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</si>
  <si>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5905105040</t>
  </si>
  <si>
    <t>Doplnění KL kamenivem souvisle strojně ve výhybce</t>
  </si>
  <si>
    <t>-85525983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</si>
  <si>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</si>
  <si>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3</t>
  </si>
  <si>
    <t>5907050010</t>
  </si>
  <si>
    <t>Dělení kolejnic řezáním nebo rozbroušením tv. UIC60 nebo R65</t>
  </si>
  <si>
    <t>kus</t>
  </si>
  <si>
    <t>1257001619</t>
  </si>
  <si>
    <t>Dělení kolejnic řezáním nebo rozbroušením tv. UIC60 nebo R65. Poznámka: 1. V cenách jsou započteny náklady na manipulaci, podložení, označení a provedení řezu kolejnice.</t>
  </si>
  <si>
    <t>P</t>
  </si>
  <si>
    <t>Poznámka k položce:_x000d_
Úprava BK (posuny)_x000d_
km 425,210 (L+P)- 2 řezy_x000d_
km 429,820 (L+P) - 2 řezy_x000d_
km 430,110 (l+P) - 2 řezy_x000d_
Řez=kus</t>
  </si>
  <si>
    <t>5909032020</t>
  </si>
  <si>
    <t>Přesná úprava GPK koleje směrové a výškové uspořádání pražce betonové</t>
  </si>
  <si>
    <t>km</t>
  </si>
  <si>
    <t>892428686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</si>
  <si>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</si>
  <si>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 xml:space="preserve">Poznámka k položce:_x000d_
ŽST M. Lázně_x000d_
1SK - dl. 619,0 m  _x000d_
2K - dl. 11,0 m       _x000d_
7L - dl. 6,0 m _x000d_
2SK - dl. 462,0 m       _x000d_
4K- dl. 10,0 m      _x000d_
5L - dl. 7,0 _x000d_
3SK - dl. 554,0 m      _x000d_
1K - dl. 4,0 m    _x000d_
3L- dl. 43,0 m _x000d_
4SK - dl. 321,0 m        _x000d_
3K - dl. 4,0 m       _x000d_
1L- dl. 5,0 m (B91S/2)_x000d_
5SK - dl. 474,0 m        _x000d_
5K - dl. 7,0 m         _x000d_
2L - dl. 49,0 m _x000d_
6SK- dl. 214,0 m        _x000d_
7K - dl. 3,0 m         _x000d_
4M - dl. 26,0 m _x000d_
7SK - dl. 399,0 m        _x000d_
9K- dl. 34,0 m _x000d_
9SK - dl. 295,0 m       _x000d_
9L - dl. 10,0 m _x000d_
2BSK - dl. 319,0 m     _x000d_
4L - dl. 12,0 m _x000d_
4BSK - dl. 204,0 m      _x000d_
6K - dl. 4,0 m _x000d_
_x000d_
M. Lázně - Valy u M.L. - 2,362 km_x000d_
ŽST Valy u M. Lázní_x000d_
1SK - dl. 779,0 m_x000d_
3SK - dl. 303,0 m_x000d_
Valy u M.L. - Lázně Kynžvart - dl. 3,284 km_x000d_
_x000d_
Kilometr koleje=km</t>
  </si>
  <si>
    <t>VV</t>
  </si>
  <si>
    <t>(619+11+6+462+10+7+554+4+43+321+4+5+474+7+49+214+3+26+339+34+295+10+319+12+204+4)/1000</t>
  </si>
  <si>
    <t>2,362+0,779+0,303+3,284</t>
  </si>
  <si>
    <t>Součet</t>
  </si>
  <si>
    <t>5</t>
  </si>
  <si>
    <t>5909042010</t>
  </si>
  <si>
    <t>Přesná úprava GPK výhybky směrové a výškové uspořádání pražce dřevěné nebo ocelové</t>
  </si>
  <si>
    <t>m</t>
  </si>
  <si>
    <t>-512423059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</si>
  <si>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</si>
  <si>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ŽST M. Lázně_x000d_
VČ10 - dl. 43,75 m_x000d_
VČ13 - dl. 49,85 m_x000d_
VČ14 - dl. 43,75 m_x000d_
VČ20 - dl. 37,83 m_x000d_
Rozvinutá délka výhybky=m</t>
  </si>
  <si>
    <t>6</t>
  </si>
  <si>
    <t>5909042020</t>
  </si>
  <si>
    <t>Přesná úprava GPK výhybky směrové a výškové uspořádání pražce betonové</t>
  </si>
  <si>
    <t>-1571001739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</si>
  <si>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</si>
  <si>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 xml:space="preserve">Poznámka k položce:_x000d_
ŽST M. Lázně_x000d_
VČ1 - dl. 49,85 m   VČ12 - dl. 49,85 m_x000d_
VČ2 - dl. 64,79 m   VČ15 - dl. 49,85 m_x000d_
VČ3 - dl. 49,85 m   VČ17 - dl. 49,85 m_x000d_
VČ4 - dl. 49,85 m   VČ18 - dl. 49,85 m_x000d_
VČ5 - dl. 49,85 m   VČ19 - dl. 49,85 m_x000d_
VČ6 - dl. 49,85 m   VČ21 - dl. 49,85 m_x000d_
VČ7 - dl. 49,85 m   VČ22 - dl. 64,79 m _x000d_
VČ8 - dl. 49,85 m   VČ24 - dl. 64,79 m_x000d_
ŽST Valy u M. Lázní_x000d_
VČ1 - dl. 64,79 m_x000d_
VČ2 - dl. 64,79 m_x000d_
 _x000d_
Rozvinutá délka výhybky=m</t>
  </si>
  <si>
    <t>7</t>
  </si>
  <si>
    <t>5909050020</t>
  </si>
  <si>
    <t>Stabilizace kolejového lože koleje stávajícího</t>
  </si>
  <si>
    <t>1717099647</t>
  </si>
  <si>
    <t>Stabilizace kolejového lože koleje stávajícího. Poznámka: 1. V cenách jsou započteny náklady na stabilizaci v režimu s řízeným (konstantním) poklesem včetně měření a předání tištěných výstupů.</t>
  </si>
  <si>
    <t>Poznámka k položce:_x000d_
S3/1, Kilometr koleje=km</t>
  </si>
  <si>
    <t>8</t>
  </si>
  <si>
    <t>5909050040</t>
  </si>
  <si>
    <t>Stabilizace kolejového lože výhybky stávajícího</t>
  </si>
  <si>
    <t>191704897</t>
  </si>
  <si>
    <t>Stabilizace kolejového lože výhybky stávajícího. Poznámka: 1. V cenách jsou započteny náklady na stabilizaci v režimu s řízeným (konstantním) poklesem včetně měření a předání tištěných výstupů.</t>
  </si>
  <si>
    <t>Poznámka k položce:_x000d_
S3/1, Rozvinutá délka výhybky=m</t>
  </si>
  <si>
    <t>175,180+972,0</t>
  </si>
  <si>
    <t>9</t>
  </si>
  <si>
    <t>5910021110</t>
  </si>
  <si>
    <t>Svařování kolejnic termitem zkrácený předehřev standardní spára svar jednotlivý tv. UIC60</t>
  </si>
  <si>
    <t>svar</t>
  </si>
  <si>
    <t>-290837853</t>
  </si>
  <si>
    <t>Svařování kolejnic termitem zkrácený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</si>
  <si>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položce:_x000d_
Úprava BK (posuny)_x000d_
km 425,210 (L+P)- 2 sv._x000d_
km 429,820 (L+P) - 2 sv._x000d_
km 430,110 (l+P) - 2 sv.</t>
  </si>
  <si>
    <t>10</t>
  </si>
  <si>
    <t>M</t>
  </si>
  <si>
    <t>5955101000</t>
  </si>
  <si>
    <t>Kamenivo drcené štěrk frakce 31,5/63 třídy BI</t>
  </si>
  <si>
    <t>t</t>
  </si>
  <si>
    <t>512</t>
  </si>
  <si>
    <t>-437887451</t>
  </si>
  <si>
    <t>(1503,65+330)*1,7</t>
  </si>
  <si>
    <t>11</t>
  </si>
  <si>
    <t>5910035010</t>
  </si>
  <si>
    <t>Dosažení dovolené upínací teploty v BK prodloužením kolejnicového pásu v koleji tv. UIC60</t>
  </si>
  <si>
    <t>2036560166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</si>
  <si>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</si>
  <si>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12</t>
  </si>
  <si>
    <t>5910040230</t>
  </si>
  <si>
    <t>Umožnění volné dilatace kolejnice bez demontáže nebo montáže upevňovadel s osazením a odstraněním kluzných podložek rozdělení pražců "u"</t>
  </si>
  <si>
    <t>-548999061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</si>
  <si>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</si>
  <si>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Úprava BK (posuny)_x000d_
km 425,150 - 425,380 - dl. 230,0 m_x000d_
km 429,605 - 430,262 - dl. 657,0 m_x000d_
_x000d_
Metr kolejnice=m</t>
  </si>
  <si>
    <t>13</t>
  </si>
  <si>
    <t>5911313020</t>
  </si>
  <si>
    <t>Seřízení hákového závěru výhybky jednoduché jednozávěrové soustavy S49</t>
  </si>
  <si>
    <t>99576025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</si>
  <si>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</si>
  <si>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Poznámka k položce:_x000d_
VČ13, VČ14, VČ10, VČ20_x000d_
Závěr=kus</t>
  </si>
  <si>
    <t>A.1.2 - Úprava GPK v úseku ŽST Lázně Kynžvart-Dolní Žandov mimo(km 431,639 - 437,645)</t>
  </si>
  <si>
    <t>1376563627</t>
  </si>
  <si>
    <t>1520134955</t>
  </si>
  <si>
    <t>1436771887</t>
  </si>
  <si>
    <t>Poznámka k položce:_x000d_
Úprava BK (posuny)_x000d_
km 432,675 (L+P)- 2 řezy_x000d_
km 437,232 (L+P) - 2 řezy_x000d_
2.SK_x000d_
km 431,879(L+P) - 2 řezy_x000d_
_x000d_
Řez=kus</t>
  </si>
  <si>
    <t>2+2+2</t>
  </si>
  <si>
    <t>-1549936440</t>
  </si>
  <si>
    <t>Poznámka k položce:_x000d_
ŽST Lázně Kynžvart_x000d_
1 SK - 684 m_x000d_
2 SK - 434 m_x000d_
3 SK - 651 m_x000d_
4 SK - 87 m_x000d_
5 SK - 352 m_x000d_
7 SK - 227 m_x000d_
1 K - 42,8 m_x000d_
2 K - 221 m_x000d_
3 K - 52 m_x000d_
4 K - 38 m_x000d_
5 K - 272 m_x000d_
1 L - 5 m_x000d_
3 L - 15 m_x000d_
_x000d_
Lázně Kynžvart - Dolní Žandov km 432,507 - 437,648 =5141 m_x000d_
_x000d_
Kilometr koleje=km</t>
  </si>
  <si>
    <t>(684+434+651+87+352+227+42,8+221+52+38+272+5+15+5141)/1000</t>
  </si>
  <si>
    <t>5909032010</t>
  </si>
  <si>
    <t>Přesná úprava GPK koleje směrové a výškové uspořádání pražce dřevěné nebo ocelové</t>
  </si>
  <si>
    <t>-2126525263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</si>
  <si>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</si>
  <si>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PSC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</si>
  <si>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</si>
  <si>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ŽST Lázně Kynžvart_x000d_
4 SK - 40 m_x000d_
4 L - 67 m</t>
  </si>
  <si>
    <t>(40+67)/1000</t>
  </si>
  <si>
    <t>595521072</t>
  </si>
  <si>
    <t>Poznámka k položce:_x000d_
ŽST Lázně Kynžvart_x000d_
VČ6 - dl. 37,83 m_x000d_
VČ7 - dl. 49,85 m_x000d_
_x000d_
Rozvinutá délka výhybky=m</t>
  </si>
  <si>
    <t>37,83+49,85</t>
  </si>
  <si>
    <t>-1501746654</t>
  </si>
  <si>
    <t xml:space="preserve">Poznámka k položce:_x000d_
ŽST Lázně Kynžvart_x000d_
VČ1 - dl.64,79 m   _x000d_
VČ2 - dl. 64,79 m   _x000d_
VČ3 - dl. 49,85 m  _x000d_
VČ4 - dl. 44,63 m   _x000d_
VČ5 - dl. 43,75 m    _x000d_
VČ8 - dl. 44,63 m  í_x000d_
VČ9 - dl. 64,79 m_x000d_
VČ10 - dl. 64,79 m_x000d_
 _x000d_
Rozvinutá délka výhybky=m</t>
  </si>
  <si>
    <t>64,79+64,79+49,85+44,63+43,75+44,63+64,79+64,79</t>
  </si>
  <si>
    <t>-1744292680</t>
  </si>
  <si>
    <t>8,222+0,107</t>
  </si>
  <si>
    <t>-474865457</t>
  </si>
  <si>
    <t>87,680+442,020</t>
  </si>
  <si>
    <t>169037205</t>
  </si>
  <si>
    <t>Poznámka k položce:_x000d_
Úprava BK (posuny)_x000d_
km 432,675 (L+P)- 2 sv._x000d_
km 437,232 (L+P) - 2 sv._x000d_
2.SK_x000d_
km 431,879(L+P) - 2 sv</t>
  </si>
  <si>
    <t>-458004167</t>
  </si>
  <si>
    <t>(1157,65+158,910)*1,7</t>
  </si>
  <si>
    <t>-2030109463</t>
  </si>
  <si>
    <t>Poznámka k položce:_x000d_
Úprava BK (posuny)_x000d_
km 432,675 (L+P)- 2 sv._x000d_
km 437,232 (L+P) - 2 sv_x000d_
2.SK_x000d_
km 431,879(L+P) - 2 sv</t>
  </si>
  <si>
    <t>758638858</t>
  </si>
  <si>
    <t>Poznámka k položce:_x000d_
Úprava BK (posuny)_x000d_
1.K_x000d_
km 432,600-432,750 - dl. 150,0 m_x000d_
km 436,949-437,512 - dl.563,0 m_x000d_
2.SK_x000d_
km 431,829 - 431,929 - dl. 100,0 m_x000d_
_x000d_
Metr kolejnice=m</t>
  </si>
  <si>
    <t>(150+563)*2+100*2</t>
  </si>
  <si>
    <t>14</t>
  </si>
  <si>
    <t>92430305</t>
  </si>
  <si>
    <t>Poznámka k položce:_x000d_
VČ6, VČ7,_x000d_
Závěr=kus</t>
  </si>
  <si>
    <t>A.1.3 - Úprava GPK v úseku ŽST Dolní Žandov-Lipová u Chebu mimo(km 437,645 - 443,879)</t>
  </si>
  <si>
    <t>-664471510</t>
  </si>
  <si>
    <t>-81176134</t>
  </si>
  <si>
    <t>-798070757</t>
  </si>
  <si>
    <t xml:space="preserve">Poznámka k položce:_x000d_
Úprava BK (posuny)_x000d_
1.SK  _x000d_
km 437,890 (L+P)- 2 řezy_x000d_
1.TK_x000d_
km 439,180(L+P) - 2 řezy_x000d_
_x000d_
Řez=kus</t>
  </si>
  <si>
    <t>2+2</t>
  </si>
  <si>
    <t>5907050020</t>
  </si>
  <si>
    <t>Dělení kolejnic řezáním nebo rozbroušením soustavy S49 nebo T</t>
  </si>
  <si>
    <t>215224100</t>
  </si>
  <si>
    <t>Dělení kolejnic řezáním nebo rozbroušením soustavy S49 nebo T. Poznámka: 1. V cenách jsou započteny náklady na manipulaci, podložení, označení a provedení řezu kolejnice.</t>
  </si>
  <si>
    <t>Poznámka k souboru cen:_x000d_
1. V cenách jsou započteny náklady na manipulaci, podložení, označení a provedení řezu kolejnice.</t>
  </si>
  <si>
    <t xml:space="preserve">Poznámka k položce:_x000d_
Úprava BK (posuny)_x000d_
2.SK  _x000d_
km 437,881 (L+P)- 2 řezy_x000d_
3.SK_x000d_
km 438,167(L+P) - 2 řezy_x000d_
_x000d_
Řez=kus</t>
  </si>
  <si>
    <t>504137530</t>
  </si>
  <si>
    <t>Poznámka k položce:_x000d_
ŽST Dolní Žandov_x000d_
1 SK - 828 m_x000d_
3 SK - 828 m_x000d_
4 SK - 296 m_x000d_
1 K - 4 m_x000d_
2 K - 414 m_x000d_
4 K - 44 m_x000d_
1 L - 10 m_x000d_
2 L - 55 m_x000d_
Dolní Žandov -Lipová u Chebu km 438,677 - 443,879 = 5202 m_x000d_
_x000d_
Kilometr koleje=km</t>
  </si>
  <si>
    <t>(828+4+828+414+44+296+10+55+5202)/1000</t>
  </si>
  <si>
    <t>1245517136</t>
  </si>
  <si>
    <t>Poznámka k položce:_x000d_
ŽST Dolní Žandov_x000d_
2 SK - 402 m_x000d_
4 SK - 7 m_x000d_
4 K - 28 m_x000d_
6 K - 26 m</t>
  </si>
  <si>
    <t>(402+28+7+26)/1000</t>
  </si>
  <si>
    <t>-1900841129</t>
  </si>
  <si>
    <t>Poznámka k položce:_x000d_
ŽST Dolní Žandov_x000d_
VČ3 - dl. 49,85 m_x000d_
VČ4 - dl. 43,75 m_x000d_
VČ5 - dl. 43,75 m_x000d_
Rozvinutá délka výhybky=m</t>
  </si>
  <si>
    <t>49,85+43,75+43,75</t>
  </si>
  <si>
    <t>89015273</t>
  </si>
  <si>
    <t xml:space="preserve">Poznámka k položce:_x000d_
ŽSTDolní Žandov_x000d_
VČ1 - dl. 83,72 m   _x000d_
VČ2 - dl.70,79 m _x000d_
VČ6 - dl.64,79 m   _x000d_
VČ7 - dl. 64,79 m   _x000d_
 _x000d_
Rozvinutá délka výhybky=m</t>
  </si>
  <si>
    <t>83,72+70,79+64,79+64,79</t>
  </si>
  <si>
    <t>-1329052897</t>
  </si>
  <si>
    <t>7,681+0,463</t>
  </si>
  <si>
    <t>-1498123290</t>
  </si>
  <si>
    <t>137,350+284,090</t>
  </si>
  <si>
    <t>-686138508</t>
  </si>
  <si>
    <t xml:space="preserve">Poznámka k položce:_x000d_
Úprava BK (posuny)_x000d_
1.SK  _x000d_
km 437,890 (L+P)- 2 svary_x000d_
1.TK_x000d_
km 439,180(L+P) - 2 svary</t>
  </si>
  <si>
    <t>5910021120</t>
  </si>
  <si>
    <t>Svařování kolejnic termitem zkrácený předehřev standardní spára svar jednotlivý tv S49 nebo T</t>
  </si>
  <si>
    <t>-1942479248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</si>
  <si>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</si>
  <si>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</si>
  <si>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 xml:space="preserve">Poznámka k položce:_x000d_
Úprava BK (posuny)_x000d_
2.SK  _x000d_
km 437,881 (L+P)- 2 svary_x000d_
3.SK_x000d_
km 438,167(L+P) - 2 svary</t>
  </si>
  <si>
    <t>597975398</t>
  </si>
  <si>
    <t>5910035030</t>
  </si>
  <si>
    <t>Dosažení dovolené upínací teploty v BK prodloužením kolejnicového pásu v koleji tv. S49</t>
  </si>
  <si>
    <t>-804414284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</si>
  <si>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</si>
  <si>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souboru cen:_x000d_
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</si>
  <si>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1805514335</t>
  </si>
  <si>
    <t>Poznámka k položce:_x000d_
Úprava BK (posuny)_x000d_
km 437,756 - 438,023 - dl. 267,0 m_x000d_
km 439,030 - 439,330 - dl. 300,0 m_x000d_
_x000d_
Metr kolejnice=m</t>
  </si>
  <si>
    <t>(267+300)*2</t>
  </si>
  <si>
    <t>16</t>
  </si>
  <si>
    <t>5910040220</t>
  </si>
  <si>
    <t>Umožnění volné dilatace kolejnice bez demontáže nebo montáže upevňovadel s osazením a odstraněním kluzných podložek rozdělení pražců "d"</t>
  </si>
  <si>
    <t>2000046966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</si>
  <si>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</si>
  <si>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</si>
  <si>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Úprava BK (posuny)_x000d_
2.K_x000d_
km 437,703 - 438,117 - dl. 414,0 m_x000d_
3.SK_x000d_
km 437,753 - 438,581 - dl. 828,0 m_x000d_
_x000d_
Metr kolejnice=m</t>
  </si>
  <si>
    <t>(414+828)*2</t>
  </si>
  <si>
    <t>17</t>
  </si>
  <si>
    <t>1201210880</t>
  </si>
  <si>
    <t>Poznámka k položce:_x000d_
VČ3, VČ4, VČ5_x000d_
Závěr=kus</t>
  </si>
  <si>
    <t>18</t>
  </si>
  <si>
    <t>684555540</t>
  </si>
  <si>
    <t>(1135,65+126,3)*1,7</t>
  </si>
  <si>
    <t>A.2. - Práce na přejezdech</t>
  </si>
  <si>
    <t>5913035030</t>
  </si>
  <si>
    <t>Demontáž celopryžové přejezdové konstrukce málo zatížené v koleji část vnější a vnitřní včetně závěrných zídek</t>
  </si>
  <si>
    <t>1444672817</t>
  </si>
  <si>
    <t>Demontáž celopryžové přejezdové konstrukce málo zatížené v koleji část vnější a vnitřní včetně závěrných zídek. Poznámka: 1. V cenách jsou započteny náklady na demontáž konstrukce, naložení na dopravní prostředek.</t>
  </si>
  <si>
    <t>Poznámka k položce:_x000d_
ŽST M. Lázně - přechod (4BSK, 2SK)_x000d_
km 424,901 - 424,904 = dl. 3,0 m</t>
  </si>
  <si>
    <t>2*3</t>
  </si>
  <si>
    <t>5913035230</t>
  </si>
  <si>
    <t>Demontáž celopryžové přejezdové konstrukce silně zatížené v koleji část vnější a vnitřní včetně závěrných zídek</t>
  </si>
  <si>
    <t>-1946374263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</si>
  <si>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</si>
  <si>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Poznámka k položce:_x000d_
P302 v km 427,022 - dl. 7,2 m_x000d_
P303 v km 428,606 - dl. 6,0 m_x000d_
P304 v km 430,468 - dl. 8,5 m_x000d_
P305 v km 432,588 - dl.8,50 m_x000d_
P306 v km 441,570 - dl.7,30 m</t>
  </si>
  <si>
    <t>7,2+6,0+8,5+8,5+7,3</t>
  </si>
  <si>
    <t>5913040030</t>
  </si>
  <si>
    <t>Montáž celopryžové přejezdové konstrukce málo zatížené v koleji část vnější a vnitřní včetně závěrných zídek</t>
  </si>
  <si>
    <t>2087515272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</si>
  <si>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</si>
  <si>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5913040230</t>
  </si>
  <si>
    <t>Montáž celopryžové přejezdové konstrukce silně zatížené v koleji část vnější a vnitřní včetně závěrných zídek</t>
  </si>
  <si>
    <t>245226880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</si>
  <si>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</si>
  <si>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5913235020</t>
  </si>
  <si>
    <t>Dělení AB komunikace řezáním hloubky do 20 cm</t>
  </si>
  <si>
    <t>-829997020</t>
  </si>
  <si>
    <t>Dělení AB komunikace řezáním hloubky do 20 cm. Poznámka: 1. V cenách jsou započteny náklady na provedení úkolu.</t>
  </si>
  <si>
    <t>Poznámka k položce:_x000d_
Přejezd km 427,022 (P302) - 6,0 m x 2_x000d_
Přejezd km 428,606 (P303) - 5,0 m x 1 _x000d_
Přejezd km 430,468 (P304) - 12,9 m + 14,5 m _x000d_
Přejezd km 432,588 (P305) - 7,0 m + 7,6 m _x000d_
Přejezd km 441,570 (P306) - 6,3 m + 6,0 m</t>
  </si>
  <si>
    <t>6*2+5+12,9+14,5+7+7,6+6,3+6</t>
  </si>
  <si>
    <t>5913240020</t>
  </si>
  <si>
    <t>Odstranění AB komunikace odtěžením nebo frézováním hloubky do 20 cm</t>
  </si>
  <si>
    <t>m2</t>
  </si>
  <si>
    <t>353062992</t>
  </si>
  <si>
    <t>Odstranění AB komunikace odtěžením nebo frézováním hloubky do 20 cm. Poznámka: 1. V cenách jsou započteny náklady na odtěžení nebo frézování a naložení výzisku na dopravní prostředek.</t>
  </si>
  <si>
    <t>Poznámka k položce:_x000d_
Přejezd km 427,022 (P302) - (6,0 m x 1,0)*2_x000d_
Přejezd km 428,606 (P303) - 5,0 m x 1,0 _x000d_
Přejezd km 430,468 (P304) - 12,9 m x 1,0 + 14,5 m x 0,3_x000d_
Přejezd km 432,588 (P305) - 7,0 m x 2,0 + 7,6 m x 3,45_x000d_
Přejezd km 441,570 (P306) - 6,3 m x 1,0 + 6,0 m x 1,0</t>
  </si>
  <si>
    <t>Přejezd km 427,022 (P302)</t>
  </si>
  <si>
    <t>6,0*1,0 "vpravo"</t>
  </si>
  <si>
    <t>6,0*1,0 "vlevo"</t>
  </si>
  <si>
    <t>Přejezd km 428,606 (P303)</t>
  </si>
  <si>
    <t>5,0*1,0 "vpravo"</t>
  </si>
  <si>
    <t>Přejezd km 430,468 (P304)</t>
  </si>
  <si>
    <t>14,5*0,3"vpravo</t>
  </si>
  <si>
    <t>12,9*1,0"vlevo"</t>
  </si>
  <si>
    <t>Přejezd km 432,588 (P305)</t>
  </si>
  <si>
    <t>7,6*3,45"vpravo"</t>
  </si>
  <si>
    <t>7,0*2,0"vlevo"</t>
  </si>
  <si>
    <t>Přejezd km 441,570 (P306)</t>
  </si>
  <si>
    <t>6,0*1,0"vpravo"</t>
  </si>
  <si>
    <t>6,3*1,0"vlevo"</t>
  </si>
  <si>
    <t>5913250020</t>
  </si>
  <si>
    <t>Zřízení konstrukce vozovky asfaltobetonové dle vzorového listu Ž těžké - podkladní, ložní a obrusná vrstva tloušťky do 25 cm</t>
  </si>
  <si>
    <t>484245430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</si>
  <si>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</si>
  <si>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5915010040</t>
  </si>
  <si>
    <t>Těžení zeminy nebo horniny železničního spodku v hornině třídy těžitelnosti II skupiny 4</t>
  </si>
  <si>
    <t>-604833276</t>
  </si>
  <si>
    <t>Těžení zeminy nebo horniny železničního spodku v hornině třídy těžitelnosti II skupiny 4. Poznámka: 1. V cenách jsou započteny náklady na těžení a uložení výzisku na terén nebo naložení na dopravní prostředek a uložení na úložišti.</t>
  </si>
  <si>
    <t>Poznámka k souboru cen:_x000d_
1. V cenách jsou započteny náklady na těžení a uložení výzisku na terén nebo naložení na dopravní prostředek a uložení na úložišti.</t>
  </si>
  <si>
    <t>Poznámka k položce:_x000d_
Přejezd P303 - vlevo</t>
  </si>
  <si>
    <t>1,25*6*0,15</t>
  </si>
  <si>
    <t>5915020010</t>
  </si>
  <si>
    <t>Povrchová úprava plochy železničního spodku</t>
  </si>
  <si>
    <t>-1052730307</t>
  </si>
  <si>
    <t>Povrchová úprava plochy železničního spodku. Poznámka: 1. V cenách jsou započteny náklady na urovnání a úpravu ploch nebo skládek výzisku kameniva a zeminy s jejich případnou rekultivací.</t>
  </si>
  <si>
    <t>Poznámka k souboru cen:_x000d_
1. V cenách jsou započteny náklady na urovnání a úpravu ploch nebo skládek výzisku kameniva a zeminy s jejich případnou rekultivací.</t>
  </si>
  <si>
    <t>Poznámka k položce:_x000d_
Přejezd P303</t>
  </si>
  <si>
    <t>6*1,25</t>
  </si>
  <si>
    <t>5963146000</t>
  </si>
  <si>
    <t>Asfaltový beton ACO 11S 50/70 střednězrnný-obrusná vrstva</t>
  </si>
  <si>
    <t>1290546716</t>
  </si>
  <si>
    <t>Poznámka k položce:_x000d_
86,770*0,25*2,4=52,062</t>
  </si>
  <si>
    <t>52,062/3</t>
  </si>
  <si>
    <t>5963146010</t>
  </si>
  <si>
    <t>Asfaltový beton ACL 16S 50/70 hrubozrnný-ložní vrstva</t>
  </si>
  <si>
    <t>-720332162</t>
  </si>
  <si>
    <t>5963146020</t>
  </si>
  <si>
    <t>Asfaltový beton ACP 16S 50/70 středněznný-podkladní vrstva</t>
  </si>
  <si>
    <t>-902402322</t>
  </si>
  <si>
    <t>5963155005</t>
  </si>
  <si>
    <t>Asfaltová páska těsnící</t>
  </si>
  <si>
    <t>-976216698</t>
  </si>
  <si>
    <t>5964161010</t>
  </si>
  <si>
    <t>Beton lehce zhutnitelný C 20/25;X0 F5 2 285 2 765</t>
  </si>
  <si>
    <t>693646616</t>
  </si>
  <si>
    <t>(37,5*0,5*0,1)*2</t>
  </si>
  <si>
    <t>9909000200</t>
  </si>
  <si>
    <t>Poplatek za uložení nebezpečného odpadu na oficiální skládku</t>
  </si>
  <si>
    <t>1750827749</t>
  </si>
  <si>
    <t xml:space="preserve">Poplatek za uložení nebezpečného odpadu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</si>
  <si>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86,770*0,2*2,4</t>
  </si>
  <si>
    <t>A.3 - Práce SSZT a SEE</t>
  </si>
  <si>
    <t>7592005050</t>
  </si>
  <si>
    <t>Montáž počítacího bodu (senzoru) RSR 180</t>
  </si>
  <si>
    <t>955344436</t>
  </si>
  <si>
    <t>Montáž počítacího bodu (senzoru) RSR 180 - uložení a připevnění na určené místo, seřízení polohy, přezkoušení</t>
  </si>
  <si>
    <t>Poznámka k položce:_x000d_
PB1, PB4, PB5, PB6, PB7, PB8, PB9, PB10, PB11, PB12, PB13, PB14, PB15, PB16, PB18, A1-1,_x000d_
A1-PN01,</t>
  </si>
  <si>
    <t>7592007050</t>
  </si>
  <si>
    <t>Demontáž počítacího bodu (senzoru) RSR 180</t>
  </si>
  <si>
    <t>-637370579</t>
  </si>
  <si>
    <t>5911523030</t>
  </si>
  <si>
    <t>Seřízení výměnové části výhybky jednoduché s jedním čelisťovým závěrem soustavy S49</t>
  </si>
  <si>
    <t>-1303527705</t>
  </si>
  <si>
    <t>Seřízení výměnové části výhybky jednoduché s jedním čelisťovým závěrem soustavy S49.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mazivem.přezkoušení chodu výhybky, provedení západkové zkoušky a ošetření kluzných částí výhybky mazivem.</t>
  </si>
  <si>
    <t>Poznámka k položce:_x000d_
ŽST M. Lázně_x000d_
VČ3, VČ4, VČ5, VČ6, VČ8, VČ15, VČ17, VČ18, VČ19, VČ21, VČ7, VČ12, _x000d_
ŽST Lázně Kynžvart_x000d_
VČ3,VČ4,VČ5,VČ8_x000d_
Výměnová část=kus</t>
  </si>
  <si>
    <t>5911531110</t>
  </si>
  <si>
    <t>Seřízení čelisťového závěru výhybky jednoduché v žlabovém pražci soustavy UIC60</t>
  </si>
  <si>
    <t>-1114511262</t>
  </si>
  <si>
    <t>Seřízení čelisťového závěru výhybky jednoduché v žlabovém pražci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</si>
  <si>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 xml:space="preserve">Poznámka k položce:_x000d_
ŽST M. Lázně_x000d_
VČ1, VČ2, VČ22, VČ24 - 2x_x000d_
ŽST Valy u M. L._x000d_
VČ1, VČ2 -  x2_x000d_
ŽST Lázně Kynžvart_x000d_
VČ1,VČ2,VČ9,VČ10 - 2x_x000d_
ŽST Dolní Žandov_x000d_
VČ6,VČ7 - 2x</t>
  </si>
  <si>
    <t>12*2</t>
  </si>
  <si>
    <t>5911597010</t>
  </si>
  <si>
    <t>Seřízení čelisťového závěru srdcovky dvojité s PHS soustavy UIC60</t>
  </si>
  <si>
    <t>-1735201828</t>
  </si>
  <si>
    <t>Seřízení čelisťového závěru srdcovky dvojité s PHS soustavy UIC60. Poznámka: 1. V cenách jsou započteny náklady na seřízení závěru, přezkoušení chodu výhybky, provedení západkové zkoušky a ošetření kluzných částí výhybky mazivem.</t>
  </si>
  <si>
    <t>Poznámka k souboru cen:_x000d_
1. V cenách jsou započteny náklady na seřízení závěru, přezkoušení chodu výhybky, provedení západkové zkoušky a ošetření kluzných částí výhybky mazivem.</t>
  </si>
  <si>
    <t>Poznámka k položce:_x000d_
ŽST Dolní Žandov_x000d_
VČ 1 - 2x_x000d_
VČ 2 - 2x</t>
  </si>
  <si>
    <t>7497351560</t>
  </si>
  <si>
    <t>Montáž přímého ukolejnění na elektrizovaných tratích nebo v kolejových obvodech</t>
  </si>
  <si>
    <t>-319535355</t>
  </si>
  <si>
    <t>Poznámka k položce:_x000d_
A.1.1 - 272 ks_x000d_
A.1.2 - 154 ks_x000d_
A.1.3 - 164 ks</t>
  </si>
  <si>
    <t>272+154+164</t>
  </si>
  <si>
    <t>7497371630</t>
  </si>
  <si>
    <t>Demontáže zařízení trakčního vedení svodu propojení nebo ukolejnění na elektrizovaných tratích nebo v kolejových obvodech</t>
  </si>
  <si>
    <t>-1956289724</t>
  </si>
  <si>
    <t>Demontáže zařízení trakčního vedení svodu propojení nebo ukolejnění na elektrizovaných tratích nebo v kolejových obvodech - demontáž stávajícího zařízení se všemi pomocnými doplňujícími úpravami</t>
  </si>
  <si>
    <t>7592005162</t>
  </si>
  <si>
    <t>Montáž balízy do kolejiště pomocí systému Vortok</t>
  </si>
  <si>
    <t>111461680</t>
  </si>
  <si>
    <t xml:space="preserve">Poznámka k položce:_x000d_
1. ŽST Mariánské Lázně – Lázně Kynžvart mimo     km 424,340 - 431,639        73 ks balíz  _x000d_
2. ŽST Lázně Kynžvart - Dolní Žandov mimo           km 431,639 - 437,645        40 ks balíz_x000d_
3. ŽST Dolní Žandov – Lipová u Chebu mimo          km 437,645 - 443,879        35 ks balíz</t>
  </si>
  <si>
    <t>73+40+35</t>
  </si>
  <si>
    <t>7592007162</t>
  </si>
  <si>
    <t>Demontáž balízy upevněné pomocí systému Vortok</t>
  </si>
  <si>
    <t>-497539896</t>
  </si>
  <si>
    <t>A.4 - Přepravy</t>
  </si>
  <si>
    <t>9902300500</t>
  </si>
  <si>
    <t>Doprava jednosměrná (např. nakupovaného materiálu) mechanizací o nosnosti přes 3,5 t sypanin (kameniva, písku, suti, dlažebních kostek, atd.) do 60 km</t>
  </si>
  <si>
    <t>-1824988989</t>
  </si>
  <si>
    <t>Doprava jednosměrná (např. nakupovaného materiálu)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</si>
  <si>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Štěrk _x000d_
A.1.1 - 3117,205_x000d_
A.1.2 - 2238,152_x000d_
A.1.3 - 2145,315_x000d_
_x000d_
Měrnou jednotkou je t přepravovaného materiálu.</t>
  </si>
  <si>
    <t>3117,205+2238,152+2145,315</t>
  </si>
  <si>
    <t>9902300200</t>
  </si>
  <si>
    <t>Doprava jednosměrná (např. nakupovaného materiálu) mechanizací o nosnosti přes 3,5 t sypanin (kameniva, písku, suti, dlažebních kostek, atd.) do 20 km</t>
  </si>
  <si>
    <t>1702404043</t>
  </si>
  <si>
    <t>Doprava jednosměrná (např. nakupovaného materiálu)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</si>
  <si>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asfaltu na skládku_x000d_
A.2 - Přejezdy - 52,062 t_x000d_
Dovoz asfaltu_x000d_
A.2 - Přejezdy - 52,062 t_x000d_
Dovoz betonu_x000d_
A.2 - Přejezdy - 9,109 t_x000d_
Měrnou jednotkou je t přepravovaného materiálu.</t>
  </si>
  <si>
    <t>52,062*2+9,109</t>
  </si>
  <si>
    <t>9903200200</t>
  </si>
  <si>
    <t>Přeprava mechanizace na místo prováděných prací o hmotnosti přes 12 t do 200 km</t>
  </si>
  <si>
    <t>-1443528551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</si>
  <si>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</si>
  <si>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Poznámka k položce:_x000d_
ASP, ASPv, PUŠL, Dynamický stabilizátor</t>
  </si>
  <si>
    <t>A.5 - VON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</si>
  <si>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</si>
  <si>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</si>
  <si>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soub</t>
  </si>
  <si>
    <t>-686601893</t>
  </si>
  <si>
    <t>Poznámka k položce:_x000d_
1,3% ze ZRN</t>
  </si>
  <si>
    <t>033131001</t>
  </si>
  <si>
    <t>Provozní vlivy Organizační zajištění prací při zřizování a udržování BK kolejí a výhybek</t>
  </si>
  <si>
    <t>-96979899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</si>
  <si>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</si>
  <si>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Poznámka k položce:_x000d_
A.1.1 - 1774 m_x000d_
A.1.2 - 1626 m_x000d_
A.1.3 - 1134+2484 m</t>
  </si>
  <si>
    <t>1774+1626+1134+2484</t>
  </si>
  <si>
    <t>022111001</t>
  </si>
  <si>
    <t>Geodetické práce Kontrola PPK při směrové a výškové úpravě koleje zaměřením APK trať jednokolejná</t>
  </si>
  <si>
    <t>1939144622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</si>
  <si>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</si>
  <si>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 xml:space="preserve">Poznámka k položce:_x000d_
zaměření APK vč. přípravy geodetický podkladů do formátu pro ASP_x000d_
A.1.1 - 2,362 km + 3,284km_x000d_
A.1.2 -  5,141km_x000d_
A.1.3 -   5,202 km_x000d_
_x000d_
 - před podbíjením_x000d_
 - po podbíjení</t>
  </si>
  <si>
    <t>(2,362+3,284+5,141+5,202)*2</t>
  </si>
  <si>
    <t>022111011</t>
  </si>
  <si>
    <t>Geodetické práce Kontrola PPK při směrové a výškové úpravě koleje zaměřením APK trať dvoukolejná</t>
  </si>
  <si>
    <t>106330626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</si>
  <si>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</si>
  <si>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Poznámka k souboru cen:_x000d_
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</si>
  <si>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Poznámka k položce:_x000d_
A.1.1 _x000d_
SK 4,036 km (ŽST Mar.Lázně)_x000d_
výhybky -1,147 km (ŽST Mar.Lázně+Valy u M.L.)_x000d_
SK 1,082 km(Valy u M.L.)_x000d_
A.1.2_x000d_
SK 3,081+0,107 km (Lázně Kynžvart)_x000d_
výhybky 0,530 km_x000d_
A.1.3_x000d_
SK 2,479+0,463 km (Dolní Žandov)_x000d_
výhybky 0,421 km</t>
  </si>
  <si>
    <t>(4,036+1,147+1,082+3,081+0,107+0,530+2,479+0,463+0,421)/2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</si>
</sst>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33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12/2021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GPK v úseku Mariánské Lázně - Lipová u Chebu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11. 10. 2021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železnic,s.o.;OŘ ÚNL-ST Karlovy Vary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>Pavlína Liprtová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ROUND(AG95+SUM(AG99:AG102),2)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ROUND(AS95+SUM(AS99:AS102),2)</f>
        <v>0</v>
      </c>
      <c r="AT94" s="111">
        <f>ROUND(SUM(AV94:AW94),2)</f>
        <v>0</v>
      </c>
      <c r="AU94" s="112">
        <f>ROUND(AU95+SUM(AU99:AU102),5)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ROUND(AZ95+SUM(AZ99:AZ102),2)</f>
        <v>0</v>
      </c>
      <c r="BA94" s="111">
        <f>ROUND(BA95+SUM(BA99:BA102),2)</f>
        <v>0</v>
      </c>
      <c r="BB94" s="111">
        <f>ROUND(BB95+SUM(BB99:BB102),2)</f>
        <v>0</v>
      </c>
      <c r="BC94" s="111">
        <f>ROUND(BC95+SUM(BC99:BC102),2)</f>
        <v>0</v>
      </c>
      <c r="BD94" s="113">
        <f>ROUND(BD95+SUM(BD99:BD102),2)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</v>
      </c>
    </row>
    <row r="95" s="7" customFormat="1" ht="16.5" customHeight="1">
      <c r="A95" s="7"/>
      <c r="B95" s="116"/>
      <c r="C95" s="117"/>
      <c r="D95" s="118" t="s">
        <v>81</v>
      </c>
      <c r="E95" s="118"/>
      <c r="F95" s="118"/>
      <c r="G95" s="118"/>
      <c r="H95" s="118"/>
      <c r="I95" s="119"/>
      <c r="J95" s="118" t="s">
        <v>82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ROUND(SUM(AG96:AG98),2)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83</v>
      </c>
      <c r="AR95" s="123"/>
      <c r="AS95" s="124">
        <f>ROUND(SUM(AS96:AS98),2)</f>
        <v>0</v>
      </c>
      <c r="AT95" s="125">
        <f>ROUND(SUM(AV95:AW95),2)</f>
        <v>0</v>
      </c>
      <c r="AU95" s="126">
        <f>ROUND(SUM(AU96:AU98),5)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ROUND(SUM(AZ96:AZ98),2)</f>
        <v>0</v>
      </c>
      <c r="BA95" s="125">
        <f>ROUND(SUM(BA96:BA98),2)</f>
        <v>0</v>
      </c>
      <c r="BB95" s="125">
        <f>ROUND(SUM(BB96:BB98),2)</f>
        <v>0</v>
      </c>
      <c r="BC95" s="125">
        <f>ROUND(SUM(BC96:BC98),2)</f>
        <v>0</v>
      </c>
      <c r="BD95" s="127">
        <f>ROUND(SUM(BD96:BD98),2)</f>
        <v>0</v>
      </c>
      <c r="BE95" s="7"/>
      <c r="BS95" s="128" t="s">
        <v>76</v>
      </c>
      <c r="BT95" s="128" t="s">
        <v>84</v>
      </c>
      <c r="BU95" s="128" t="s">
        <v>78</v>
      </c>
      <c r="BV95" s="128" t="s">
        <v>79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4" customFormat="1" ht="35.25" customHeight="1">
      <c r="A96" s="129" t="s">
        <v>87</v>
      </c>
      <c r="B96" s="67"/>
      <c r="C96" s="130"/>
      <c r="D96" s="130"/>
      <c r="E96" s="131" t="s">
        <v>88</v>
      </c>
      <c r="F96" s="131"/>
      <c r="G96" s="131"/>
      <c r="H96" s="131"/>
      <c r="I96" s="131"/>
      <c r="J96" s="130"/>
      <c r="K96" s="131" t="s">
        <v>89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'A.1.1 - Úprava GPK v úsek...'!J32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90</v>
      </c>
      <c r="AR96" s="69"/>
      <c r="AS96" s="134">
        <v>0</v>
      </c>
      <c r="AT96" s="135">
        <f>ROUND(SUM(AV96:AW96),2)</f>
        <v>0</v>
      </c>
      <c r="AU96" s="136">
        <f>'A.1.1 - Úprava GPK v úsek...'!P120</f>
        <v>0</v>
      </c>
      <c r="AV96" s="135">
        <f>'A.1.1 - Úprava GPK v úsek...'!J35</f>
        <v>0</v>
      </c>
      <c r="AW96" s="135">
        <f>'A.1.1 - Úprava GPK v úsek...'!J36</f>
        <v>0</v>
      </c>
      <c r="AX96" s="135">
        <f>'A.1.1 - Úprava GPK v úsek...'!J37</f>
        <v>0</v>
      </c>
      <c r="AY96" s="135">
        <f>'A.1.1 - Úprava GPK v úsek...'!J38</f>
        <v>0</v>
      </c>
      <c r="AZ96" s="135">
        <f>'A.1.1 - Úprava GPK v úsek...'!F35</f>
        <v>0</v>
      </c>
      <c r="BA96" s="135">
        <f>'A.1.1 - Úprava GPK v úsek...'!F36</f>
        <v>0</v>
      </c>
      <c r="BB96" s="135">
        <f>'A.1.1 - Úprava GPK v úsek...'!F37</f>
        <v>0</v>
      </c>
      <c r="BC96" s="135">
        <f>'A.1.1 - Úprava GPK v úsek...'!F38</f>
        <v>0</v>
      </c>
      <c r="BD96" s="137">
        <f>'A.1.1 - Úprava GPK v úsek...'!F39</f>
        <v>0</v>
      </c>
      <c r="BE96" s="4"/>
      <c r="BT96" s="138" t="s">
        <v>86</v>
      </c>
      <c r="BV96" s="138" t="s">
        <v>79</v>
      </c>
      <c r="BW96" s="138" t="s">
        <v>91</v>
      </c>
      <c r="BX96" s="138" t="s">
        <v>85</v>
      </c>
      <c r="CL96" s="138" t="s">
        <v>1</v>
      </c>
    </row>
    <row r="97" s="4" customFormat="1" ht="35.25" customHeight="1">
      <c r="A97" s="129" t="s">
        <v>87</v>
      </c>
      <c r="B97" s="67"/>
      <c r="C97" s="130"/>
      <c r="D97" s="130"/>
      <c r="E97" s="131" t="s">
        <v>92</v>
      </c>
      <c r="F97" s="131"/>
      <c r="G97" s="131"/>
      <c r="H97" s="131"/>
      <c r="I97" s="131"/>
      <c r="J97" s="130"/>
      <c r="K97" s="131" t="s">
        <v>93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'A.1.2 - Úprava GPK v úsek...'!J32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90</v>
      </c>
      <c r="AR97" s="69"/>
      <c r="AS97" s="134">
        <v>0</v>
      </c>
      <c r="AT97" s="135">
        <f>ROUND(SUM(AV97:AW97),2)</f>
        <v>0</v>
      </c>
      <c r="AU97" s="136">
        <f>'A.1.2 - Úprava GPK v úsek...'!P120</f>
        <v>0</v>
      </c>
      <c r="AV97" s="135">
        <f>'A.1.2 - Úprava GPK v úsek...'!J35</f>
        <v>0</v>
      </c>
      <c r="AW97" s="135">
        <f>'A.1.2 - Úprava GPK v úsek...'!J36</f>
        <v>0</v>
      </c>
      <c r="AX97" s="135">
        <f>'A.1.2 - Úprava GPK v úsek...'!J37</f>
        <v>0</v>
      </c>
      <c r="AY97" s="135">
        <f>'A.1.2 - Úprava GPK v úsek...'!J38</f>
        <v>0</v>
      </c>
      <c r="AZ97" s="135">
        <f>'A.1.2 - Úprava GPK v úsek...'!F35</f>
        <v>0</v>
      </c>
      <c r="BA97" s="135">
        <f>'A.1.2 - Úprava GPK v úsek...'!F36</f>
        <v>0</v>
      </c>
      <c r="BB97" s="135">
        <f>'A.1.2 - Úprava GPK v úsek...'!F37</f>
        <v>0</v>
      </c>
      <c r="BC97" s="135">
        <f>'A.1.2 - Úprava GPK v úsek...'!F38</f>
        <v>0</v>
      </c>
      <c r="BD97" s="137">
        <f>'A.1.2 - Úprava GPK v úsek...'!F39</f>
        <v>0</v>
      </c>
      <c r="BE97" s="4"/>
      <c r="BT97" s="138" t="s">
        <v>86</v>
      </c>
      <c r="BV97" s="138" t="s">
        <v>79</v>
      </c>
      <c r="BW97" s="138" t="s">
        <v>94</v>
      </c>
      <c r="BX97" s="138" t="s">
        <v>85</v>
      </c>
      <c r="CL97" s="138" t="s">
        <v>1</v>
      </c>
    </row>
    <row r="98" s="4" customFormat="1" ht="35.25" customHeight="1">
      <c r="A98" s="129" t="s">
        <v>87</v>
      </c>
      <c r="B98" s="67"/>
      <c r="C98" s="130"/>
      <c r="D98" s="130"/>
      <c r="E98" s="131" t="s">
        <v>95</v>
      </c>
      <c r="F98" s="131"/>
      <c r="G98" s="131"/>
      <c r="H98" s="131"/>
      <c r="I98" s="131"/>
      <c r="J98" s="130"/>
      <c r="K98" s="131" t="s">
        <v>96</v>
      </c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2">
        <f>'A.1.3 - Úprava GPK v úsek...'!J32</f>
        <v>0</v>
      </c>
      <c r="AH98" s="130"/>
      <c r="AI98" s="130"/>
      <c r="AJ98" s="130"/>
      <c r="AK98" s="130"/>
      <c r="AL98" s="130"/>
      <c r="AM98" s="130"/>
      <c r="AN98" s="132">
        <f>SUM(AG98,AT98)</f>
        <v>0</v>
      </c>
      <c r="AO98" s="130"/>
      <c r="AP98" s="130"/>
      <c r="AQ98" s="133" t="s">
        <v>90</v>
      </c>
      <c r="AR98" s="69"/>
      <c r="AS98" s="134">
        <v>0</v>
      </c>
      <c r="AT98" s="135">
        <f>ROUND(SUM(AV98:AW98),2)</f>
        <v>0</v>
      </c>
      <c r="AU98" s="136">
        <f>'A.1.3 - Úprava GPK v úsek...'!P120</f>
        <v>0</v>
      </c>
      <c r="AV98" s="135">
        <f>'A.1.3 - Úprava GPK v úsek...'!J35</f>
        <v>0</v>
      </c>
      <c r="AW98" s="135">
        <f>'A.1.3 - Úprava GPK v úsek...'!J36</f>
        <v>0</v>
      </c>
      <c r="AX98" s="135">
        <f>'A.1.3 - Úprava GPK v úsek...'!J37</f>
        <v>0</v>
      </c>
      <c r="AY98" s="135">
        <f>'A.1.3 - Úprava GPK v úsek...'!J38</f>
        <v>0</v>
      </c>
      <c r="AZ98" s="135">
        <f>'A.1.3 - Úprava GPK v úsek...'!F35</f>
        <v>0</v>
      </c>
      <c r="BA98" s="135">
        <f>'A.1.3 - Úprava GPK v úsek...'!F36</f>
        <v>0</v>
      </c>
      <c r="BB98" s="135">
        <f>'A.1.3 - Úprava GPK v úsek...'!F37</f>
        <v>0</v>
      </c>
      <c r="BC98" s="135">
        <f>'A.1.3 - Úprava GPK v úsek...'!F38</f>
        <v>0</v>
      </c>
      <c r="BD98" s="137">
        <f>'A.1.3 - Úprava GPK v úsek...'!F39</f>
        <v>0</v>
      </c>
      <c r="BE98" s="4"/>
      <c r="BT98" s="138" t="s">
        <v>86</v>
      </c>
      <c r="BV98" s="138" t="s">
        <v>79</v>
      </c>
      <c r="BW98" s="138" t="s">
        <v>97</v>
      </c>
      <c r="BX98" s="138" t="s">
        <v>85</v>
      </c>
      <c r="CL98" s="138" t="s">
        <v>1</v>
      </c>
    </row>
    <row r="99" s="7" customFormat="1" ht="16.5" customHeight="1">
      <c r="A99" s="129" t="s">
        <v>87</v>
      </c>
      <c r="B99" s="116"/>
      <c r="C99" s="117"/>
      <c r="D99" s="118" t="s">
        <v>98</v>
      </c>
      <c r="E99" s="118"/>
      <c r="F99" s="118"/>
      <c r="G99" s="118"/>
      <c r="H99" s="118"/>
      <c r="I99" s="119"/>
      <c r="J99" s="118" t="s">
        <v>99</v>
      </c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21">
        <f>'A.2. - Práce na přejezdech'!J30</f>
        <v>0</v>
      </c>
      <c r="AH99" s="119"/>
      <c r="AI99" s="119"/>
      <c r="AJ99" s="119"/>
      <c r="AK99" s="119"/>
      <c r="AL99" s="119"/>
      <c r="AM99" s="119"/>
      <c r="AN99" s="121">
        <f>SUM(AG99,AT99)</f>
        <v>0</v>
      </c>
      <c r="AO99" s="119"/>
      <c r="AP99" s="119"/>
      <c r="AQ99" s="122" t="s">
        <v>83</v>
      </c>
      <c r="AR99" s="123"/>
      <c r="AS99" s="124">
        <v>0</v>
      </c>
      <c r="AT99" s="125">
        <f>ROUND(SUM(AV99:AW99),2)</f>
        <v>0</v>
      </c>
      <c r="AU99" s="126">
        <f>'A.2. - Práce na přejezdech'!P116</f>
        <v>0</v>
      </c>
      <c r="AV99" s="125">
        <f>'A.2. - Práce na přejezdech'!J33</f>
        <v>0</v>
      </c>
      <c r="AW99" s="125">
        <f>'A.2. - Práce na přejezdech'!J34</f>
        <v>0</v>
      </c>
      <c r="AX99" s="125">
        <f>'A.2. - Práce na přejezdech'!J35</f>
        <v>0</v>
      </c>
      <c r="AY99" s="125">
        <f>'A.2. - Práce na přejezdech'!J36</f>
        <v>0</v>
      </c>
      <c r="AZ99" s="125">
        <f>'A.2. - Práce na přejezdech'!F33</f>
        <v>0</v>
      </c>
      <c r="BA99" s="125">
        <f>'A.2. - Práce na přejezdech'!F34</f>
        <v>0</v>
      </c>
      <c r="BB99" s="125">
        <f>'A.2. - Práce na přejezdech'!F35</f>
        <v>0</v>
      </c>
      <c r="BC99" s="125">
        <f>'A.2. - Práce na přejezdech'!F36</f>
        <v>0</v>
      </c>
      <c r="BD99" s="127">
        <f>'A.2. - Práce na přejezdech'!F37</f>
        <v>0</v>
      </c>
      <c r="BE99" s="7"/>
      <c r="BT99" s="128" t="s">
        <v>84</v>
      </c>
      <c r="BV99" s="128" t="s">
        <v>79</v>
      </c>
      <c r="BW99" s="128" t="s">
        <v>100</v>
      </c>
      <c r="BX99" s="128" t="s">
        <v>5</v>
      </c>
      <c r="CL99" s="128" t="s">
        <v>1</v>
      </c>
      <c r="CM99" s="128" t="s">
        <v>86</v>
      </c>
    </row>
    <row r="100" s="7" customFormat="1" ht="16.5" customHeight="1">
      <c r="A100" s="129" t="s">
        <v>87</v>
      </c>
      <c r="B100" s="116"/>
      <c r="C100" s="117"/>
      <c r="D100" s="118" t="s">
        <v>101</v>
      </c>
      <c r="E100" s="118"/>
      <c r="F100" s="118"/>
      <c r="G100" s="118"/>
      <c r="H100" s="118"/>
      <c r="I100" s="119"/>
      <c r="J100" s="118" t="s">
        <v>102</v>
      </c>
      <c r="K100" s="118"/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8"/>
      <c r="AF100" s="118"/>
      <c r="AG100" s="121">
        <f>'A.3 - Práce SSZT a SEE'!J30</f>
        <v>0</v>
      </c>
      <c r="AH100" s="119"/>
      <c r="AI100" s="119"/>
      <c r="AJ100" s="119"/>
      <c r="AK100" s="119"/>
      <c r="AL100" s="119"/>
      <c r="AM100" s="119"/>
      <c r="AN100" s="121">
        <f>SUM(AG100,AT100)</f>
        <v>0</v>
      </c>
      <c r="AO100" s="119"/>
      <c r="AP100" s="119"/>
      <c r="AQ100" s="122" t="s">
        <v>83</v>
      </c>
      <c r="AR100" s="123"/>
      <c r="AS100" s="124">
        <v>0</v>
      </c>
      <c r="AT100" s="125">
        <f>ROUND(SUM(AV100:AW100),2)</f>
        <v>0</v>
      </c>
      <c r="AU100" s="126">
        <f>'A.3 - Práce SSZT a SEE'!P116</f>
        <v>0</v>
      </c>
      <c r="AV100" s="125">
        <f>'A.3 - Práce SSZT a SEE'!J33</f>
        <v>0</v>
      </c>
      <c r="AW100" s="125">
        <f>'A.3 - Práce SSZT a SEE'!J34</f>
        <v>0</v>
      </c>
      <c r="AX100" s="125">
        <f>'A.3 - Práce SSZT a SEE'!J35</f>
        <v>0</v>
      </c>
      <c r="AY100" s="125">
        <f>'A.3 - Práce SSZT a SEE'!J36</f>
        <v>0</v>
      </c>
      <c r="AZ100" s="125">
        <f>'A.3 - Práce SSZT a SEE'!F33</f>
        <v>0</v>
      </c>
      <c r="BA100" s="125">
        <f>'A.3 - Práce SSZT a SEE'!F34</f>
        <v>0</v>
      </c>
      <c r="BB100" s="125">
        <f>'A.3 - Práce SSZT a SEE'!F35</f>
        <v>0</v>
      </c>
      <c r="BC100" s="125">
        <f>'A.3 - Práce SSZT a SEE'!F36</f>
        <v>0</v>
      </c>
      <c r="BD100" s="127">
        <f>'A.3 - Práce SSZT a SEE'!F37</f>
        <v>0</v>
      </c>
      <c r="BE100" s="7"/>
      <c r="BT100" s="128" t="s">
        <v>84</v>
      </c>
      <c r="BV100" s="128" t="s">
        <v>79</v>
      </c>
      <c r="BW100" s="128" t="s">
        <v>103</v>
      </c>
      <c r="BX100" s="128" t="s">
        <v>5</v>
      </c>
      <c r="CL100" s="128" t="s">
        <v>1</v>
      </c>
      <c r="CM100" s="128" t="s">
        <v>86</v>
      </c>
    </row>
    <row r="101" s="7" customFormat="1" ht="16.5" customHeight="1">
      <c r="A101" s="129" t="s">
        <v>87</v>
      </c>
      <c r="B101" s="116"/>
      <c r="C101" s="117"/>
      <c r="D101" s="118" t="s">
        <v>104</v>
      </c>
      <c r="E101" s="118"/>
      <c r="F101" s="118"/>
      <c r="G101" s="118"/>
      <c r="H101" s="118"/>
      <c r="I101" s="119"/>
      <c r="J101" s="118" t="s">
        <v>105</v>
      </c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21">
        <f>'A.4 - Přepravy'!J30</f>
        <v>0</v>
      </c>
      <c r="AH101" s="119"/>
      <c r="AI101" s="119"/>
      <c r="AJ101" s="119"/>
      <c r="AK101" s="119"/>
      <c r="AL101" s="119"/>
      <c r="AM101" s="119"/>
      <c r="AN101" s="121">
        <f>SUM(AG101,AT101)</f>
        <v>0</v>
      </c>
      <c r="AO101" s="119"/>
      <c r="AP101" s="119"/>
      <c r="AQ101" s="122" t="s">
        <v>83</v>
      </c>
      <c r="AR101" s="123"/>
      <c r="AS101" s="124">
        <v>0</v>
      </c>
      <c r="AT101" s="125">
        <f>ROUND(SUM(AV101:AW101),2)</f>
        <v>0</v>
      </c>
      <c r="AU101" s="126">
        <f>'A.4 - Přepravy'!P116</f>
        <v>0</v>
      </c>
      <c r="AV101" s="125">
        <f>'A.4 - Přepravy'!J33</f>
        <v>0</v>
      </c>
      <c r="AW101" s="125">
        <f>'A.4 - Přepravy'!J34</f>
        <v>0</v>
      </c>
      <c r="AX101" s="125">
        <f>'A.4 - Přepravy'!J35</f>
        <v>0</v>
      </c>
      <c r="AY101" s="125">
        <f>'A.4 - Přepravy'!J36</f>
        <v>0</v>
      </c>
      <c r="AZ101" s="125">
        <f>'A.4 - Přepravy'!F33</f>
        <v>0</v>
      </c>
      <c r="BA101" s="125">
        <f>'A.4 - Přepravy'!F34</f>
        <v>0</v>
      </c>
      <c r="BB101" s="125">
        <f>'A.4 - Přepravy'!F35</f>
        <v>0</v>
      </c>
      <c r="BC101" s="125">
        <f>'A.4 - Přepravy'!F36</f>
        <v>0</v>
      </c>
      <c r="BD101" s="127">
        <f>'A.4 - Přepravy'!F37</f>
        <v>0</v>
      </c>
      <c r="BE101" s="7"/>
      <c r="BT101" s="128" t="s">
        <v>84</v>
      </c>
      <c r="BV101" s="128" t="s">
        <v>79</v>
      </c>
      <c r="BW101" s="128" t="s">
        <v>106</v>
      </c>
      <c r="BX101" s="128" t="s">
        <v>5</v>
      </c>
      <c r="CL101" s="128" t="s">
        <v>1</v>
      </c>
      <c r="CM101" s="128" t="s">
        <v>86</v>
      </c>
    </row>
    <row r="102" s="7" customFormat="1" ht="16.5" customHeight="1">
      <c r="A102" s="129" t="s">
        <v>87</v>
      </c>
      <c r="B102" s="116"/>
      <c r="C102" s="117"/>
      <c r="D102" s="118" t="s">
        <v>107</v>
      </c>
      <c r="E102" s="118"/>
      <c r="F102" s="118"/>
      <c r="G102" s="118"/>
      <c r="H102" s="118"/>
      <c r="I102" s="119"/>
      <c r="J102" s="118" t="s">
        <v>108</v>
      </c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21">
        <f>'A.5 - VON'!J30</f>
        <v>0</v>
      </c>
      <c r="AH102" s="119"/>
      <c r="AI102" s="119"/>
      <c r="AJ102" s="119"/>
      <c r="AK102" s="119"/>
      <c r="AL102" s="119"/>
      <c r="AM102" s="119"/>
      <c r="AN102" s="121">
        <f>SUM(AG102,AT102)</f>
        <v>0</v>
      </c>
      <c r="AO102" s="119"/>
      <c r="AP102" s="119"/>
      <c r="AQ102" s="122" t="s">
        <v>83</v>
      </c>
      <c r="AR102" s="123"/>
      <c r="AS102" s="139">
        <v>0</v>
      </c>
      <c r="AT102" s="140">
        <f>ROUND(SUM(AV102:AW102),2)</f>
        <v>0</v>
      </c>
      <c r="AU102" s="141">
        <f>'A.5 - VON'!P116</f>
        <v>0</v>
      </c>
      <c r="AV102" s="140">
        <f>'A.5 - VON'!J33</f>
        <v>0</v>
      </c>
      <c r="AW102" s="140">
        <f>'A.5 - VON'!J34</f>
        <v>0</v>
      </c>
      <c r="AX102" s="140">
        <f>'A.5 - VON'!J35</f>
        <v>0</v>
      </c>
      <c r="AY102" s="140">
        <f>'A.5 - VON'!J36</f>
        <v>0</v>
      </c>
      <c r="AZ102" s="140">
        <f>'A.5 - VON'!F33</f>
        <v>0</v>
      </c>
      <c r="BA102" s="140">
        <f>'A.5 - VON'!F34</f>
        <v>0</v>
      </c>
      <c r="BB102" s="140">
        <f>'A.5 - VON'!F35</f>
        <v>0</v>
      </c>
      <c r="BC102" s="140">
        <f>'A.5 - VON'!F36</f>
        <v>0</v>
      </c>
      <c r="BD102" s="142">
        <f>'A.5 - VON'!F37</f>
        <v>0</v>
      </c>
      <c r="BE102" s="7"/>
      <c r="BT102" s="128" t="s">
        <v>84</v>
      </c>
      <c r="BV102" s="128" t="s">
        <v>79</v>
      </c>
      <c r="BW102" s="128" t="s">
        <v>109</v>
      </c>
      <c r="BX102" s="128" t="s">
        <v>5</v>
      </c>
      <c r="CL102" s="128" t="s">
        <v>1</v>
      </c>
      <c r="CM102" s="128" t="s">
        <v>86</v>
      </c>
    </row>
    <row r="103" s="2" customFormat="1" ht="30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41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41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</sheetData>
  <sheetProtection sheet="1" formatColumns="0" formatRows="0" objects="1" scenarios="1" spinCount="100000" saltValue="WVR8E1FsteM7hLn3fX+5oewJBWNIi8hVeMkQCMl78SvxuIoFVHa3ZDSOSjy33fLQc83Ok8t+UfrJiLef1AkcGw==" hashValue="0VURm0jjvYoHdG/xddZiJXB1fwkmqrkhfjZWfq+k01ORii66+kRB2HLgrrffCIg9rfgipYLGE+CV1p4ifIVa1Q==" algorithmName="SHA-512" password="CC35"/>
  <mergeCells count="70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A.1.1 - Úprava GPK v úsek...'!C2" display="/"/>
    <hyperlink ref="A97" location="'A.1.2 - Úprava GPK v úsek...'!C2" display="/"/>
    <hyperlink ref="A98" location="'A.1.3 - Úprava GPK v úsek...'!C2" display="/"/>
    <hyperlink ref="A99" location="'A.2. - Práce na přejezdech'!C2" display="/"/>
    <hyperlink ref="A100" location="'A.3 - Práce SSZT a SEE'!C2" display="/"/>
    <hyperlink ref="A101" location="'A.4 - Přepravy'!C2" display="/"/>
    <hyperlink ref="A102" location="'A.5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86</v>
      </c>
    </row>
    <row r="4" hidden="1" s="1" customFormat="1" ht="24.96" customHeight="1">
      <c r="B4" s="17"/>
      <c r="D4" s="145" t="s">
        <v>110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16.5" customHeight="1">
      <c r="B7" s="17"/>
      <c r="E7" s="148" t="str">
        <f>'Rekapitulace stavby'!K6</f>
        <v>Oprava GPK v úseku Mariánské Lázně - Lipová u Chebu</v>
      </c>
      <c r="F7" s="147"/>
      <c r="G7" s="147"/>
      <c r="H7" s="147"/>
      <c r="L7" s="17"/>
    </row>
    <row r="8" hidden="1" s="1" customFormat="1" ht="12" customHeight="1">
      <c r="B8" s="17"/>
      <c r="D8" s="147" t="s">
        <v>111</v>
      </c>
      <c r="L8" s="17"/>
    </row>
    <row r="9" hidden="1" s="2" customFormat="1" ht="16.5" customHeight="1">
      <c r="A9" s="35"/>
      <c r="B9" s="41"/>
      <c r="C9" s="35"/>
      <c r="D9" s="35"/>
      <c r="E9" s="148" t="s">
        <v>112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113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30" customHeight="1">
      <c r="A11" s="35"/>
      <c r="B11" s="41"/>
      <c r="C11" s="35"/>
      <c r="D11" s="35"/>
      <c r="E11" s="149" t="s">
        <v>114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11. 10. 2021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30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32</v>
      </c>
      <c r="E22" s="35"/>
      <c r="F22" s="35"/>
      <c r="G22" s="35"/>
      <c r="H22" s="35"/>
      <c r="I22" s="147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">
        <v>21</v>
      </c>
      <c r="F23" s="35"/>
      <c r="G23" s="35"/>
      <c r="H23" s="35"/>
      <c r="I23" s="147" t="s">
        <v>28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34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">
        <v>35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36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37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39</v>
      </c>
      <c r="G34" s="35"/>
      <c r="H34" s="35"/>
      <c r="I34" s="158" t="s">
        <v>38</v>
      </c>
      <c r="J34" s="158" t="s">
        <v>40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41</v>
      </c>
      <c r="E35" s="147" t="s">
        <v>42</v>
      </c>
      <c r="F35" s="160">
        <f>ROUND((SUM(BE120:BE161)),  2)</f>
        <v>0</v>
      </c>
      <c r="G35" s="35"/>
      <c r="H35" s="35"/>
      <c r="I35" s="161">
        <v>0.20999999999999999</v>
      </c>
      <c r="J35" s="160">
        <f>ROUND(((SUM(BE120:BE161))*I35),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43</v>
      </c>
      <c r="F36" s="160">
        <f>ROUND((SUM(BF120:BF161)),  2)</f>
        <v>0</v>
      </c>
      <c r="G36" s="35"/>
      <c r="H36" s="35"/>
      <c r="I36" s="161">
        <v>0.14999999999999999</v>
      </c>
      <c r="J36" s="160">
        <f>ROUND(((SUM(BF120:BF161))*I36),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44</v>
      </c>
      <c r="F37" s="160">
        <f>ROUND((SUM(BG120:BG161)),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45</v>
      </c>
      <c r="F38" s="160">
        <f>ROUND((SUM(BH120:BH161)),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46</v>
      </c>
      <c r="F39" s="160">
        <f>ROUND((SUM(BI120:BI161)),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47</v>
      </c>
      <c r="E41" s="164"/>
      <c r="F41" s="164"/>
      <c r="G41" s="165" t="s">
        <v>48</v>
      </c>
      <c r="H41" s="166" t="s">
        <v>49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50</v>
      </c>
      <c r="E50" s="170"/>
      <c r="F50" s="170"/>
      <c r="G50" s="169" t="s">
        <v>51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2"/>
      <c r="J61" s="174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54</v>
      </c>
      <c r="E65" s="175"/>
      <c r="F65" s="175"/>
      <c r="G65" s="169" t="s">
        <v>55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2"/>
      <c r="J76" s="174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GPK v úseku Mariánské Lázně - Lipová u Chebu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111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112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113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30" customHeight="1">
      <c r="A89" s="35"/>
      <c r="B89" s="36"/>
      <c r="C89" s="37"/>
      <c r="D89" s="37"/>
      <c r="E89" s="73" t="str">
        <f>E11</f>
        <v>A.1.1 - Úprava GPK v úseku ŽST Mariánské Lázně-Lázně Kynžvart mimo(km 424,340 - 431,639)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11. 10. 2021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železnic,s.o.;OŘ ÚNL-ST Karlovy Vary</v>
      </c>
      <c r="G93" s="37"/>
      <c r="H93" s="37"/>
      <c r="I93" s="29" t="s">
        <v>32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34</v>
      </c>
      <c r="J94" s="33" t="str">
        <f>E26</f>
        <v>Pavlína Liprtová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116</v>
      </c>
      <c r="D96" s="182"/>
      <c r="E96" s="182"/>
      <c r="F96" s="182"/>
      <c r="G96" s="182"/>
      <c r="H96" s="182"/>
      <c r="I96" s="182"/>
      <c r="J96" s="183" t="s">
        <v>117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118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119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120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0" t="str">
        <f>E7</f>
        <v>Oprava GPK v úseku Mariánské Lázně - Lipová u Chebu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111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112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113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30" customHeight="1">
      <c r="A112" s="35"/>
      <c r="B112" s="36"/>
      <c r="C112" s="37"/>
      <c r="D112" s="37"/>
      <c r="E112" s="73" t="str">
        <f>E11</f>
        <v>A.1.1 - Úprava GPK v úseku ŽST Mariánské Lázně-Lázně Kynžvart mimo(km 424,340 - 431,639)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 xml:space="preserve"> </v>
      </c>
      <c r="G114" s="37"/>
      <c r="H114" s="37"/>
      <c r="I114" s="29" t="s">
        <v>22</v>
      </c>
      <c r="J114" s="76" t="str">
        <f>IF(J14="","",J14)</f>
        <v>11. 10. 2021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železnic,s.o.;OŘ ÚNL-ST Karlovy Vary</v>
      </c>
      <c r="G116" s="37"/>
      <c r="H116" s="37"/>
      <c r="I116" s="29" t="s">
        <v>32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30</v>
      </c>
      <c r="D117" s="37"/>
      <c r="E117" s="37"/>
      <c r="F117" s="24" t="str">
        <f>IF(E20="","",E20)</f>
        <v>Vyplň údaj</v>
      </c>
      <c r="G117" s="37"/>
      <c r="H117" s="37"/>
      <c r="I117" s="29" t="s">
        <v>34</v>
      </c>
      <c r="J117" s="33" t="str">
        <f>E26</f>
        <v>Pavlína Liprtová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121</v>
      </c>
      <c r="D119" s="188" t="s">
        <v>62</v>
      </c>
      <c r="E119" s="188" t="s">
        <v>58</v>
      </c>
      <c r="F119" s="188" t="s">
        <v>59</v>
      </c>
      <c r="G119" s="188" t="s">
        <v>122</v>
      </c>
      <c r="H119" s="188" t="s">
        <v>123</v>
      </c>
      <c r="I119" s="188" t="s">
        <v>124</v>
      </c>
      <c r="J119" s="188" t="s">
        <v>117</v>
      </c>
      <c r="K119" s="189" t="s">
        <v>125</v>
      </c>
      <c r="L119" s="190"/>
      <c r="M119" s="97" t="s">
        <v>1</v>
      </c>
      <c r="N119" s="98" t="s">
        <v>41</v>
      </c>
      <c r="O119" s="98" t="s">
        <v>126</v>
      </c>
      <c r="P119" s="98" t="s">
        <v>127</v>
      </c>
      <c r="Q119" s="98" t="s">
        <v>128</v>
      </c>
      <c r="R119" s="98" t="s">
        <v>129</v>
      </c>
      <c r="S119" s="98" t="s">
        <v>130</v>
      </c>
      <c r="T119" s="99" t="s">
        <v>131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132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SUM(P121:P161)</f>
        <v>0</v>
      </c>
      <c r="Q120" s="101"/>
      <c r="R120" s="193">
        <f>SUM(R121:R161)</f>
        <v>3117.2049999999999</v>
      </c>
      <c r="S120" s="101"/>
      <c r="T120" s="194">
        <f>SUM(T121:T161)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76</v>
      </c>
      <c r="AU120" s="14" t="s">
        <v>119</v>
      </c>
      <c r="BK120" s="195">
        <f>SUM(BK121:BK161)</f>
        <v>0</v>
      </c>
    </row>
    <row r="121" s="2" customFormat="1" ht="16.5" customHeight="1">
      <c r="A121" s="35"/>
      <c r="B121" s="36"/>
      <c r="C121" s="196" t="s">
        <v>84</v>
      </c>
      <c r="D121" s="196" t="s">
        <v>133</v>
      </c>
      <c r="E121" s="197" t="s">
        <v>134</v>
      </c>
      <c r="F121" s="198" t="s">
        <v>135</v>
      </c>
      <c r="G121" s="199" t="s">
        <v>136</v>
      </c>
      <c r="H121" s="200">
        <v>1503.6500000000001</v>
      </c>
      <c r="I121" s="201"/>
      <c r="J121" s="202">
        <f>ROUND(I121*H121,2)</f>
        <v>0</v>
      </c>
      <c r="K121" s="198" t="s">
        <v>137</v>
      </c>
      <c r="L121" s="41"/>
      <c r="M121" s="203" t="s">
        <v>1</v>
      </c>
      <c r="N121" s="204" t="s">
        <v>42</v>
      </c>
      <c r="O121" s="8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138</v>
      </c>
      <c r="AT121" s="207" t="s">
        <v>133</v>
      </c>
      <c r="AU121" s="207" t="s">
        <v>77</v>
      </c>
      <c r="AY121" s="14" t="s">
        <v>139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84</v>
      </c>
      <c r="BK121" s="208">
        <f>ROUND(I121*H121,2)</f>
        <v>0</v>
      </c>
      <c r="BL121" s="14" t="s">
        <v>138</v>
      </c>
      <c r="BM121" s="207" t="s">
        <v>140</v>
      </c>
    </row>
    <row r="122" s="2" customFormat="1">
      <c r="A122" s="35"/>
      <c r="B122" s="36"/>
      <c r="C122" s="37"/>
      <c r="D122" s="209" t="s">
        <v>141</v>
      </c>
      <c r="E122" s="37"/>
      <c r="F122" s="210" t="s">
        <v>142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141</v>
      </c>
      <c r="AU122" s="14" t="s">
        <v>77</v>
      </c>
    </row>
    <row r="123" s="2" customFormat="1" ht="21.75" customHeight="1">
      <c r="A123" s="35"/>
      <c r="B123" s="36"/>
      <c r="C123" s="196" t="s">
        <v>86</v>
      </c>
      <c r="D123" s="196" t="s">
        <v>133</v>
      </c>
      <c r="E123" s="197" t="s">
        <v>143</v>
      </c>
      <c r="F123" s="198" t="s">
        <v>144</v>
      </c>
      <c r="G123" s="199" t="s">
        <v>136</v>
      </c>
      <c r="H123" s="200">
        <v>330</v>
      </c>
      <c r="I123" s="201"/>
      <c r="J123" s="202">
        <f>ROUND(I123*H123,2)</f>
        <v>0</v>
      </c>
      <c r="K123" s="198" t="s">
        <v>137</v>
      </c>
      <c r="L123" s="41"/>
      <c r="M123" s="203" t="s">
        <v>1</v>
      </c>
      <c r="N123" s="204" t="s">
        <v>42</v>
      </c>
      <c r="O123" s="88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138</v>
      </c>
      <c r="AT123" s="207" t="s">
        <v>133</v>
      </c>
      <c r="AU123" s="207" t="s">
        <v>77</v>
      </c>
      <c r="AY123" s="14" t="s">
        <v>139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84</v>
      </c>
      <c r="BK123" s="208">
        <f>ROUND(I123*H123,2)</f>
        <v>0</v>
      </c>
      <c r="BL123" s="14" t="s">
        <v>138</v>
      </c>
      <c r="BM123" s="207" t="s">
        <v>145</v>
      </c>
    </row>
    <row r="124" s="2" customFormat="1">
      <c r="A124" s="35"/>
      <c r="B124" s="36"/>
      <c r="C124" s="37"/>
      <c r="D124" s="209" t="s">
        <v>141</v>
      </c>
      <c r="E124" s="37"/>
      <c r="F124" s="210" t="s">
        <v>146</v>
      </c>
      <c r="G124" s="37"/>
      <c r="H124" s="37"/>
      <c r="I124" s="211"/>
      <c r="J124" s="37"/>
      <c r="K124" s="37"/>
      <c r="L124" s="41"/>
      <c r="M124" s="212"/>
      <c r="N124" s="213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141</v>
      </c>
      <c r="AU124" s="14" t="s">
        <v>77</v>
      </c>
    </row>
    <row r="125" s="2" customFormat="1" ht="24.15" customHeight="1">
      <c r="A125" s="35"/>
      <c r="B125" s="36"/>
      <c r="C125" s="196" t="s">
        <v>147</v>
      </c>
      <c r="D125" s="196" t="s">
        <v>133</v>
      </c>
      <c r="E125" s="197" t="s">
        <v>148</v>
      </c>
      <c r="F125" s="198" t="s">
        <v>149</v>
      </c>
      <c r="G125" s="199" t="s">
        <v>150</v>
      </c>
      <c r="H125" s="200">
        <v>6</v>
      </c>
      <c r="I125" s="201"/>
      <c r="J125" s="202">
        <f>ROUND(I125*H125,2)</f>
        <v>0</v>
      </c>
      <c r="K125" s="198" t="s">
        <v>137</v>
      </c>
      <c r="L125" s="41"/>
      <c r="M125" s="203" t="s">
        <v>1</v>
      </c>
      <c r="N125" s="204" t="s">
        <v>42</v>
      </c>
      <c r="O125" s="88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7" t="s">
        <v>138</v>
      </c>
      <c r="AT125" s="207" t="s">
        <v>133</v>
      </c>
      <c r="AU125" s="207" t="s">
        <v>77</v>
      </c>
      <c r="AY125" s="14" t="s">
        <v>139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4" t="s">
        <v>84</v>
      </c>
      <c r="BK125" s="208">
        <f>ROUND(I125*H125,2)</f>
        <v>0</v>
      </c>
      <c r="BL125" s="14" t="s">
        <v>138</v>
      </c>
      <c r="BM125" s="207" t="s">
        <v>151</v>
      </c>
    </row>
    <row r="126" s="2" customFormat="1">
      <c r="A126" s="35"/>
      <c r="B126" s="36"/>
      <c r="C126" s="37"/>
      <c r="D126" s="209" t="s">
        <v>141</v>
      </c>
      <c r="E126" s="37"/>
      <c r="F126" s="210" t="s">
        <v>152</v>
      </c>
      <c r="G126" s="37"/>
      <c r="H126" s="37"/>
      <c r="I126" s="211"/>
      <c r="J126" s="37"/>
      <c r="K126" s="37"/>
      <c r="L126" s="41"/>
      <c r="M126" s="212"/>
      <c r="N126" s="213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141</v>
      </c>
      <c r="AU126" s="14" t="s">
        <v>77</v>
      </c>
    </row>
    <row r="127" s="2" customFormat="1">
      <c r="A127" s="35"/>
      <c r="B127" s="36"/>
      <c r="C127" s="37"/>
      <c r="D127" s="209" t="s">
        <v>153</v>
      </c>
      <c r="E127" s="37"/>
      <c r="F127" s="214" t="s">
        <v>154</v>
      </c>
      <c r="G127" s="37"/>
      <c r="H127" s="37"/>
      <c r="I127" s="211"/>
      <c r="J127" s="37"/>
      <c r="K127" s="37"/>
      <c r="L127" s="41"/>
      <c r="M127" s="212"/>
      <c r="N127" s="213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153</v>
      </c>
      <c r="AU127" s="14" t="s">
        <v>77</v>
      </c>
    </row>
    <row r="128" s="2" customFormat="1" ht="24.15" customHeight="1">
      <c r="A128" s="35"/>
      <c r="B128" s="36"/>
      <c r="C128" s="196" t="s">
        <v>138</v>
      </c>
      <c r="D128" s="196" t="s">
        <v>133</v>
      </c>
      <c r="E128" s="197" t="s">
        <v>155</v>
      </c>
      <c r="F128" s="198" t="s">
        <v>156</v>
      </c>
      <c r="G128" s="199" t="s">
        <v>157</v>
      </c>
      <c r="H128" s="200">
        <v>10.763999999999999</v>
      </c>
      <c r="I128" s="201"/>
      <c r="J128" s="202">
        <f>ROUND(I128*H128,2)</f>
        <v>0</v>
      </c>
      <c r="K128" s="198" t="s">
        <v>137</v>
      </c>
      <c r="L128" s="41"/>
      <c r="M128" s="203" t="s">
        <v>1</v>
      </c>
      <c r="N128" s="204" t="s">
        <v>42</v>
      </c>
      <c r="O128" s="88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7" t="s">
        <v>138</v>
      </c>
      <c r="AT128" s="207" t="s">
        <v>133</v>
      </c>
      <c r="AU128" s="207" t="s">
        <v>77</v>
      </c>
      <c r="AY128" s="14" t="s">
        <v>139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4" t="s">
        <v>84</v>
      </c>
      <c r="BK128" s="208">
        <f>ROUND(I128*H128,2)</f>
        <v>0</v>
      </c>
      <c r="BL128" s="14" t="s">
        <v>138</v>
      </c>
      <c r="BM128" s="207" t="s">
        <v>158</v>
      </c>
    </row>
    <row r="129" s="2" customFormat="1">
      <c r="A129" s="35"/>
      <c r="B129" s="36"/>
      <c r="C129" s="37"/>
      <c r="D129" s="209" t="s">
        <v>141</v>
      </c>
      <c r="E129" s="37"/>
      <c r="F129" s="210" t="s">
        <v>159</v>
      </c>
      <c r="G129" s="37"/>
      <c r="H129" s="37"/>
      <c r="I129" s="211"/>
      <c r="J129" s="37"/>
      <c r="K129" s="37"/>
      <c r="L129" s="41"/>
      <c r="M129" s="212"/>
      <c r="N129" s="213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141</v>
      </c>
      <c r="AU129" s="14" t="s">
        <v>77</v>
      </c>
    </row>
    <row r="130" s="2" customFormat="1">
      <c r="A130" s="35"/>
      <c r="B130" s="36"/>
      <c r="C130" s="37"/>
      <c r="D130" s="209" t="s">
        <v>153</v>
      </c>
      <c r="E130" s="37"/>
      <c r="F130" s="214" t="s">
        <v>160</v>
      </c>
      <c r="G130" s="37"/>
      <c r="H130" s="37"/>
      <c r="I130" s="211"/>
      <c r="J130" s="37"/>
      <c r="K130" s="37"/>
      <c r="L130" s="41"/>
      <c r="M130" s="212"/>
      <c r="N130" s="213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153</v>
      </c>
      <c r="AU130" s="14" t="s">
        <v>77</v>
      </c>
    </row>
    <row r="131" s="10" customFormat="1">
      <c r="A131" s="10"/>
      <c r="B131" s="215"/>
      <c r="C131" s="216"/>
      <c r="D131" s="209" t="s">
        <v>161</v>
      </c>
      <c r="E131" s="217" t="s">
        <v>1</v>
      </c>
      <c r="F131" s="218" t="s">
        <v>162</v>
      </c>
      <c r="G131" s="216"/>
      <c r="H131" s="219">
        <v>4.0359999999999996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25" t="s">
        <v>161</v>
      </c>
      <c r="AU131" s="225" t="s">
        <v>77</v>
      </c>
      <c r="AV131" s="10" t="s">
        <v>86</v>
      </c>
      <c r="AW131" s="10" t="s">
        <v>33</v>
      </c>
      <c r="AX131" s="10" t="s">
        <v>77</v>
      </c>
      <c r="AY131" s="225" t="s">
        <v>139</v>
      </c>
    </row>
    <row r="132" s="10" customFormat="1">
      <c r="A132" s="10"/>
      <c r="B132" s="215"/>
      <c r="C132" s="216"/>
      <c r="D132" s="209" t="s">
        <v>161</v>
      </c>
      <c r="E132" s="217" t="s">
        <v>1</v>
      </c>
      <c r="F132" s="218" t="s">
        <v>163</v>
      </c>
      <c r="G132" s="216"/>
      <c r="H132" s="219">
        <v>6.7279999999999998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5" t="s">
        <v>161</v>
      </c>
      <c r="AU132" s="225" t="s">
        <v>77</v>
      </c>
      <c r="AV132" s="10" t="s">
        <v>86</v>
      </c>
      <c r="AW132" s="10" t="s">
        <v>33</v>
      </c>
      <c r="AX132" s="10" t="s">
        <v>77</v>
      </c>
      <c r="AY132" s="225" t="s">
        <v>139</v>
      </c>
    </row>
    <row r="133" s="11" customFormat="1">
      <c r="A133" s="11"/>
      <c r="B133" s="226"/>
      <c r="C133" s="227"/>
      <c r="D133" s="209" t="s">
        <v>161</v>
      </c>
      <c r="E133" s="228" t="s">
        <v>1</v>
      </c>
      <c r="F133" s="229" t="s">
        <v>164</v>
      </c>
      <c r="G133" s="227"/>
      <c r="H133" s="230">
        <v>10.763999999999999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T133" s="236" t="s">
        <v>161</v>
      </c>
      <c r="AU133" s="236" t="s">
        <v>77</v>
      </c>
      <c r="AV133" s="11" t="s">
        <v>138</v>
      </c>
      <c r="AW133" s="11" t="s">
        <v>33</v>
      </c>
      <c r="AX133" s="11" t="s">
        <v>84</v>
      </c>
      <c r="AY133" s="236" t="s">
        <v>139</v>
      </c>
    </row>
    <row r="134" s="2" customFormat="1" ht="24.15" customHeight="1">
      <c r="A134" s="35"/>
      <c r="B134" s="36"/>
      <c r="C134" s="196" t="s">
        <v>165</v>
      </c>
      <c r="D134" s="196" t="s">
        <v>133</v>
      </c>
      <c r="E134" s="197" t="s">
        <v>166</v>
      </c>
      <c r="F134" s="198" t="s">
        <v>167</v>
      </c>
      <c r="G134" s="199" t="s">
        <v>168</v>
      </c>
      <c r="H134" s="200">
        <v>175.18000000000001</v>
      </c>
      <c r="I134" s="201"/>
      <c r="J134" s="202">
        <f>ROUND(I134*H134,2)</f>
        <v>0</v>
      </c>
      <c r="K134" s="198" t="s">
        <v>137</v>
      </c>
      <c r="L134" s="41"/>
      <c r="M134" s="203" t="s">
        <v>1</v>
      </c>
      <c r="N134" s="204" t="s">
        <v>42</v>
      </c>
      <c r="O134" s="88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7" t="s">
        <v>138</v>
      </c>
      <c r="AT134" s="207" t="s">
        <v>133</v>
      </c>
      <c r="AU134" s="207" t="s">
        <v>77</v>
      </c>
      <c r="AY134" s="14" t="s">
        <v>139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4" t="s">
        <v>84</v>
      </c>
      <c r="BK134" s="208">
        <f>ROUND(I134*H134,2)</f>
        <v>0</v>
      </c>
      <c r="BL134" s="14" t="s">
        <v>138</v>
      </c>
      <c r="BM134" s="207" t="s">
        <v>169</v>
      </c>
    </row>
    <row r="135" s="2" customFormat="1">
      <c r="A135" s="35"/>
      <c r="B135" s="36"/>
      <c r="C135" s="37"/>
      <c r="D135" s="209" t="s">
        <v>141</v>
      </c>
      <c r="E135" s="37"/>
      <c r="F135" s="210" t="s">
        <v>170</v>
      </c>
      <c r="G135" s="37"/>
      <c r="H135" s="37"/>
      <c r="I135" s="211"/>
      <c r="J135" s="37"/>
      <c r="K135" s="37"/>
      <c r="L135" s="41"/>
      <c r="M135" s="212"/>
      <c r="N135" s="213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141</v>
      </c>
      <c r="AU135" s="14" t="s">
        <v>77</v>
      </c>
    </row>
    <row r="136" s="2" customFormat="1">
      <c r="A136" s="35"/>
      <c r="B136" s="36"/>
      <c r="C136" s="37"/>
      <c r="D136" s="209" t="s">
        <v>153</v>
      </c>
      <c r="E136" s="37"/>
      <c r="F136" s="214" t="s">
        <v>171</v>
      </c>
      <c r="G136" s="37"/>
      <c r="H136" s="37"/>
      <c r="I136" s="211"/>
      <c r="J136" s="37"/>
      <c r="K136" s="37"/>
      <c r="L136" s="41"/>
      <c r="M136" s="212"/>
      <c r="N136" s="213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153</v>
      </c>
      <c r="AU136" s="14" t="s">
        <v>77</v>
      </c>
    </row>
    <row r="137" s="2" customFormat="1" ht="24.15" customHeight="1">
      <c r="A137" s="35"/>
      <c r="B137" s="36"/>
      <c r="C137" s="196" t="s">
        <v>172</v>
      </c>
      <c r="D137" s="196" t="s">
        <v>133</v>
      </c>
      <c r="E137" s="197" t="s">
        <v>173</v>
      </c>
      <c r="F137" s="198" t="s">
        <v>174</v>
      </c>
      <c r="G137" s="199" t="s">
        <v>168</v>
      </c>
      <c r="H137" s="200">
        <v>972</v>
      </c>
      <c r="I137" s="201"/>
      <c r="J137" s="202">
        <f>ROUND(I137*H137,2)</f>
        <v>0</v>
      </c>
      <c r="K137" s="198" t="s">
        <v>137</v>
      </c>
      <c r="L137" s="41"/>
      <c r="M137" s="203" t="s">
        <v>1</v>
      </c>
      <c r="N137" s="204" t="s">
        <v>42</v>
      </c>
      <c r="O137" s="88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7" t="s">
        <v>138</v>
      </c>
      <c r="AT137" s="207" t="s">
        <v>133</v>
      </c>
      <c r="AU137" s="207" t="s">
        <v>77</v>
      </c>
      <c r="AY137" s="14" t="s">
        <v>139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4" t="s">
        <v>84</v>
      </c>
      <c r="BK137" s="208">
        <f>ROUND(I137*H137,2)</f>
        <v>0</v>
      </c>
      <c r="BL137" s="14" t="s">
        <v>138</v>
      </c>
      <c r="BM137" s="207" t="s">
        <v>175</v>
      </c>
    </row>
    <row r="138" s="2" customFormat="1">
      <c r="A138" s="35"/>
      <c r="B138" s="36"/>
      <c r="C138" s="37"/>
      <c r="D138" s="209" t="s">
        <v>141</v>
      </c>
      <c r="E138" s="37"/>
      <c r="F138" s="210" t="s">
        <v>176</v>
      </c>
      <c r="G138" s="37"/>
      <c r="H138" s="37"/>
      <c r="I138" s="211"/>
      <c r="J138" s="37"/>
      <c r="K138" s="37"/>
      <c r="L138" s="41"/>
      <c r="M138" s="212"/>
      <c r="N138" s="213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141</v>
      </c>
      <c r="AU138" s="14" t="s">
        <v>77</v>
      </c>
    </row>
    <row r="139" s="2" customFormat="1">
      <c r="A139" s="35"/>
      <c r="B139" s="36"/>
      <c r="C139" s="37"/>
      <c r="D139" s="209" t="s">
        <v>153</v>
      </c>
      <c r="E139" s="37"/>
      <c r="F139" s="214" t="s">
        <v>177</v>
      </c>
      <c r="G139" s="37"/>
      <c r="H139" s="37"/>
      <c r="I139" s="211"/>
      <c r="J139" s="37"/>
      <c r="K139" s="37"/>
      <c r="L139" s="41"/>
      <c r="M139" s="212"/>
      <c r="N139" s="213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153</v>
      </c>
      <c r="AU139" s="14" t="s">
        <v>77</v>
      </c>
    </row>
    <row r="140" s="2" customFormat="1" ht="16.5" customHeight="1">
      <c r="A140" s="35"/>
      <c r="B140" s="36"/>
      <c r="C140" s="196" t="s">
        <v>178</v>
      </c>
      <c r="D140" s="196" t="s">
        <v>133</v>
      </c>
      <c r="E140" s="197" t="s">
        <v>179</v>
      </c>
      <c r="F140" s="198" t="s">
        <v>180</v>
      </c>
      <c r="G140" s="199" t="s">
        <v>157</v>
      </c>
      <c r="H140" s="200">
        <v>10.763999999999999</v>
      </c>
      <c r="I140" s="201"/>
      <c r="J140" s="202">
        <f>ROUND(I140*H140,2)</f>
        <v>0</v>
      </c>
      <c r="K140" s="198" t="s">
        <v>137</v>
      </c>
      <c r="L140" s="41"/>
      <c r="M140" s="203" t="s">
        <v>1</v>
      </c>
      <c r="N140" s="204" t="s">
        <v>42</v>
      </c>
      <c r="O140" s="88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7" t="s">
        <v>138</v>
      </c>
      <c r="AT140" s="207" t="s">
        <v>133</v>
      </c>
      <c r="AU140" s="207" t="s">
        <v>77</v>
      </c>
      <c r="AY140" s="14" t="s">
        <v>139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4" t="s">
        <v>84</v>
      </c>
      <c r="BK140" s="208">
        <f>ROUND(I140*H140,2)</f>
        <v>0</v>
      </c>
      <c r="BL140" s="14" t="s">
        <v>138</v>
      </c>
      <c r="BM140" s="207" t="s">
        <v>181</v>
      </c>
    </row>
    <row r="141" s="2" customFormat="1">
      <c r="A141" s="35"/>
      <c r="B141" s="36"/>
      <c r="C141" s="37"/>
      <c r="D141" s="209" t="s">
        <v>141</v>
      </c>
      <c r="E141" s="37"/>
      <c r="F141" s="210" t="s">
        <v>182</v>
      </c>
      <c r="G141" s="37"/>
      <c r="H141" s="37"/>
      <c r="I141" s="211"/>
      <c r="J141" s="37"/>
      <c r="K141" s="37"/>
      <c r="L141" s="41"/>
      <c r="M141" s="212"/>
      <c r="N141" s="213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141</v>
      </c>
      <c r="AU141" s="14" t="s">
        <v>77</v>
      </c>
    </row>
    <row r="142" s="2" customFormat="1">
      <c r="A142" s="35"/>
      <c r="B142" s="36"/>
      <c r="C142" s="37"/>
      <c r="D142" s="209" t="s">
        <v>153</v>
      </c>
      <c r="E142" s="37"/>
      <c r="F142" s="214" t="s">
        <v>183</v>
      </c>
      <c r="G142" s="37"/>
      <c r="H142" s="37"/>
      <c r="I142" s="211"/>
      <c r="J142" s="37"/>
      <c r="K142" s="37"/>
      <c r="L142" s="41"/>
      <c r="M142" s="212"/>
      <c r="N142" s="213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153</v>
      </c>
      <c r="AU142" s="14" t="s">
        <v>77</v>
      </c>
    </row>
    <row r="143" s="2" customFormat="1" ht="16.5" customHeight="1">
      <c r="A143" s="35"/>
      <c r="B143" s="36"/>
      <c r="C143" s="196" t="s">
        <v>184</v>
      </c>
      <c r="D143" s="196" t="s">
        <v>133</v>
      </c>
      <c r="E143" s="197" t="s">
        <v>185</v>
      </c>
      <c r="F143" s="198" t="s">
        <v>186</v>
      </c>
      <c r="G143" s="199" t="s">
        <v>168</v>
      </c>
      <c r="H143" s="200">
        <v>1147.1800000000001</v>
      </c>
      <c r="I143" s="201"/>
      <c r="J143" s="202">
        <f>ROUND(I143*H143,2)</f>
        <v>0</v>
      </c>
      <c r="K143" s="198" t="s">
        <v>137</v>
      </c>
      <c r="L143" s="41"/>
      <c r="M143" s="203" t="s">
        <v>1</v>
      </c>
      <c r="N143" s="204" t="s">
        <v>42</v>
      </c>
      <c r="O143" s="88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7" t="s">
        <v>138</v>
      </c>
      <c r="AT143" s="207" t="s">
        <v>133</v>
      </c>
      <c r="AU143" s="207" t="s">
        <v>77</v>
      </c>
      <c r="AY143" s="14" t="s">
        <v>139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4" t="s">
        <v>84</v>
      </c>
      <c r="BK143" s="208">
        <f>ROUND(I143*H143,2)</f>
        <v>0</v>
      </c>
      <c r="BL143" s="14" t="s">
        <v>138</v>
      </c>
      <c r="BM143" s="207" t="s">
        <v>187</v>
      </c>
    </row>
    <row r="144" s="2" customFormat="1">
      <c r="A144" s="35"/>
      <c r="B144" s="36"/>
      <c r="C144" s="37"/>
      <c r="D144" s="209" t="s">
        <v>141</v>
      </c>
      <c r="E144" s="37"/>
      <c r="F144" s="210" t="s">
        <v>188</v>
      </c>
      <c r="G144" s="37"/>
      <c r="H144" s="37"/>
      <c r="I144" s="211"/>
      <c r="J144" s="37"/>
      <c r="K144" s="37"/>
      <c r="L144" s="41"/>
      <c r="M144" s="212"/>
      <c r="N144" s="213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141</v>
      </c>
      <c r="AU144" s="14" t="s">
        <v>77</v>
      </c>
    </row>
    <row r="145" s="2" customFormat="1">
      <c r="A145" s="35"/>
      <c r="B145" s="36"/>
      <c r="C145" s="37"/>
      <c r="D145" s="209" t="s">
        <v>153</v>
      </c>
      <c r="E145" s="37"/>
      <c r="F145" s="214" t="s">
        <v>189</v>
      </c>
      <c r="G145" s="37"/>
      <c r="H145" s="37"/>
      <c r="I145" s="211"/>
      <c r="J145" s="37"/>
      <c r="K145" s="37"/>
      <c r="L145" s="41"/>
      <c r="M145" s="212"/>
      <c r="N145" s="213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153</v>
      </c>
      <c r="AU145" s="14" t="s">
        <v>77</v>
      </c>
    </row>
    <row r="146" s="10" customFormat="1">
      <c r="A146" s="10"/>
      <c r="B146" s="215"/>
      <c r="C146" s="216"/>
      <c r="D146" s="209" t="s">
        <v>161</v>
      </c>
      <c r="E146" s="217" t="s">
        <v>1</v>
      </c>
      <c r="F146" s="218" t="s">
        <v>190</v>
      </c>
      <c r="G146" s="216"/>
      <c r="H146" s="219">
        <v>1147.1800000000001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T146" s="225" t="s">
        <v>161</v>
      </c>
      <c r="AU146" s="225" t="s">
        <v>77</v>
      </c>
      <c r="AV146" s="10" t="s">
        <v>86</v>
      </c>
      <c r="AW146" s="10" t="s">
        <v>33</v>
      </c>
      <c r="AX146" s="10" t="s">
        <v>84</v>
      </c>
      <c r="AY146" s="225" t="s">
        <v>139</v>
      </c>
    </row>
    <row r="147" s="2" customFormat="1" ht="24.15" customHeight="1">
      <c r="A147" s="35"/>
      <c r="B147" s="36"/>
      <c r="C147" s="196" t="s">
        <v>191</v>
      </c>
      <c r="D147" s="196" t="s">
        <v>133</v>
      </c>
      <c r="E147" s="197" t="s">
        <v>192</v>
      </c>
      <c r="F147" s="198" t="s">
        <v>193</v>
      </c>
      <c r="G147" s="199" t="s">
        <v>194</v>
      </c>
      <c r="H147" s="200">
        <v>6</v>
      </c>
      <c r="I147" s="201"/>
      <c r="J147" s="202">
        <f>ROUND(I147*H147,2)</f>
        <v>0</v>
      </c>
      <c r="K147" s="198" t="s">
        <v>137</v>
      </c>
      <c r="L147" s="41"/>
      <c r="M147" s="203" t="s">
        <v>1</v>
      </c>
      <c r="N147" s="204" t="s">
        <v>42</v>
      </c>
      <c r="O147" s="88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7" t="s">
        <v>138</v>
      </c>
      <c r="AT147" s="207" t="s">
        <v>133</v>
      </c>
      <c r="AU147" s="207" t="s">
        <v>77</v>
      </c>
      <c r="AY147" s="14" t="s">
        <v>139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4" t="s">
        <v>84</v>
      </c>
      <c r="BK147" s="208">
        <f>ROUND(I147*H147,2)</f>
        <v>0</v>
      </c>
      <c r="BL147" s="14" t="s">
        <v>138</v>
      </c>
      <c r="BM147" s="207" t="s">
        <v>195</v>
      </c>
    </row>
    <row r="148" s="2" customFormat="1">
      <c r="A148" s="35"/>
      <c r="B148" s="36"/>
      <c r="C148" s="37"/>
      <c r="D148" s="209" t="s">
        <v>141</v>
      </c>
      <c r="E148" s="37"/>
      <c r="F148" s="210" t="s">
        <v>196</v>
      </c>
      <c r="G148" s="37"/>
      <c r="H148" s="37"/>
      <c r="I148" s="211"/>
      <c r="J148" s="37"/>
      <c r="K148" s="37"/>
      <c r="L148" s="41"/>
      <c r="M148" s="212"/>
      <c r="N148" s="213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141</v>
      </c>
      <c r="AU148" s="14" t="s">
        <v>77</v>
      </c>
    </row>
    <row r="149" s="2" customFormat="1">
      <c r="A149" s="35"/>
      <c r="B149" s="36"/>
      <c r="C149" s="37"/>
      <c r="D149" s="209" t="s">
        <v>153</v>
      </c>
      <c r="E149" s="37"/>
      <c r="F149" s="214" t="s">
        <v>197</v>
      </c>
      <c r="G149" s="37"/>
      <c r="H149" s="37"/>
      <c r="I149" s="211"/>
      <c r="J149" s="37"/>
      <c r="K149" s="37"/>
      <c r="L149" s="41"/>
      <c r="M149" s="212"/>
      <c r="N149" s="213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153</v>
      </c>
      <c r="AU149" s="14" t="s">
        <v>77</v>
      </c>
    </row>
    <row r="150" s="2" customFormat="1" ht="16.5" customHeight="1">
      <c r="A150" s="35"/>
      <c r="B150" s="36"/>
      <c r="C150" s="237" t="s">
        <v>198</v>
      </c>
      <c r="D150" s="237" t="s">
        <v>199</v>
      </c>
      <c r="E150" s="238" t="s">
        <v>200</v>
      </c>
      <c r="F150" s="239" t="s">
        <v>201</v>
      </c>
      <c r="G150" s="240" t="s">
        <v>202</v>
      </c>
      <c r="H150" s="241">
        <v>3117.2049999999999</v>
      </c>
      <c r="I150" s="242"/>
      <c r="J150" s="243">
        <f>ROUND(I150*H150,2)</f>
        <v>0</v>
      </c>
      <c r="K150" s="239" t="s">
        <v>137</v>
      </c>
      <c r="L150" s="244"/>
      <c r="M150" s="245" t="s">
        <v>1</v>
      </c>
      <c r="N150" s="246" t="s">
        <v>42</v>
      </c>
      <c r="O150" s="88"/>
      <c r="P150" s="205">
        <f>O150*H150</f>
        <v>0</v>
      </c>
      <c r="Q150" s="205">
        <v>1</v>
      </c>
      <c r="R150" s="205">
        <f>Q150*H150</f>
        <v>3117.2049999999999</v>
      </c>
      <c r="S150" s="205">
        <v>0</v>
      </c>
      <c r="T150" s="20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7" t="s">
        <v>203</v>
      </c>
      <c r="AT150" s="207" t="s">
        <v>199</v>
      </c>
      <c r="AU150" s="207" t="s">
        <v>77</v>
      </c>
      <c r="AY150" s="14" t="s">
        <v>139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4" t="s">
        <v>84</v>
      </c>
      <c r="BK150" s="208">
        <f>ROUND(I150*H150,2)</f>
        <v>0</v>
      </c>
      <c r="BL150" s="14" t="s">
        <v>203</v>
      </c>
      <c r="BM150" s="207" t="s">
        <v>204</v>
      </c>
    </row>
    <row r="151" s="2" customFormat="1">
      <c r="A151" s="35"/>
      <c r="B151" s="36"/>
      <c r="C151" s="37"/>
      <c r="D151" s="209" t="s">
        <v>141</v>
      </c>
      <c r="E151" s="37"/>
      <c r="F151" s="210" t="s">
        <v>201</v>
      </c>
      <c r="G151" s="37"/>
      <c r="H151" s="37"/>
      <c r="I151" s="211"/>
      <c r="J151" s="37"/>
      <c r="K151" s="37"/>
      <c r="L151" s="41"/>
      <c r="M151" s="212"/>
      <c r="N151" s="213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141</v>
      </c>
      <c r="AU151" s="14" t="s">
        <v>77</v>
      </c>
    </row>
    <row r="152" s="10" customFormat="1">
      <c r="A152" s="10"/>
      <c r="B152" s="215"/>
      <c r="C152" s="216"/>
      <c r="D152" s="209" t="s">
        <v>161</v>
      </c>
      <c r="E152" s="217" t="s">
        <v>1</v>
      </c>
      <c r="F152" s="218" t="s">
        <v>205</v>
      </c>
      <c r="G152" s="216"/>
      <c r="H152" s="219">
        <v>3117.2049999999999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T152" s="225" t="s">
        <v>161</v>
      </c>
      <c r="AU152" s="225" t="s">
        <v>77</v>
      </c>
      <c r="AV152" s="10" t="s">
        <v>86</v>
      </c>
      <c r="AW152" s="10" t="s">
        <v>33</v>
      </c>
      <c r="AX152" s="10" t="s">
        <v>84</v>
      </c>
      <c r="AY152" s="225" t="s">
        <v>139</v>
      </c>
    </row>
    <row r="153" s="2" customFormat="1" ht="33" customHeight="1">
      <c r="A153" s="35"/>
      <c r="B153" s="36"/>
      <c r="C153" s="196" t="s">
        <v>206</v>
      </c>
      <c r="D153" s="196" t="s">
        <v>133</v>
      </c>
      <c r="E153" s="197" t="s">
        <v>207</v>
      </c>
      <c r="F153" s="198" t="s">
        <v>208</v>
      </c>
      <c r="G153" s="199" t="s">
        <v>194</v>
      </c>
      <c r="H153" s="200">
        <v>6</v>
      </c>
      <c r="I153" s="201"/>
      <c r="J153" s="202">
        <f>ROUND(I153*H153,2)</f>
        <v>0</v>
      </c>
      <c r="K153" s="198" t="s">
        <v>137</v>
      </c>
      <c r="L153" s="41"/>
      <c r="M153" s="203" t="s">
        <v>1</v>
      </c>
      <c r="N153" s="204" t="s">
        <v>42</v>
      </c>
      <c r="O153" s="88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7" t="s">
        <v>138</v>
      </c>
      <c r="AT153" s="207" t="s">
        <v>133</v>
      </c>
      <c r="AU153" s="207" t="s">
        <v>77</v>
      </c>
      <c r="AY153" s="14" t="s">
        <v>139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4" t="s">
        <v>84</v>
      </c>
      <c r="BK153" s="208">
        <f>ROUND(I153*H153,2)</f>
        <v>0</v>
      </c>
      <c r="BL153" s="14" t="s">
        <v>138</v>
      </c>
      <c r="BM153" s="207" t="s">
        <v>209</v>
      </c>
    </row>
    <row r="154" s="2" customFormat="1">
      <c r="A154" s="35"/>
      <c r="B154" s="36"/>
      <c r="C154" s="37"/>
      <c r="D154" s="209" t="s">
        <v>141</v>
      </c>
      <c r="E154" s="37"/>
      <c r="F154" s="210" t="s">
        <v>210</v>
      </c>
      <c r="G154" s="37"/>
      <c r="H154" s="37"/>
      <c r="I154" s="211"/>
      <c r="J154" s="37"/>
      <c r="K154" s="37"/>
      <c r="L154" s="41"/>
      <c r="M154" s="212"/>
      <c r="N154" s="213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141</v>
      </c>
      <c r="AU154" s="14" t="s">
        <v>77</v>
      </c>
    </row>
    <row r="155" s="2" customFormat="1">
      <c r="A155" s="35"/>
      <c r="B155" s="36"/>
      <c r="C155" s="37"/>
      <c r="D155" s="209" t="s">
        <v>153</v>
      </c>
      <c r="E155" s="37"/>
      <c r="F155" s="214" t="s">
        <v>197</v>
      </c>
      <c r="G155" s="37"/>
      <c r="H155" s="37"/>
      <c r="I155" s="211"/>
      <c r="J155" s="37"/>
      <c r="K155" s="37"/>
      <c r="L155" s="41"/>
      <c r="M155" s="212"/>
      <c r="N155" s="213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153</v>
      </c>
      <c r="AU155" s="14" t="s">
        <v>77</v>
      </c>
    </row>
    <row r="156" s="2" customFormat="1" ht="44.25" customHeight="1">
      <c r="A156" s="35"/>
      <c r="B156" s="36"/>
      <c r="C156" s="196" t="s">
        <v>211</v>
      </c>
      <c r="D156" s="196" t="s">
        <v>133</v>
      </c>
      <c r="E156" s="197" t="s">
        <v>212</v>
      </c>
      <c r="F156" s="198" t="s">
        <v>213</v>
      </c>
      <c r="G156" s="199" t="s">
        <v>168</v>
      </c>
      <c r="H156" s="200">
        <v>1774</v>
      </c>
      <c r="I156" s="201"/>
      <c r="J156" s="202">
        <f>ROUND(I156*H156,2)</f>
        <v>0</v>
      </c>
      <c r="K156" s="198" t="s">
        <v>137</v>
      </c>
      <c r="L156" s="41"/>
      <c r="M156" s="203" t="s">
        <v>1</v>
      </c>
      <c r="N156" s="204" t="s">
        <v>42</v>
      </c>
      <c r="O156" s="88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7" t="s">
        <v>138</v>
      </c>
      <c r="AT156" s="207" t="s">
        <v>133</v>
      </c>
      <c r="AU156" s="207" t="s">
        <v>77</v>
      </c>
      <c r="AY156" s="14" t="s">
        <v>139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4" t="s">
        <v>84</v>
      </c>
      <c r="BK156" s="208">
        <f>ROUND(I156*H156,2)</f>
        <v>0</v>
      </c>
      <c r="BL156" s="14" t="s">
        <v>138</v>
      </c>
      <c r="BM156" s="207" t="s">
        <v>214</v>
      </c>
    </row>
    <row r="157" s="2" customFormat="1">
      <c r="A157" s="35"/>
      <c r="B157" s="36"/>
      <c r="C157" s="37"/>
      <c r="D157" s="209" t="s">
        <v>141</v>
      </c>
      <c r="E157" s="37"/>
      <c r="F157" s="210" t="s">
        <v>215</v>
      </c>
      <c r="G157" s="37"/>
      <c r="H157" s="37"/>
      <c r="I157" s="211"/>
      <c r="J157" s="37"/>
      <c r="K157" s="37"/>
      <c r="L157" s="41"/>
      <c r="M157" s="212"/>
      <c r="N157" s="213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141</v>
      </c>
      <c r="AU157" s="14" t="s">
        <v>77</v>
      </c>
    </row>
    <row r="158" s="2" customFormat="1">
      <c r="A158" s="35"/>
      <c r="B158" s="36"/>
      <c r="C158" s="37"/>
      <c r="D158" s="209" t="s">
        <v>153</v>
      </c>
      <c r="E158" s="37"/>
      <c r="F158" s="214" t="s">
        <v>216</v>
      </c>
      <c r="G158" s="37"/>
      <c r="H158" s="37"/>
      <c r="I158" s="211"/>
      <c r="J158" s="37"/>
      <c r="K158" s="37"/>
      <c r="L158" s="41"/>
      <c r="M158" s="212"/>
      <c r="N158" s="213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153</v>
      </c>
      <c r="AU158" s="14" t="s">
        <v>77</v>
      </c>
    </row>
    <row r="159" s="2" customFormat="1" ht="24.15" customHeight="1">
      <c r="A159" s="35"/>
      <c r="B159" s="36"/>
      <c r="C159" s="196" t="s">
        <v>217</v>
      </c>
      <c r="D159" s="196" t="s">
        <v>133</v>
      </c>
      <c r="E159" s="197" t="s">
        <v>218</v>
      </c>
      <c r="F159" s="198" t="s">
        <v>219</v>
      </c>
      <c r="G159" s="199" t="s">
        <v>150</v>
      </c>
      <c r="H159" s="200">
        <v>4</v>
      </c>
      <c r="I159" s="201"/>
      <c r="J159" s="202">
        <f>ROUND(I159*H159,2)</f>
        <v>0</v>
      </c>
      <c r="K159" s="198" t="s">
        <v>137</v>
      </c>
      <c r="L159" s="41"/>
      <c r="M159" s="203" t="s">
        <v>1</v>
      </c>
      <c r="N159" s="204" t="s">
        <v>42</v>
      </c>
      <c r="O159" s="88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7" t="s">
        <v>138</v>
      </c>
      <c r="AT159" s="207" t="s">
        <v>133</v>
      </c>
      <c r="AU159" s="207" t="s">
        <v>77</v>
      </c>
      <c r="AY159" s="14" t="s">
        <v>139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4" t="s">
        <v>84</v>
      </c>
      <c r="BK159" s="208">
        <f>ROUND(I159*H159,2)</f>
        <v>0</v>
      </c>
      <c r="BL159" s="14" t="s">
        <v>138</v>
      </c>
      <c r="BM159" s="207" t="s">
        <v>220</v>
      </c>
    </row>
    <row r="160" s="2" customFormat="1">
      <c r="A160" s="35"/>
      <c r="B160" s="36"/>
      <c r="C160" s="37"/>
      <c r="D160" s="209" t="s">
        <v>141</v>
      </c>
      <c r="E160" s="37"/>
      <c r="F160" s="210" t="s">
        <v>221</v>
      </c>
      <c r="G160" s="37"/>
      <c r="H160" s="37"/>
      <c r="I160" s="211"/>
      <c r="J160" s="37"/>
      <c r="K160" s="37"/>
      <c r="L160" s="41"/>
      <c r="M160" s="212"/>
      <c r="N160" s="213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141</v>
      </c>
      <c r="AU160" s="14" t="s">
        <v>77</v>
      </c>
    </row>
    <row r="161" s="2" customFormat="1">
      <c r="A161" s="35"/>
      <c r="B161" s="36"/>
      <c r="C161" s="37"/>
      <c r="D161" s="209" t="s">
        <v>153</v>
      </c>
      <c r="E161" s="37"/>
      <c r="F161" s="214" t="s">
        <v>222</v>
      </c>
      <c r="G161" s="37"/>
      <c r="H161" s="37"/>
      <c r="I161" s="211"/>
      <c r="J161" s="37"/>
      <c r="K161" s="37"/>
      <c r="L161" s="41"/>
      <c r="M161" s="247"/>
      <c r="N161" s="248"/>
      <c r="O161" s="249"/>
      <c r="P161" s="249"/>
      <c r="Q161" s="249"/>
      <c r="R161" s="249"/>
      <c r="S161" s="249"/>
      <c r="T161" s="250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153</v>
      </c>
      <c r="AU161" s="14" t="s">
        <v>77</v>
      </c>
    </row>
    <row r="162" s="2" customFormat="1" ht="6.96" customHeight="1">
      <c r="A162" s="35"/>
      <c r="B162" s="63"/>
      <c r="C162" s="64"/>
      <c r="D162" s="64"/>
      <c r="E162" s="64"/>
      <c r="F162" s="64"/>
      <c r="G162" s="64"/>
      <c r="H162" s="64"/>
      <c r="I162" s="64"/>
      <c r="J162" s="64"/>
      <c r="K162" s="64"/>
      <c r="L162" s="41"/>
      <c r="M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</sheetData>
  <sheetProtection sheet="1" autoFilter="0" formatColumns="0" formatRows="0" objects="1" scenarios="1" spinCount="100000" saltValue="BrEfTP5MrqDyq48kvwf96/sudiidOlhrRq8x6QXQaoxXWQck+wnd1icdc0EGsYPtU3OmGGKpdqaxXfvLaG4CdQ==" hashValue="2g7TsEpMxVAkMXa8BdBU5luBUO4t9QJLP3uWQNyEWYCj82wqzkPcEIiE82e1XsmfT1MCD4hNsQxbRlLKn05Ecw==" algorithmName="SHA-512" password="CC35"/>
  <autoFilter ref="C119:K16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86</v>
      </c>
    </row>
    <row r="4" hidden="1" s="1" customFormat="1" ht="24.96" customHeight="1">
      <c r="B4" s="17"/>
      <c r="D4" s="145" t="s">
        <v>110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16.5" customHeight="1">
      <c r="B7" s="17"/>
      <c r="E7" s="148" t="str">
        <f>'Rekapitulace stavby'!K6</f>
        <v>Oprava GPK v úseku Mariánské Lázně - Lipová u Chebu</v>
      </c>
      <c r="F7" s="147"/>
      <c r="G7" s="147"/>
      <c r="H7" s="147"/>
      <c r="L7" s="17"/>
    </row>
    <row r="8" hidden="1" s="1" customFormat="1" ht="12" customHeight="1">
      <c r="B8" s="17"/>
      <c r="D8" s="147" t="s">
        <v>111</v>
      </c>
      <c r="L8" s="17"/>
    </row>
    <row r="9" hidden="1" s="2" customFormat="1" ht="16.5" customHeight="1">
      <c r="A9" s="35"/>
      <c r="B9" s="41"/>
      <c r="C9" s="35"/>
      <c r="D9" s="35"/>
      <c r="E9" s="148" t="s">
        <v>112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113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30" customHeight="1">
      <c r="A11" s="35"/>
      <c r="B11" s="41"/>
      <c r="C11" s="35"/>
      <c r="D11" s="35"/>
      <c r="E11" s="149" t="s">
        <v>223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11. 10. 2021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30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32</v>
      </c>
      <c r="E22" s="35"/>
      <c r="F22" s="35"/>
      <c r="G22" s="35"/>
      <c r="H22" s="35"/>
      <c r="I22" s="147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">
        <v>21</v>
      </c>
      <c r="F23" s="35"/>
      <c r="G23" s="35"/>
      <c r="H23" s="35"/>
      <c r="I23" s="147" t="s">
        <v>28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34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">
        <v>35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36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37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39</v>
      </c>
      <c r="G34" s="35"/>
      <c r="H34" s="35"/>
      <c r="I34" s="158" t="s">
        <v>38</v>
      </c>
      <c r="J34" s="158" t="s">
        <v>40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41</v>
      </c>
      <c r="E35" s="147" t="s">
        <v>42</v>
      </c>
      <c r="F35" s="160">
        <f>ROUND((SUM(BE120:BE171)),  2)</f>
        <v>0</v>
      </c>
      <c r="G35" s="35"/>
      <c r="H35" s="35"/>
      <c r="I35" s="161">
        <v>0.20999999999999999</v>
      </c>
      <c r="J35" s="160">
        <f>ROUND(((SUM(BE120:BE171))*I35),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43</v>
      </c>
      <c r="F36" s="160">
        <f>ROUND((SUM(BF120:BF171)),  2)</f>
        <v>0</v>
      </c>
      <c r="G36" s="35"/>
      <c r="H36" s="35"/>
      <c r="I36" s="161">
        <v>0.14999999999999999</v>
      </c>
      <c r="J36" s="160">
        <f>ROUND(((SUM(BF120:BF171))*I36),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44</v>
      </c>
      <c r="F37" s="160">
        <f>ROUND((SUM(BG120:BG171)),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45</v>
      </c>
      <c r="F38" s="160">
        <f>ROUND((SUM(BH120:BH171)),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46</v>
      </c>
      <c r="F39" s="160">
        <f>ROUND((SUM(BI120:BI171)),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47</v>
      </c>
      <c r="E41" s="164"/>
      <c r="F41" s="164"/>
      <c r="G41" s="165" t="s">
        <v>48</v>
      </c>
      <c r="H41" s="166" t="s">
        <v>49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50</v>
      </c>
      <c r="E50" s="170"/>
      <c r="F50" s="170"/>
      <c r="G50" s="169" t="s">
        <v>51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2"/>
      <c r="J61" s="174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54</v>
      </c>
      <c r="E65" s="175"/>
      <c r="F65" s="175"/>
      <c r="G65" s="169" t="s">
        <v>55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2"/>
      <c r="J76" s="174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GPK v úseku Mariánské Lázně - Lipová u Chebu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111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112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113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30" customHeight="1">
      <c r="A89" s="35"/>
      <c r="B89" s="36"/>
      <c r="C89" s="37"/>
      <c r="D89" s="37"/>
      <c r="E89" s="73" t="str">
        <f>E11</f>
        <v>A.1.2 - Úprava GPK v úseku ŽST Lázně Kynžvart-Dolní Žandov mimo(km 431,639 - 437,645)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11. 10. 2021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železnic,s.o.;OŘ ÚNL-ST Karlovy Vary</v>
      </c>
      <c r="G93" s="37"/>
      <c r="H93" s="37"/>
      <c r="I93" s="29" t="s">
        <v>32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34</v>
      </c>
      <c r="J94" s="33" t="str">
        <f>E26</f>
        <v>Pavlína Liprtová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116</v>
      </c>
      <c r="D96" s="182"/>
      <c r="E96" s="182"/>
      <c r="F96" s="182"/>
      <c r="G96" s="182"/>
      <c r="H96" s="182"/>
      <c r="I96" s="182"/>
      <c r="J96" s="183" t="s">
        <v>117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118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119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120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0" t="str">
        <f>E7</f>
        <v>Oprava GPK v úseku Mariánské Lázně - Lipová u Chebu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111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112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113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30" customHeight="1">
      <c r="A112" s="35"/>
      <c r="B112" s="36"/>
      <c r="C112" s="37"/>
      <c r="D112" s="37"/>
      <c r="E112" s="73" t="str">
        <f>E11</f>
        <v>A.1.2 - Úprava GPK v úseku ŽST Lázně Kynžvart-Dolní Žandov mimo(km 431,639 - 437,645)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 xml:space="preserve"> </v>
      </c>
      <c r="G114" s="37"/>
      <c r="H114" s="37"/>
      <c r="I114" s="29" t="s">
        <v>22</v>
      </c>
      <c r="J114" s="76" t="str">
        <f>IF(J14="","",J14)</f>
        <v>11. 10. 2021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železnic,s.o.;OŘ ÚNL-ST Karlovy Vary</v>
      </c>
      <c r="G116" s="37"/>
      <c r="H116" s="37"/>
      <c r="I116" s="29" t="s">
        <v>32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30</v>
      </c>
      <c r="D117" s="37"/>
      <c r="E117" s="37"/>
      <c r="F117" s="24" t="str">
        <f>IF(E20="","",E20)</f>
        <v>Vyplň údaj</v>
      </c>
      <c r="G117" s="37"/>
      <c r="H117" s="37"/>
      <c r="I117" s="29" t="s">
        <v>34</v>
      </c>
      <c r="J117" s="33" t="str">
        <f>E26</f>
        <v>Pavlína Liprtová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121</v>
      </c>
      <c r="D119" s="188" t="s">
        <v>62</v>
      </c>
      <c r="E119" s="188" t="s">
        <v>58</v>
      </c>
      <c r="F119" s="188" t="s">
        <v>59</v>
      </c>
      <c r="G119" s="188" t="s">
        <v>122</v>
      </c>
      <c r="H119" s="188" t="s">
        <v>123</v>
      </c>
      <c r="I119" s="188" t="s">
        <v>124</v>
      </c>
      <c r="J119" s="188" t="s">
        <v>117</v>
      </c>
      <c r="K119" s="189" t="s">
        <v>125</v>
      </c>
      <c r="L119" s="190"/>
      <c r="M119" s="97" t="s">
        <v>1</v>
      </c>
      <c r="N119" s="98" t="s">
        <v>41</v>
      </c>
      <c r="O119" s="98" t="s">
        <v>126</v>
      </c>
      <c r="P119" s="98" t="s">
        <v>127</v>
      </c>
      <c r="Q119" s="98" t="s">
        <v>128</v>
      </c>
      <c r="R119" s="98" t="s">
        <v>129</v>
      </c>
      <c r="S119" s="98" t="s">
        <v>130</v>
      </c>
      <c r="T119" s="99" t="s">
        <v>131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132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SUM(P121:P171)</f>
        <v>0</v>
      </c>
      <c r="Q120" s="101"/>
      <c r="R120" s="193">
        <f>SUM(R121:R171)</f>
        <v>2238.152</v>
      </c>
      <c r="S120" s="101"/>
      <c r="T120" s="194">
        <f>SUM(T121:T171)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76</v>
      </c>
      <c r="AU120" s="14" t="s">
        <v>119</v>
      </c>
      <c r="BK120" s="195">
        <f>SUM(BK121:BK171)</f>
        <v>0</v>
      </c>
    </row>
    <row r="121" s="2" customFormat="1" ht="16.5" customHeight="1">
      <c r="A121" s="35"/>
      <c r="B121" s="36"/>
      <c r="C121" s="196" t="s">
        <v>84</v>
      </c>
      <c r="D121" s="196" t="s">
        <v>133</v>
      </c>
      <c r="E121" s="197" t="s">
        <v>134</v>
      </c>
      <c r="F121" s="198" t="s">
        <v>135</v>
      </c>
      <c r="G121" s="199" t="s">
        <v>136</v>
      </c>
      <c r="H121" s="200">
        <v>1157.6500000000001</v>
      </c>
      <c r="I121" s="201"/>
      <c r="J121" s="202">
        <f>ROUND(I121*H121,2)</f>
        <v>0</v>
      </c>
      <c r="K121" s="198" t="s">
        <v>137</v>
      </c>
      <c r="L121" s="41"/>
      <c r="M121" s="203" t="s">
        <v>1</v>
      </c>
      <c r="N121" s="204" t="s">
        <v>42</v>
      </c>
      <c r="O121" s="8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138</v>
      </c>
      <c r="AT121" s="207" t="s">
        <v>133</v>
      </c>
      <c r="AU121" s="207" t="s">
        <v>77</v>
      </c>
      <c r="AY121" s="14" t="s">
        <v>139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84</v>
      </c>
      <c r="BK121" s="208">
        <f>ROUND(I121*H121,2)</f>
        <v>0</v>
      </c>
      <c r="BL121" s="14" t="s">
        <v>138</v>
      </c>
      <c r="BM121" s="207" t="s">
        <v>224</v>
      </c>
    </row>
    <row r="122" s="2" customFormat="1">
      <c r="A122" s="35"/>
      <c r="B122" s="36"/>
      <c r="C122" s="37"/>
      <c r="D122" s="209" t="s">
        <v>141</v>
      </c>
      <c r="E122" s="37"/>
      <c r="F122" s="210" t="s">
        <v>142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141</v>
      </c>
      <c r="AU122" s="14" t="s">
        <v>77</v>
      </c>
    </row>
    <row r="123" s="2" customFormat="1" ht="21.75" customHeight="1">
      <c r="A123" s="35"/>
      <c r="B123" s="36"/>
      <c r="C123" s="196" t="s">
        <v>86</v>
      </c>
      <c r="D123" s="196" t="s">
        <v>133</v>
      </c>
      <c r="E123" s="197" t="s">
        <v>143</v>
      </c>
      <c r="F123" s="198" t="s">
        <v>144</v>
      </c>
      <c r="G123" s="199" t="s">
        <v>136</v>
      </c>
      <c r="H123" s="200">
        <v>158.91</v>
      </c>
      <c r="I123" s="201"/>
      <c r="J123" s="202">
        <f>ROUND(I123*H123,2)</f>
        <v>0</v>
      </c>
      <c r="K123" s="198" t="s">
        <v>137</v>
      </c>
      <c r="L123" s="41"/>
      <c r="M123" s="203" t="s">
        <v>1</v>
      </c>
      <c r="N123" s="204" t="s">
        <v>42</v>
      </c>
      <c r="O123" s="88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138</v>
      </c>
      <c r="AT123" s="207" t="s">
        <v>133</v>
      </c>
      <c r="AU123" s="207" t="s">
        <v>77</v>
      </c>
      <c r="AY123" s="14" t="s">
        <v>139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84</v>
      </c>
      <c r="BK123" s="208">
        <f>ROUND(I123*H123,2)</f>
        <v>0</v>
      </c>
      <c r="BL123" s="14" t="s">
        <v>138</v>
      </c>
      <c r="BM123" s="207" t="s">
        <v>225</v>
      </c>
    </row>
    <row r="124" s="2" customFormat="1">
      <c r="A124" s="35"/>
      <c r="B124" s="36"/>
      <c r="C124" s="37"/>
      <c r="D124" s="209" t="s">
        <v>141</v>
      </c>
      <c r="E124" s="37"/>
      <c r="F124" s="210" t="s">
        <v>146</v>
      </c>
      <c r="G124" s="37"/>
      <c r="H124" s="37"/>
      <c r="I124" s="211"/>
      <c r="J124" s="37"/>
      <c r="K124" s="37"/>
      <c r="L124" s="41"/>
      <c r="M124" s="212"/>
      <c r="N124" s="213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141</v>
      </c>
      <c r="AU124" s="14" t="s">
        <v>77</v>
      </c>
    </row>
    <row r="125" s="2" customFormat="1" ht="24.15" customHeight="1">
      <c r="A125" s="35"/>
      <c r="B125" s="36"/>
      <c r="C125" s="196" t="s">
        <v>147</v>
      </c>
      <c r="D125" s="196" t="s">
        <v>133</v>
      </c>
      <c r="E125" s="197" t="s">
        <v>148</v>
      </c>
      <c r="F125" s="198" t="s">
        <v>149</v>
      </c>
      <c r="G125" s="199" t="s">
        <v>150</v>
      </c>
      <c r="H125" s="200">
        <v>6</v>
      </c>
      <c r="I125" s="201"/>
      <c r="J125" s="202">
        <f>ROUND(I125*H125,2)</f>
        <v>0</v>
      </c>
      <c r="K125" s="198" t="s">
        <v>137</v>
      </c>
      <c r="L125" s="41"/>
      <c r="M125" s="203" t="s">
        <v>1</v>
      </c>
      <c r="N125" s="204" t="s">
        <v>42</v>
      </c>
      <c r="O125" s="88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7" t="s">
        <v>138</v>
      </c>
      <c r="AT125" s="207" t="s">
        <v>133</v>
      </c>
      <c r="AU125" s="207" t="s">
        <v>77</v>
      </c>
      <c r="AY125" s="14" t="s">
        <v>139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4" t="s">
        <v>84</v>
      </c>
      <c r="BK125" s="208">
        <f>ROUND(I125*H125,2)</f>
        <v>0</v>
      </c>
      <c r="BL125" s="14" t="s">
        <v>138</v>
      </c>
      <c r="BM125" s="207" t="s">
        <v>226</v>
      </c>
    </row>
    <row r="126" s="2" customFormat="1">
      <c r="A126" s="35"/>
      <c r="B126" s="36"/>
      <c r="C126" s="37"/>
      <c r="D126" s="209" t="s">
        <v>141</v>
      </c>
      <c r="E126" s="37"/>
      <c r="F126" s="210" t="s">
        <v>152</v>
      </c>
      <c r="G126" s="37"/>
      <c r="H126" s="37"/>
      <c r="I126" s="211"/>
      <c r="J126" s="37"/>
      <c r="K126" s="37"/>
      <c r="L126" s="41"/>
      <c r="M126" s="212"/>
      <c r="N126" s="213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141</v>
      </c>
      <c r="AU126" s="14" t="s">
        <v>77</v>
      </c>
    </row>
    <row r="127" s="2" customFormat="1">
      <c r="A127" s="35"/>
      <c r="B127" s="36"/>
      <c r="C127" s="37"/>
      <c r="D127" s="209" t="s">
        <v>153</v>
      </c>
      <c r="E127" s="37"/>
      <c r="F127" s="214" t="s">
        <v>227</v>
      </c>
      <c r="G127" s="37"/>
      <c r="H127" s="37"/>
      <c r="I127" s="211"/>
      <c r="J127" s="37"/>
      <c r="K127" s="37"/>
      <c r="L127" s="41"/>
      <c r="M127" s="212"/>
      <c r="N127" s="213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153</v>
      </c>
      <c r="AU127" s="14" t="s">
        <v>77</v>
      </c>
    </row>
    <row r="128" s="10" customFormat="1">
      <c r="A128" s="10"/>
      <c r="B128" s="215"/>
      <c r="C128" s="216"/>
      <c r="D128" s="209" t="s">
        <v>161</v>
      </c>
      <c r="E128" s="217" t="s">
        <v>1</v>
      </c>
      <c r="F128" s="218" t="s">
        <v>228</v>
      </c>
      <c r="G128" s="216"/>
      <c r="H128" s="219">
        <v>6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5" t="s">
        <v>161</v>
      </c>
      <c r="AU128" s="225" t="s">
        <v>77</v>
      </c>
      <c r="AV128" s="10" t="s">
        <v>86</v>
      </c>
      <c r="AW128" s="10" t="s">
        <v>33</v>
      </c>
      <c r="AX128" s="10" t="s">
        <v>84</v>
      </c>
      <c r="AY128" s="225" t="s">
        <v>139</v>
      </c>
    </row>
    <row r="129" s="2" customFormat="1" ht="24.15" customHeight="1">
      <c r="A129" s="35"/>
      <c r="B129" s="36"/>
      <c r="C129" s="196" t="s">
        <v>138</v>
      </c>
      <c r="D129" s="196" t="s">
        <v>133</v>
      </c>
      <c r="E129" s="197" t="s">
        <v>155</v>
      </c>
      <c r="F129" s="198" t="s">
        <v>156</v>
      </c>
      <c r="G129" s="199" t="s">
        <v>157</v>
      </c>
      <c r="H129" s="200">
        <v>8.2219999999999995</v>
      </c>
      <c r="I129" s="201"/>
      <c r="J129" s="202">
        <f>ROUND(I129*H129,2)</f>
        <v>0</v>
      </c>
      <c r="K129" s="198" t="s">
        <v>137</v>
      </c>
      <c r="L129" s="41"/>
      <c r="M129" s="203" t="s">
        <v>1</v>
      </c>
      <c r="N129" s="204" t="s">
        <v>42</v>
      </c>
      <c r="O129" s="88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7" t="s">
        <v>138</v>
      </c>
      <c r="AT129" s="207" t="s">
        <v>133</v>
      </c>
      <c r="AU129" s="207" t="s">
        <v>77</v>
      </c>
      <c r="AY129" s="14" t="s">
        <v>139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4" t="s">
        <v>84</v>
      </c>
      <c r="BK129" s="208">
        <f>ROUND(I129*H129,2)</f>
        <v>0</v>
      </c>
      <c r="BL129" s="14" t="s">
        <v>138</v>
      </c>
      <c r="BM129" s="207" t="s">
        <v>229</v>
      </c>
    </row>
    <row r="130" s="2" customFormat="1">
      <c r="A130" s="35"/>
      <c r="B130" s="36"/>
      <c r="C130" s="37"/>
      <c r="D130" s="209" t="s">
        <v>141</v>
      </c>
      <c r="E130" s="37"/>
      <c r="F130" s="210" t="s">
        <v>159</v>
      </c>
      <c r="G130" s="37"/>
      <c r="H130" s="37"/>
      <c r="I130" s="211"/>
      <c r="J130" s="37"/>
      <c r="K130" s="37"/>
      <c r="L130" s="41"/>
      <c r="M130" s="212"/>
      <c r="N130" s="213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141</v>
      </c>
      <c r="AU130" s="14" t="s">
        <v>77</v>
      </c>
    </row>
    <row r="131" s="2" customFormat="1">
      <c r="A131" s="35"/>
      <c r="B131" s="36"/>
      <c r="C131" s="37"/>
      <c r="D131" s="209" t="s">
        <v>153</v>
      </c>
      <c r="E131" s="37"/>
      <c r="F131" s="214" t="s">
        <v>230</v>
      </c>
      <c r="G131" s="37"/>
      <c r="H131" s="37"/>
      <c r="I131" s="211"/>
      <c r="J131" s="37"/>
      <c r="K131" s="37"/>
      <c r="L131" s="41"/>
      <c r="M131" s="212"/>
      <c r="N131" s="213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153</v>
      </c>
      <c r="AU131" s="14" t="s">
        <v>77</v>
      </c>
    </row>
    <row r="132" s="10" customFormat="1">
      <c r="A132" s="10"/>
      <c r="B132" s="215"/>
      <c r="C132" s="216"/>
      <c r="D132" s="209" t="s">
        <v>161</v>
      </c>
      <c r="E132" s="217" t="s">
        <v>1</v>
      </c>
      <c r="F132" s="218" t="s">
        <v>231</v>
      </c>
      <c r="G132" s="216"/>
      <c r="H132" s="219">
        <v>8.2219999999999995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5" t="s">
        <v>161</v>
      </c>
      <c r="AU132" s="225" t="s">
        <v>77</v>
      </c>
      <c r="AV132" s="10" t="s">
        <v>86</v>
      </c>
      <c r="AW132" s="10" t="s">
        <v>33</v>
      </c>
      <c r="AX132" s="10" t="s">
        <v>84</v>
      </c>
      <c r="AY132" s="225" t="s">
        <v>139</v>
      </c>
    </row>
    <row r="133" s="2" customFormat="1" ht="24.15" customHeight="1">
      <c r="A133" s="35"/>
      <c r="B133" s="36"/>
      <c r="C133" s="196" t="s">
        <v>165</v>
      </c>
      <c r="D133" s="196" t="s">
        <v>133</v>
      </c>
      <c r="E133" s="197" t="s">
        <v>232</v>
      </c>
      <c r="F133" s="198" t="s">
        <v>233</v>
      </c>
      <c r="G133" s="199" t="s">
        <v>157</v>
      </c>
      <c r="H133" s="200">
        <v>0.107</v>
      </c>
      <c r="I133" s="201"/>
      <c r="J133" s="202">
        <f>ROUND(I133*H133,2)</f>
        <v>0</v>
      </c>
      <c r="K133" s="198" t="s">
        <v>137</v>
      </c>
      <c r="L133" s="41"/>
      <c r="M133" s="203" t="s">
        <v>1</v>
      </c>
      <c r="N133" s="204" t="s">
        <v>42</v>
      </c>
      <c r="O133" s="88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7" t="s">
        <v>138</v>
      </c>
      <c r="AT133" s="207" t="s">
        <v>133</v>
      </c>
      <c r="AU133" s="207" t="s">
        <v>77</v>
      </c>
      <c r="AY133" s="14" t="s">
        <v>139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4" t="s">
        <v>84</v>
      </c>
      <c r="BK133" s="208">
        <f>ROUND(I133*H133,2)</f>
        <v>0</v>
      </c>
      <c r="BL133" s="14" t="s">
        <v>138</v>
      </c>
      <c r="BM133" s="207" t="s">
        <v>234</v>
      </c>
    </row>
    <row r="134" s="2" customFormat="1">
      <c r="A134" s="35"/>
      <c r="B134" s="36"/>
      <c r="C134" s="37"/>
      <c r="D134" s="209" t="s">
        <v>141</v>
      </c>
      <c r="E134" s="37"/>
      <c r="F134" s="210" t="s">
        <v>235</v>
      </c>
      <c r="G134" s="37"/>
      <c r="H134" s="37"/>
      <c r="I134" s="211"/>
      <c r="J134" s="37"/>
      <c r="K134" s="37"/>
      <c r="L134" s="41"/>
      <c r="M134" s="212"/>
      <c r="N134" s="213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141</v>
      </c>
      <c r="AU134" s="14" t="s">
        <v>77</v>
      </c>
    </row>
    <row r="135" s="2" customFormat="1">
      <c r="A135" s="35"/>
      <c r="B135" s="36"/>
      <c r="C135" s="37"/>
      <c r="D135" s="209" t="s">
        <v>236</v>
      </c>
      <c r="E135" s="37"/>
      <c r="F135" s="214" t="s">
        <v>237</v>
      </c>
      <c r="G135" s="37"/>
      <c r="H135" s="37"/>
      <c r="I135" s="211"/>
      <c r="J135" s="37"/>
      <c r="K135" s="37"/>
      <c r="L135" s="41"/>
      <c r="M135" s="212"/>
      <c r="N135" s="213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236</v>
      </c>
      <c r="AU135" s="14" t="s">
        <v>77</v>
      </c>
    </row>
    <row r="136" s="2" customFormat="1">
      <c r="A136" s="35"/>
      <c r="B136" s="36"/>
      <c r="C136" s="37"/>
      <c r="D136" s="209" t="s">
        <v>153</v>
      </c>
      <c r="E136" s="37"/>
      <c r="F136" s="214" t="s">
        <v>238</v>
      </c>
      <c r="G136" s="37"/>
      <c r="H136" s="37"/>
      <c r="I136" s="211"/>
      <c r="J136" s="37"/>
      <c r="K136" s="37"/>
      <c r="L136" s="41"/>
      <c r="M136" s="212"/>
      <c r="N136" s="213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153</v>
      </c>
      <c r="AU136" s="14" t="s">
        <v>77</v>
      </c>
    </row>
    <row r="137" s="10" customFormat="1">
      <c r="A137" s="10"/>
      <c r="B137" s="215"/>
      <c r="C137" s="216"/>
      <c r="D137" s="209" t="s">
        <v>161</v>
      </c>
      <c r="E137" s="217" t="s">
        <v>1</v>
      </c>
      <c r="F137" s="218" t="s">
        <v>239</v>
      </c>
      <c r="G137" s="216"/>
      <c r="H137" s="219">
        <v>0.107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25" t="s">
        <v>161</v>
      </c>
      <c r="AU137" s="225" t="s">
        <v>77</v>
      </c>
      <c r="AV137" s="10" t="s">
        <v>86</v>
      </c>
      <c r="AW137" s="10" t="s">
        <v>33</v>
      </c>
      <c r="AX137" s="10" t="s">
        <v>84</v>
      </c>
      <c r="AY137" s="225" t="s">
        <v>139</v>
      </c>
    </row>
    <row r="138" s="2" customFormat="1" ht="24.15" customHeight="1">
      <c r="A138" s="35"/>
      <c r="B138" s="36"/>
      <c r="C138" s="196" t="s">
        <v>172</v>
      </c>
      <c r="D138" s="196" t="s">
        <v>133</v>
      </c>
      <c r="E138" s="197" t="s">
        <v>166</v>
      </c>
      <c r="F138" s="198" t="s">
        <v>167</v>
      </c>
      <c r="G138" s="199" t="s">
        <v>168</v>
      </c>
      <c r="H138" s="200">
        <v>87.680000000000007</v>
      </c>
      <c r="I138" s="201"/>
      <c r="J138" s="202">
        <f>ROUND(I138*H138,2)</f>
        <v>0</v>
      </c>
      <c r="K138" s="198" t="s">
        <v>137</v>
      </c>
      <c r="L138" s="41"/>
      <c r="M138" s="203" t="s">
        <v>1</v>
      </c>
      <c r="N138" s="204" t="s">
        <v>42</v>
      </c>
      <c r="O138" s="88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7" t="s">
        <v>138</v>
      </c>
      <c r="AT138" s="207" t="s">
        <v>133</v>
      </c>
      <c r="AU138" s="207" t="s">
        <v>77</v>
      </c>
      <c r="AY138" s="14" t="s">
        <v>139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4" t="s">
        <v>84</v>
      </c>
      <c r="BK138" s="208">
        <f>ROUND(I138*H138,2)</f>
        <v>0</v>
      </c>
      <c r="BL138" s="14" t="s">
        <v>138</v>
      </c>
      <c r="BM138" s="207" t="s">
        <v>240</v>
      </c>
    </row>
    <row r="139" s="2" customFormat="1">
      <c r="A139" s="35"/>
      <c r="B139" s="36"/>
      <c r="C139" s="37"/>
      <c r="D139" s="209" t="s">
        <v>141</v>
      </c>
      <c r="E139" s="37"/>
      <c r="F139" s="210" t="s">
        <v>170</v>
      </c>
      <c r="G139" s="37"/>
      <c r="H139" s="37"/>
      <c r="I139" s="211"/>
      <c r="J139" s="37"/>
      <c r="K139" s="37"/>
      <c r="L139" s="41"/>
      <c r="M139" s="212"/>
      <c r="N139" s="213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141</v>
      </c>
      <c r="AU139" s="14" t="s">
        <v>77</v>
      </c>
    </row>
    <row r="140" s="2" customFormat="1">
      <c r="A140" s="35"/>
      <c r="B140" s="36"/>
      <c r="C140" s="37"/>
      <c r="D140" s="209" t="s">
        <v>153</v>
      </c>
      <c r="E140" s="37"/>
      <c r="F140" s="214" t="s">
        <v>241</v>
      </c>
      <c r="G140" s="37"/>
      <c r="H140" s="37"/>
      <c r="I140" s="211"/>
      <c r="J140" s="37"/>
      <c r="K140" s="37"/>
      <c r="L140" s="41"/>
      <c r="M140" s="212"/>
      <c r="N140" s="213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153</v>
      </c>
      <c r="AU140" s="14" t="s">
        <v>77</v>
      </c>
    </row>
    <row r="141" s="10" customFormat="1">
      <c r="A141" s="10"/>
      <c r="B141" s="215"/>
      <c r="C141" s="216"/>
      <c r="D141" s="209" t="s">
        <v>161</v>
      </c>
      <c r="E141" s="217" t="s">
        <v>1</v>
      </c>
      <c r="F141" s="218" t="s">
        <v>242</v>
      </c>
      <c r="G141" s="216"/>
      <c r="H141" s="219">
        <v>87.680000000000007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T141" s="225" t="s">
        <v>161</v>
      </c>
      <c r="AU141" s="225" t="s">
        <v>77</v>
      </c>
      <c r="AV141" s="10" t="s">
        <v>86</v>
      </c>
      <c r="AW141" s="10" t="s">
        <v>33</v>
      </c>
      <c r="AX141" s="10" t="s">
        <v>84</v>
      </c>
      <c r="AY141" s="225" t="s">
        <v>139</v>
      </c>
    </row>
    <row r="142" s="2" customFormat="1" ht="24.15" customHeight="1">
      <c r="A142" s="35"/>
      <c r="B142" s="36"/>
      <c r="C142" s="196" t="s">
        <v>178</v>
      </c>
      <c r="D142" s="196" t="s">
        <v>133</v>
      </c>
      <c r="E142" s="197" t="s">
        <v>173</v>
      </c>
      <c r="F142" s="198" t="s">
        <v>174</v>
      </c>
      <c r="G142" s="199" t="s">
        <v>168</v>
      </c>
      <c r="H142" s="200">
        <v>442.01999999999998</v>
      </c>
      <c r="I142" s="201"/>
      <c r="J142" s="202">
        <f>ROUND(I142*H142,2)</f>
        <v>0</v>
      </c>
      <c r="K142" s="198" t="s">
        <v>137</v>
      </c>
      <c r="L142" s="41"/>
      <c r="M142" s="203" t="s">
        <v>1</v>
      </c>
      <c r="N142" s="204" t="s">
        <v>42</v>
      </c>
      <c r="O142" s="88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7" t="s">
        <v>138</v>
      </c>
      <c r="AT142" s="207" t="s">
        <v>133</v>
      </c>
      <c r="AU142" s="207" t="s">
        <v>77</v>
      </c>
      <c r="AY142" s="14" t="s">
        <v>139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4" t="s">
        <v>84</v>
      </c>
      <c r="BK142" s="208">
        <f>ROUND(I142*H142,2)</f>
        <v>0</v>
      </c>
      <c r="BL142" s="14" t="s">
        <v>138</v>
      </c>
      <c r="BM142" s="207" t="s">
        <v>243</v>
      </c>
    </row>
    <row r="143" s="2" customFormat="1">
      <c r="A143" s="35"/>
      <c r="B143" s="36"/>
      <c r="C143" s="37"/>
      <c r="D143" s="209" t="s">
        <v>141</v>
      </c>
      <c r="E143" s="37"/>
      <c r="F143" s="210" t="s">
        <v>176</v>
      </c>
      <c r="G143" s="37"/>
      <c r="H143" s="37"/>
      <c r="I143" s="211"/>
      <c r="J143" s="37"/>
      <c r="K143" s="37"/>
      <c r="L143" s="41"/>
      <c r="M143" s="212"/>
      <c r="N143" s="213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141</v>
      </c>
      <c r="AU143" s="14" t="s">
        <v>77</v>
      </c>
    </row>
    <row r="144" s="2" customFormat="1">
      <c r="A144" s="35"/>
      <c r="B144" s="36"/>
      <c r="C144" s="37"/>
      <c r="D144" s="209" t="s">
        <v>153</v>
      </c>
      <c r="E144" s="37"/>
      <c r="F144" s="214" t="s">
        <v>244</v>
      </c>
      <c r="G144" s="37"/>
      <c r="H144" s="37"/>
      <c r="I144" s="211"/>
      <c r="J144" s="37"/>
      <c r="K144" s="37"/>
      <c r="L144" s="41"/>
      <c r="M144" s="212"/>
      <c r="N144" s="213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153</v>
      </c>
      <c r="AU144" s="14" t="s">
        <v>77</v>
      </c>
    </row>
    <row r="145" s="10" customFormat="1">
      <c r="A145" s="10"/>
      <c r="B145" s="215"/>
      <c r="C145" s="216"/>
      <c r="D145" s="209" t="s">
        <v>161</v>
      </c>
      <c r="E145" s="217" t="s">
        <v>1</v>
      </c>
      <c r="F145" s="218" t="s">
        <v>245</v>
      </c>
      <c r="G145" s="216"/>
      <c r="H145" s="219">
        <v>442.01999999999998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25" t="s">
        <v>161</v>
      </c>
      <c r="AU145" s="225" t="s">
        <v>77</v>
      </c>
      <c r="AV145" s="10" t="s">
        <v>86</v>
      </c>
      <c r="AW145" s="10" t="s">
        <v>33</v>
      </c>
      <c r="AX145" s="10" t="s">
        <v>84</v>
      </c>
      <c r="AY145" s="225" t="s">
        <v>139</v>
      </c>
    </row>
    <row r="146" s="2" customFormat="1" ht="16.5" customHeight="1">
      <c r="A146" s="35"/>
      <c r="B146" s="36"/>
      <c r="C146" s="196" t="s">
        <v>184</v>
      </c>
      <c r="D146" s="196" t="s">
        <v>133</v>
      </c>
      <c r="E146" s="197" t="s">
        <v>179</v>
      </c>
      <c r="F146" s="198" t="s">
        <v>180</v>
      </c>
      <c r="G146" s="199" t="s">
        <v>157</v>
      </c>
      <c r="H146" s="200">
        <v>8.3290000000000006</v>
      </c>
      <c r="I146" s="201"/>
      <c r="J146" s="202">
        <f>ROUND(I146*H146,2)</f>
        <v>0</v>
      </c>
      <c r="K146" s="198" t="s">
        <v>137</v>
      </c>
      <c r="L146" s="41"/>
      <c r="M146" s="203" t="s">
        <v>1</v>
      </c>
      <c r="N146" s="204" t="s">
        <v>42</v>
      </c>
      <c r="O146" s="88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7" t="s">
        <v>138</v>
      </c>
      <c r="AT146" s="207" t="s">
        <v>133</v>
      </c>
      <c r="AU146" s="207" t="s">
        <v>77</v>
      </c>
      <c r="AY146" s="14" t="s">
        <v>139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4" t="s">
        <v>84</v>
      </c>
      <c r="BK146" s="208">
        <f>ROUND(I146*H146,2)</f>
        <v>0</v>
      </c>
      <c r="BL146" s="14" t="s">
        <v>138</v>
      </c>
      <c r="BM146" s="207" t="s">
        <v>246</v>
      </c>
    </row>
    <row r="147" s="2" customFormat="1">
      <c r="A147" s="35"/>
      <c r="B147" s="36"/>
      <c r="C147" s="37"/>
      <c r="D147" s="209" t="s">
        <v>141</v>
      </c>
      <c r="E147" s="37"/>
      <c r="F147" s="210" t="s">
        <v>182</v>
      </c>
      <c r="G147" s="37"/>
      <c r="H147" s="37"/>
      <c r="I147" s="211"/>
      <c r="J147" s="37"/>
      <c r="K147" s="37"/>
      <c r="L147" s="41"/>
      <c r="M147" s="212"/>
      <c r="N147" s="213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141</v>
      </c>
      <c r="AU147" s="14" t="s">
        <v>77</v>
      </c>
    </row>
    <row r="148" s="2" customFormat="1">
      <c r="A148" s="35"/>
      <c r="B148" s="36"/>
      <c r="C148" s="37"/>
      <c r="D148" s="209" t="s">
        <v>153</v>
      </c>
      <c r="E148" s="37"/>
      <c r="F148" s="214" t="s">
        <v>183</v>
      </c>
      <c r="G148" s="37"/>
      <c r="H148" s="37"/>
      <c r="I148" s="211"/>
      <c r="J148" s="37"/>
      <c r="K148" s="37"/>
      <c r="L148" s="41"/>
      <c r="M148" s="212"/>
      <c r="N148" s="213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153</v>
      </c>
      <c r="AU148" s="14" t="s">
        <v>77</v>
      </c>
    </row>
    <row r="149" s="10" customFormat="1">
      <c r="A149" s="10"/>
      <c r="B149" s="215"/>
      <c r="C149" s="216"/>
      <c r="D149" s="209" t="s">
        <v>161</v>
      </c>
      <c r="E149" s="217" t="s">
        <v>1</v>
      </c>
      <c r="F149" s="218" t="s">
        <v>247</v>
      </c>
      <c r="G149" s="216"/>
      <c r="H149" s="219">
        <v>8.3290000000000006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T149" s="225" t="s">
        <v>161</v>
      </c>
      <c r="AU149" s="225" t="s">
        <v>77</v>
      </c>
      <c r="AV149" s="10" t="s">
        <v>86</v>
      </c>
      <c r="AW149" s="10" t="s">
        <v>33</v>
      </c>
      <c r="AX149" s="10" t="s">
        <v>84</v>
      </c>
      <c r="AY149" s="225" t="s">
        <v>139</v>
      </c>
    </row>
    <row r="150" s="2" customFormat="1" ht="16.5" customHeight="1">
      <c r="A150" s="35"/>
      <c r="B150" s="36"/>
      <c r="C150" s="196" t="s">
        <v>191</v>
      </c>
      <c r="D150" s="196" t="s">
        <v>133</v>
      </c>
      <c r="E150" s="197" t="s">
        <v>185</v>
      </c>
      <c r="F150" s="198" t="s">
        <v>186</v>
      </c>
      <c r="G150" s="199" t="s">
        <v>168</v>
      </c>
      <c r="H150" s="200">
        <v>529.70000000000005</v>
      </c>
      <c r="I150" s="201"/>
      <c r="J150" s="202">
        <f>ROUND(I150*H150,2)</f>
        <v>0</v>
      </c>
      <c r="K150" s="198" t="s">
        <v>137</v>
      </c>
      <c r="L150" s="41"/>
      <c r="M150" s="203" t="s">
        <v>1</v>
      </c>
      <c r="N150" s="204" t="s">
        <v>42</v>
      </c>
      <c r="O150" s="88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7" t="s">
        <v>138</v>
      </c>
      <c r="AT150" s="207" t="s">
        <v>133</v>
      </c>
      <c r="AU150" s="207" t="s">
        <v>77</v>
      </c>
      <c r="AY150" s="14" t="s">
        <v>139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4" t="s">
        <v>84</v>
      </c>
      <c r="BK150" s="208">
        <f>ROUND(I150*H150,2)</f>
        <v>0</v>
      </c>
      <c r="BL150" s="14" t="s">
        <v>138</v>
      </c>
      <c r="BM150" s="207" t="s">
        <v>248</v>
      </c>
    </row>
    <row r="151" s="2" customFormat="1">
      <c r="A151" s="35"/>
      <c r="B151" s="36"/>
      <c r="C151" s="37"/>
      <c r="D151" s="209" t="s">
        <v>141</v>
      </c>
      <c r="E151" s="37"/>
      <c r="F151" s="210" t="s">
        <v>188</v>
      </c>
      <c r="G151" s="37"/>
      <c r="H151" s="37"/>
      <c r="I151" s="211"/>
      <c r="J151" s="37"/>
      <c r="K151" s="37"/>
      <c r="L151" s="41"/>
      <c r="M151" s="212"/>
      <c r="N151" s="213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141</v>
      </c>
      <c r="AU151" s="14" t="s">
        <v>77</v>
      </c>
    </row>
    <row r="152" s="2" customFormat="1">
      <c r="A152" s="35"/>
      <c r="B152" s="36"/>
      <c r="C152" s="37"/>
      <c r="D152" s="209" t="s">
        <v>153</v>
      </c>
      <c r="E152" s="37"/>
      <c r="F152" s="214" t="s">
        <v>189</v>
      </c>
      <c r="G152" s="37"/>
      <c r="H152" s="37"/>
      <c r="I152" s="211"/>
      <c r="J152" s="37"/>
      <c r="K152" s="37"/>
      <c r="L152" s="41"/>
      <c r="M152" s="212"/>
      <c r="N152" s="213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153</v>
      </c>
      <c r="AU152" s="14" t="s">
        <v>77</v>
      </c>
    </row>
    <row r="153" s="10" customFormat="1">
      <c r="A153" s="10"/>
      <c r="B153" s="215"/>
      <c r="C153" s="216"/>
      <c r="D153" s="209" t="s">
        <v>161</v>
      </c>
      <c r="E153" s="217" t="s">
        <v>1</v>
      </c>
      <c r="F153" s="218" t="s">
        <v>249</v>
      </c>
      <c r="G153" s="216"/>
      <c r="H153" s="219">
        <v>529.70000000000005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25" t="s">
        <v>161</v>
      </c>
      <c r="AU153" s="225" t="s">
        <v>77</v>
      </c>
      <c r="AV153" s="10" t="s">
        <v>86</v>
      </c>
      <c r="AW153" s="10" t="s">
        <v>33</v>
      </c>
      <c r="AX153" s="10" t="s">
        <v>84</v>
      </c>
      <c r="AY153" s="225" t="s">
        <v>139</v>
      </c>
    </row>
    <row r="154" s="2" customFormat="1" ht="24.15" customHeight="1">
      <c r="A154" s="35"/>
      <c r="B154" s="36"/>
      <c r="C154" s="196" t="s">
        <v>198</v>
      </c>
      <c r="D154" s="196" t="s">
        <v>133</v>
      </c>
      <c r="E154" s="197" t="s">
        <v>192</v>
      </c>
      <c r="F154" s="198" t="s">
        <v>193</v>
      </c>
      <c r="G154" s="199" t="s">
        <v>194</v>
      </c>
      <c r="H154" s="200">
        <v>6</v>
      </c>
      <c r="I154" s="201"/>
      <c r="J154" s="202">
        <f>ROUND(I154*H154,2)</f>
        <v>0</v>
      </c>
      <c r="K154" s="198" t="s">
        <v>137</v>
      </c>
      <c r="L154" s="41"/>
      <c r="M154" s="203" t="s">
        <v>1</v>
      </c>
      <c r="N154" s="204" t="s">
        <v>42</v>
      </c>
      <c r="O154" s="88"/>
      <c r="P154" s="205">
        <f>O154*H154</f>
        <v>0</v>
      </c>
      <c r="Q154" s="205">
        <v>0</v>
      </c>
      <c r="R154" s="205">
        <f>Q154*H154</f>
        <v>0</v>
      </c>
      <c r="S154" s="205">
        <v>0</v>
      </c>
      <c r="T154" s="20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7" t="s">
        <v>138</v>
      </c>
      <c r="AT154" s="207" t="s">
        <v>133</v>
      </c>
      <c r="AU154" s="207" t="s">
        <v>77</v>
      </c>
      <c r="AY154" s="14" t="s">
        <v>139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4" t="s">
        <v>84</v>
      </c>
      <c r="BK154" s="208">
        <f>ROUND(I154*H154,2)</f>
        <v>0</v>
      </c>
      <c r="BL154" s="14" t="s">
        <v>138</v>
      </c>
      <c r="BM154" s="207" t="s">
        <v>250</v>
      </c>
    </row>
    <row r="155" s="2" customFormat="1">
      <c r="A155" s="35"/>
      <c r="B155" s="36"/>
      <c r="C155" s="37"/>
      <c r="D155" s="209" t="s">
        <v>141</v>
      </c>
      <c r="E155" s="37"/>
      <c r="F155" s="210" t="s">
        <v>196</v>
      </c>
      <c r="G155" s="37"/>
      <c r="H155" s="37"/>
      <c r="I155" s="211"/>
      <c r="J155" s="37"/>
      <c r="K155" s="37"/>
      <c r="L155" s="41"/>
      <c r="M155" s="212"/>
      <c r="N155" s="213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141</v>
      </c>
      <c r="AU155" s="14" t="s">
        <v>77</v>
      </c>
    </row>
    <row r="156" s="2" customFormat="1">
      <c r="A156" s="35"/>
      <c r="B156" s="36"/>
      <c r="C156" s="37"/>
      <c r="D156" s="209" t="s">
        <v>153</v>
      </c>
      <c r="E156" s="37"/>
      <c r="F156" s="214" t="s">
        <v>251</v>
      </c>
      <c r="G156" s="37"/>
      <c r="H156" s="37"/>
      <c r="I156" s="211"/>
      <c r="J156" s="37"/>
      <c r="K156" s="37"/>
      <c r="L156" s="41"/>
      <c r="M156" s="212"/>
      <c r="N156" s="213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153</v>
      </c>
      <c r="AU156" s="14" t="s">
        <v>77</v>
      </c>
    </row>
    <row r="157" s="10" customFormat="1">
      <c r="A157" s="10"/>
      <c r="B157" s="215"/>
      <c r="C157" s="216"/>
      <c r="D157" s="209" t="s">
        <v>161</v>
      </c>
      <c r="E157" s="217" t="s">
        <v>1</v>
      </c>
      <c r="F157" s="218" t="s">
        <v>228</v>
      </c>
      <c r="G157" s="216"/>
      <c r="H157" s="219">
        <v>6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25" t="s">
        <v>161</v>
      </c>
      <c r="AU157" s="225" t="s">
        <v>77</v>
      </c>
      <c r="AV157" s="10" t="s">
        <v>86</v>
      </c>
      <c r="AW157" s="10" t="s">
        <v>33</v>
      </c>
      <c r="AX157" s="10" t="s">
        <v>84</v>
      </c>
      <c r="AY157" s="225" t="s">
        <v>139</v>
      </c>
    </row>
    <row r="158" s="2" customFormat="1" ht="16.5" customHeight="1">
      <c r="A158" s="35"/>
      <c r="B158" s="36"/>
      <c r="C158" s="237" t="s">
        <v>206</v>
      </c>
      <c r="D158" s="237" t="s">
        <v>199</v>
      </c>
      <c r="E158" s="238" t="s">
        <v>200</v>
      </c>
      <c r="F158" s="239" t="s">
        <v>201</v>
      </c>
      <c r="G158" s="240" t="s">
        <v>202</v>
      </c>
      <c r="H158" s="241">
        <v>2238.152</v>
      </c>
      <c r="I158" s="242"/>
      <c r="J158" s="243">
        <f>ROUND(I158*H158,2)</f>
        <v>0</v>
      </c>
      <c r="K158" s="239" t="s">
        <v>137</v>
      </c>
      <c r="L158" s="244"/>
      <c r="M158" s="245" t="s">
        <v>1</v>
      </c>
      <c r="N158" s="246" t="s">
        <v>42</v>
      </c>
      <c r="O158" s="88"/>
      <c r="P158" s="205">
        <f>O158*H158</f>
        <v>0</v>
      </c>
      <c r="Q158" s="205">
        <v>1</v>
      </c>
      <c r="R158" s="205">
        <f>Q158*H158</f>
        <v>2238.152</v>
      </c>
      <c r="S158" s="205">
        <v>0</v>
      </c>
      <c r="T158" s="20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7" t="s">
        <v>203</v>
      </c>
      <c r="AT158" s="207" t="s">
        <v>199</v>
      </c>
      <c r="AU158" s="207" t="s">
        <v>77</v>
      </c>
      <c r="AY158" s="14" t="s">
        <v>139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4" t="s">
        <v>84</v>
      </c>
      <c r="BK158" s="208">
        <f>ROUND(I158*H158,2)</f>
        <v>0</v>
      </c>
      <c r="BL158" s="14" t="s">
        <v>203</v>
      </c>
      <c r="BM158" s="207" t="s">
        <v>252</v>
      </c>
    </row>
    <row r="159" s="2" customFormat="1">
      <c r="A159" s="35"/>
      <c r="B159" s="36"/>
      <c r="C159" s="37"/>
      <c r="D159" s="209" t="s">
        <v>141</v>
      </c>
      <c r="E159" s="37"/>
      <c r="F159" s="210" t="s">
        <v>201</v>
      </c>
      <c r="G159" s="37"/>
      <c r="H159" s="37"/>
      <c r="I159" s="211"/>
      <c r="J159" s="37"/>
      <c r="K159" s="37"/>
      <c r="L159" s="41"/>
      <c r="M159" s="212"/>
      <c r="N159" s="213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141</v>
      </c>
      <c r="AU159" s="14" t="s">
        <v>77</v>
      </c>
    </row>
    <row r="160" s="10" customFormat="1">
      <c r="A160" s="10"/>
      <c r="B160" s="215"/>
      <c r="C160" s="216"/>
      <c r="D160" s="209" t="s">
        <v>161</v>
      </c>
      <c r="E160" s="217" t="s">
        <v>1</v>
      </c>
      <c r="F160" s="218" t="s">
        <v>253</v>
      </c>
      <c r="G160" s="216"/>
      <c r="H160" s="219">
        <v>2238.152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25" t="s">
        <v>161</v>
      </c>
      <c r="AU160" s="225" t="s">
        <v>77</v>
      </c>
      <c r="AV160" s="10" t="s">
        <v>86</v>
      </c>
      <c r="AW160" s="10" t="s">
        <v>33</v>
      </c>
      <c r="AX160" s="10" t="s">
        <v>84</v>
      </c>
      <c r="AY160" s="225" t="s">
        <v>139</v>
      </c>
    </row>
    <row r="161" s="2" customFormat="1" ht="33" customHeight="1">
      <c r="A161" s="35"/>
      <c r="B161" s="36"/>
      <c r="C161" s="196" t="s">
        <v>211</v>
      </c>
      <c r="D161" s="196" t="s">
        <v>133</v>
      </c>
      <c r="E161" s="197" t="s">
        <v>207</v>
      </c>
      <c r="F161" s="198" t="s">
        <v>208</v>
      </c>
      <c r="G161" s="199" t="s">
        <v>194</v>
      </c>
      <c r="H161" s="200">
        <v>6</v>
      </c>
      <c r="I161" s="201"/>
      <c r="J161" s="202">
        <f>ROUND(I161*H161,2)</f>
        <v>0</v>
      </c>
      <c r="K161" s="198" t="s">
        <v>137</v>
      </c>
      <c r="L161" s="41"/>
      <c r="M161" s="203" t="s">
        <v>1</v>
      </c>
      <c r="N161" s="204" t="s">
        <v>42</v>
      </c>
      <c r="O161" s="88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7" t="s">
        <v>138</v>
      </c>
      <c r="AT161" s="207" t="s">
        <v>133</v>
      </c>
      <c r="AU161" s="207" t="s">
        <v>77</v>
      </c>
      <c r="AY161" s="14" t="s">
        <v>139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4" t="s">
        <v>84</v>
      </c>
      <c r="BK161" s="208">
        <f>ROUND(I161*H161,2)</f>
        <v>0</v>
      </c>
      <c r="BL161" s="14" t="s">
        <v>138</v>
      </c>
      <c r="BM161" s="207" t="s">
        <v>254</v>
      </c>
    </row>
    <row r="162" s="2" customFormat="1">
      <c r="A162" s="35"/>
      <c r="B162" s="36"/>
      <c r="C162" s="37"/>
      <c r="D162" s="209" t="s">
        <v>141</v>
      </c>
      <c r="E162" s="37"/>
      <c r="F162" s="210" t="s">
        <v>210</v>
      </c>
      <c r="G162" s="37"/>
      <c r="H162" s="37"/>
      <c r="I162" s="211"/>
      <c r="J162" s="37"/>
      <c r="K162" s="37"/>
      <c r="L162" s="41"/>
      <c r="M162" s="212"/>
      <c r="N162" s="213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141</v>
      </c>
      <c r="AU162" s="14" t="s">
        <v>77</v>
      </c>
    </row>
    <row r="163" s="2" customFormat="1">
      <c r="A163" s="35"/>
      <c r="B163" s="36"/>
      <c r="C163" s="37"/>
      <c r="D163" s="209" t="s">
        <v>153</v>
      </c>
      <c r="E163" s="37"/>
      <c r="F163" s="214" t="s">
        <v>255</v>
      </c>
      <c r="G163" s="37"/>
      <c r="H163" s="37"/>
      <c r="I163" s="211"/>
      <c r="J163" s="37"/>
      <c r="K163" s="37"/>
      <c r="L163" s="41"/>
      <c r="M163" s="212"/>
      <c r="N163" s="213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153</v>
      </c>
      <c r="AU163" s="14" t="s">
        <v>77</v>
      </c>
    </row>
    <row r="164" s="10" customFormat="1">
      <c r="A164" s="10"/>
      <c r="B164" s="215"/>
      <c r="C164" s="216"/>
      <c r="D164" s="209" t="s">
        <v>161</v>
      </c>
      <c r="E164" s="217" t="s">
        <v>1</v>
      </c>
      <c r="F164" s="218" t="s">
        <v>228</v>
      </c>
      <c r="G164" s="216"/>
      <c r="H164" s="219">
        <v>6</v>
      </c>
      <c r="I164" s="220"/>
      <c r="J164" s="216"/>
      <c r="K164" s="216"/>
      <c r="L164" s="221"/>
      <c r="M164" s="222"/>
      <c r="N164" s="223"/>
      <c r="O164" s="223"/>
      <c r="P164" s="223"/>
      <c r="Q164" s="223"/>
      <c r="R164" s="223"/>
      <c r="S164" s="223"/>
      <c r="T164" s="224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25" t="s">
        <v>161</v>
      </c>
      <c r="AU164" s="225" t="s">
        <v>77</v>
      </c>
      <c r="AV164" s="10" t="s">
        <v>86</v>
      </c>
      <c r="AW164" s="10" t="s">
        <v>33</v>
      </c>
      <c r="AX164" s="10" t="s">
        <v>84</v>
      </c>
      <c r="AY164" s="225" t="s">
        <v>139</v>
      </c>
    </row>
    <row r="165" s="2" customFormat="1" ht="44.25" customHeight="1">
      <c r="A165" s="35"/>
      <c r="B165" s="36"/>
      <c r="C165" s="196" t="s">
        <v>217</v>
      </c>
      <c r="D165" s="196" t="s">
        <v>133</v>
      </c>
      <c r="E165" s="197" t="s">
        <v>212</v>
      </c>
      <c r="F165" s="198" t="s">
        <v>213</v>
      </c>
      <c r="G165" s="199" t="s">
        <v>168</v>
      </c>
      <c r="H165" s="200">
        <v>1626</v>
      </c>
      <c r="I165" s="201"/>
      <c r="J165" s="202">
        <f>ROUND(I165*H165,2)</f>
        <v>0</v>
      </c>
      <c r="K165" s="198" t="s">
        <v>137</v>
      </c>
      <c r="L165" s="41"/>
      <c r="M165" s="203" t="s">
        <v>1</v>
      </c>
      <c r="N165" s="204" t="s">
        <v>42</v>
      </c>
      <c r="O165" s="88"/>
      <c r="P165" s="205">
        <f>O165*H165</f>
        <v>0</v>
      </c>
      <c r="Q165" s="205">
        <v>0</v>
      </c>
      <c r="R165" s="205">
        <f>Q165*H165</f>
        <v>0</v>
      </c>
      <c r="S165" s="205">
        <v>0</v>
      </c>
      <c r="T165" s="20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7" t="s">
        <v>138</v>
      </c>
      <c r="AT165" s="207" t="s">
        <v>133</v>
      </c>
      <c r="AU165" s="207" t="s">
        <v>77</v>
      </c>
      <c r="AY165" s="14" t="s">
        <v>139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4" t="s">
        <v>84</v>
      </c>
      <c r="BK165" s="208">
        <f>ROUND(I165*H165,2)</f>
        <v>0</v>
      </c>
      <c r="BL165" s="14" t="s">
        <v>138</v>
      </c>
      <c r="BM165" s="207" t="s">
        <v>256</v>
      </c>
    </row>
    <row r="166" s="2" customFormat="1">
      <c r="A166" s="35"/>
      <c r="B166" s="36"/>
      <c r="C166" s="37"/>
      <c r="D166" s="209" t="s">
        <v>141</v>
      </c>
      <c r="E166" s="37"/>
      <c r="F166" s="210" t="s">
        <v>215</v>
      </c>
      <c r="G166" s="37"/>
      <c r="H166" s="37"/>
      <c r="I166" s="211"/>
      <c r="J166" s="37"/>
      <c r="K166" s="37"/>
      <c r="L166" s="41"/>
      <c r="M166" s="212"/>
      <c r="N166" s="213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141</v>
      </c>
      <c r="AU166" s="14" t="s">
        <v>77</v>
      </c>
    </row>
    <row r="167" s="2" customFormat="1">
      <c r="A167" s="35"/>
      <c r="B167" s="36"/>
      <c r="C167" s="37"/>
      <c r="D167" s="209" t="s">
        <v>153</v>
      </c>
      <c r="E167" s="37"/>
      <c r="F167" s="214" t="s">
        <v>257</v>
      </c>
      <c r="G167" s="37"/>
      <c r="H167" s="37"/>
      <c r="I167" s="211"/>
      <c r="J167" s="37"/>
      <c r="K167" s="37"/>
      <c r="L167" s="41"/>
      <c r="M167" s="212"/>
      <c r="N167" s="213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153</v>
      </c>
      <c r="AU167" s="14" t="s">
        <v>77</v>
      </c>
    </row>
    <row r="168" s="10" customFormat="1">
      <c r="A168" s="10"/>
      <c r="B168" s="215"/>
      <c r="C168" s="216"/>
      <c r="D168" s="209" t="s">
        <v>161</v>
      </c>
      <c r="E168" s="217" t="s">
        <v>1</v>
      </c>
      <c r="F168" s="218" t="s">
        <v>258</v>
      </c>
      <c r="G168" s="216"/>
      <c r="H168" s="219">
        <v>1626</v>
      </c>
      <c r="I168" s="220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25" t="s">
        <v>161</v>
      </c>
      <c r="AU168" s="225" t="s">
        <v>77</v>
      </c>
      <c r="AV168" s="10" t="s">
        <v>86</v>
      </c>
      <c r="AW168" s="10" t="s">
        <v>33</v>
      </c>
      <c r="AX168" s="10" t="s">
        <v>84</v>
      </c>
      <c r="AY168" s="225" t="s">
        <v>139</v>
      </c>
    </row>
    <row r="169" s="2" customFormat="1" ht="24.15" customHeight="1">
      <c r="A169" s="35"/>
      <c r="B169" s="36"/>
      <c r="C169" s="196" t="s">
        <v>259</v>
      </c>
      <c r="D169" s="196" t="s">
        <v>133</v>
      </c>
      <c r="E169" s="197" t="s">
        <v>218</v>
      </c>
      <c r="F169" s="198" t="s">
        <v>219</v>
      </c>
      <c r="G169" s="199" t="s">
        <v>150</v>
      </c>
      <c r="H169" s="200">
        <v>2</v>
      </c>
      <c r="I169" s="201"/>
      <c r="J169" s="202">
        <f>ROUND(I169*H169,2)</f>
        <v>0</v>
      </c>
      <c r="K169" s="198" t="s">
        <v>137</v>
      </c>
      <c r="L169" s="41"/>
      <c r="M169" s="203" t="s">
        <v>1</v>
      </c>
      <c r="N169" s="204" t="s">
        <v>42</v>
      </c>
      <c r="O169" s="88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7" t="s">
        <v>138</v>
      </c>
      <c r="AT169" s="207" t="s">
        <v>133</v>
      </c>
      <c r="AU169" s="207" t="s">
        <v>77</v>
      </c>
      <c r="AY169" s="14" t="s">
        <v>139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4" t="s">
        <v>84</v>
      </c>
      <c r="BK169" s="208">
        <f>ROUND(I169*H169,2)</f>
        <v>0</v>
      </c>
      <c r="BL169" s="14" t="s">
        <v>138</v>
      </c>
      <c r="BM169" s="207" t="s">
        <v>260</v>
      </c>
    </row>
    <row r="170" s="2" customFormat="1">
      <c r="A170" s="35"/>
      <c r="B170" s="36"/>
      <c r="C170" s="37"/>
      <c r="D170" s="209" t="s">
        <v>141</v>
      </c>
      <c r="E170" s="37"/>
      <c r="F170" s="210" t="s">
        <v>221</v>
      </c>
      <c r="G170" s="37"/>
      <c r="H170" s="37"/>
      <c r="I170" s="211"/>
      <c r="J170" s="37"/>
      <c r="K170" s="37"/>
      <c r="L170" s="41"/>
      <c r="M170" s="212"/>
      <c r="N170" s="213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141</v>
      </c>
      <c r="AU170" s="14" t="s">
        <v>77</v>
      </c>
    </row>
    <row r="171" s="2" customFormat="1">
      <c r="A171" s="35"/>
      <c r="B171" s="36"/>
      <c r="C171" s="37"/>
      <c r="D171" s="209" t="s">
        <v>153</v>
      </c>
      <c r="E171" s="37"/>
      <c r="F171" s="214" t="s">
        <v>261</v>
      </c>
      <c r="G171" s="37"/>
      <c r="H171" s="37"/>
      <c r="I171" s="211"/>
      <c r="J171" s="37"/>
      <c r="K171" s="37"/>
      <c r="L171" s="41"/>
      <c r="M171" s="247"/>
      <c r="N171" s="248"/>
      <c r="O171" s="249"/>
      <c r="P171" s="249"/>
      <c r="Q171" s="249"/>
      <c r="R171" s="249"/>
      <c r="S171" s="249"/>
      <c r="T171" s="250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153</v>
      </c>
      <c r="AU171" s="14" t="s">
        <v>77</v>
      </c>
    </row>
    <row r="172" s="2" customFormat="1" ht="6.96" customHeight="1">
      <c r="A172" s="35"/>
      <c r="B172" s="63"/>
      <c r="C172" s="64"/>
      <c r="D172" s="64"/>
      <c r="E172" s="64"/>
      <c r="F172" s="64"/>
      <c r="G172" s="64"/>
      <c r="H172" s="64"/>
      <c r="I172" s="64"/>
      <c r="J172" s="64"/>
      <c r="K172" s="64"/>
      <c r="L172" s="41"/>
      <c r="M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</row>
  </sheetData>
  <sheetProtection sheet="1" autoFilter="0" formatColumns="0" formatRows="0" objects="1" scenarios="1" spinCount="100000" saltValue="i474J797hPCZ23cyneaefo+RvaiPx91NOSe7XhjQx1xL5D/uojc1uAaSZYY2fE8u6rnXp6L7i6Uih3AgNyHXZQ==" hashValue="If3p1Mn30VH73cAzXmE3FSPrGalM2IPyzp8sHYM+Q1jeg+eomhcNAdn42PAOHvJEg0q7aN//aXA9GCN1esrPrw==" algorithmName="SHA-512" password="CC35"/>
  <autoFilter ref="C119:K17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97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86</v>
      </c>
    </row>
    <row r="4" hidden="1" s="1" customFormat="1" ht="24.96" customHeight="1">
      <c r="B4" s="17"/>
      <c r="D4" s="145" t="s">
        <v>110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16.5" customHeight="1">
      <c r="B7" s="17"/>
      <c r="E7" s="148" t="str">
        <f>'Rekapitulace stavby'!K6</f>
        <v>Oprava GPK v úseku Mariánské Lázně - Lipová u Chebu</v>
      </c>
      <c r="F7" s="147"/>
      <c r="G7" s="147"/>
      <c r="H7" s="147"/>
      <c r="L7" s="17"/>
    </row>
    <row r="8" hidden="1" s="1" customFormat="1" ht="12" customHeight="1">
      <c r="B8" s="17"/>
      <c r="D8" s="147" t="s">
        <v>111</v>
      </c>
      <c r="L8" s="17"/>
    </row>
    <row r="9" hidden="1" s="2" customFormat="1" ht="16.5" customHeight="1">
      <c r="A9" s="35"/>
      <c r="B9" s="41"/>
      <c r="C9" s="35"/>
      <c r="D9" s="35"/>
      <c r="E9" s="148" t="s">
        <v>112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113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30" customHeight="1">
      <c r="A11" s="35"/>
      <c r="B11" s="41"/>
      <c r="C11" s="35"/>
      <c r="D11" s="35"/>
      <c r="E11" s="149" t="s">
        <v>262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11. 10. 2021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47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30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28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32</v>
      </c>
      <c r="E22" s="35"/>
      <c r="F22" s="35"/>
      <c r="G22" s="35"/>
      <c r="H22" s="35"/>
      <c r="I22" s="147" t="s">
        <v>25</v>
      </c>
      <c r="J22" s="138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">
        <v>21</v>
      </c>
      <c r="F23" s="35"/>
      <c r="G23" s="35"/>
      <c r="H23" s="35"/>
      <c r="I23" s="147" t="s">
        <v>28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34</v>
      </c>
      <c r="E25" s="35"/>
      <c r="F25" s="35"/>
      <c r="G25" s="35"/>
      <c r="H25" s="35"/>
      <c r="I25" s="147" t="s">
        <v>25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">
        <v>35</v>
      </c>
      <c r="F26" s="35"/>
      <c r="G26" s="35"/>
      <c r="H26" s="35"/>
      <c r="I26" s="147" t="s">
        <v>28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36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37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39</v>
      </c>
      <c r="G34" s="35"/>
      <c r="H34" s="35"/>
      <c r="I34" s="158" t="s">
        <v>38</v>
      </c>
      <c r="J34" s="158" t="s">
        <v>40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41</v>
      </c>
      <c r="E35" s="147" t="s">
        <v>42</v>
      </c>
      <c r="F35" s="160">
        <f>ROUND((SUM(BE120:BE187)),  2)</f>
        <v>0</v>
      </c>
      <c r="G35" s="35"/>
      <c r="H35" s="35"/>
      <c r="I35" s="161">
        <v>0.20999999999999999</v>
      </c>
      <c r="J35" s="160">
        <f>ROUND(((SUM(BE120:BE187))*I35),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43</v>
      </c>
      <c r="F36" s="160">
        <f>ROUND((SUM(BF120:BF187)),  2)</f>
        <v>0</v>
      </c>
      <c r="G36" s="35"/>
      <c r="H36" s="35"/>
      <c r="I36" s="161">
        <v>0.14999999999999999</v>
      </c>
      <c r="J36" s="160">
        <f>ROUND(((SUM(BF120:BF187))*I36),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44</v>
      </c>
      <c r="F37" s="160">
        <f>ROUND((SUM(BG120:BG187)),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45</v>
      </c>
      <c r="F38" s="160">
        <f>ROUND((SUM(BH120:BH187)),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46</v>
      </c>
      <c r="F39" s="160">
        <f>ROUND((SUM(BI120:BI187)),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47</v>
      </c>
      <c r="E41" s="164"/>
      <c r="F41" s="164"/>
      <c r="G41" s="165" t="s">
        <v>48</v>
      </c>
      <c r="H41" s="166" t="s">
        <v>49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50</v>
      </c>
      <c r="E50" s="170"/>
      <c r="F50" s="170"/>
      <c r="G50" s="169" t="s">
        <v>51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2"/>
      <c r="J61" s="174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54</v>
      </c>
      <c r="E65" s="175"/>
      <c r="F65" s="175"/>
      <c r="G65" s="169" t="s">
        <v>55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2"/>
      <c r="J76" s="174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GPK v úseku Mariánské Lázně - Lipová u Chebu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111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112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113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30" customHeight="1">
      <c r="A89" s="35"/>
      <c r="B89" s="36"/>
      <c r="C89" s="37"/>
      <c r="D89" s="37"/>
      <c r="E89" s="73" t="str">
        <f>E11</f>
        <v>A.1.3 - Úprava GPK v úseku ŽST Dolní Žandov-Lipová u Chebu mimo(km 437,645 - 443,879)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11. 10. 2021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železnic,s.o.;OŘ ÚNL-ST Karlovy Vary</v>
      </c>
      <c r="G93" s="37"/>
      <c r="H93" s="37"/>
      <c r="I93" s="29" t="s">
        <v>32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34</v>
      </c>
      <c r="J94" s="33" t="str">
        <f>E26</f>
        <v>Pavlína Liprtová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116</v>
      </c>
      <c r="D96" s="182"/>
      <c r="E96" s="182"/>
      <c r="F96" s="182"/>
      <c r="G96" s="182"/>
      <c r="H96" s="182"/>
      <c r="I96" s="182"/>
      <c r="J96" s="183" t="s">
        <v>117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118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119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120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80" t="str">
        <f>E7</f>
        <v>Oprava GPK v úseku Mariánské Lázně - Lipová u Chebu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111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112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113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30" customHeight="1">
      <c r="A112" s="35"/>
      <c r="B112" s="36"/>
      <c r="C112" s="37"/>
      <c r="D112" s="37"/>
      <c r="E112" s="73" t="str">
        <f>E11</f>
        <v>A.1.3 - Úprava GPK v úseku ŽST Dolní Žandov-Lipová u Chebu mimo(km 437,645 - 443,879)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 xml:space="preserve"> </v>
      </c>
      <c r="G114" s="37"/>
      <c r="H114" s="37"/>
      <c r="I114" s="29" t="s">
        <v>22</v>
      </c>
      <c r="J114" s="76" t="str">
        <f>IF(J14="","",J14)</f>
        <v>11. 10. 2021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železnic,s.o.;OŘ ÚNL-ST Karlovy Vary</v>
      </c>
      <c r="G116" s="37"/>
      <c r="H116" s="37"/>
      <c r="I116" s="29" t="s">
        <v>32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30</v>
      </c>
      <c r="D117" s="37"/>
      <c r="E117" s="37"/>
      <c r="F117" s="24" t="str">
        <f>IF(E20="","",E20)</f>
        <v>Vyplň údaj</v>
      </c>
      <c r="G117" s="37"/>
      <c r="H117" s="37"/>
      <c r="I117" s="29" t="s">
        <v>34</v>
      </c>
      <c r="J117" s="33" t="str">
        <f>E26</f>
        <v>Pavlína Liprtová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121</v>
      </c>
      <c r="D119" s="188" t="s">
        <v>62</v>
      </c>
      <c r="E119" s="188" t="s">
        <v>58</v>
      </c>
      <c r="F119" s="188" t="s">
        <v>59</v>
      </c>
      <c r="G119" s="188" t="s">
        <v>122</v>
      </c>
      <c r="H119" s="188" t="s">
        <v>123</v>
      </c>
      <c r="I119" s="188" t="s">
        <v>124</v>
      </c>
      <c r="J119" s="188" t="s">
        <v>117</v>
      </c>
      <c r="K119" s="189" t="s">
        <v>125</v>
      </c>
      <c r="L119" s="190"/>
      <c r="M119" s="97" t="s">
        <v>1</v>
      </c>
      <c r="N119" s="98" t="s">
        <v>41</v>
      </c>
      <c r="O119" s="98" t="s">
        <v>126</v>
      </c>
      <c r="P119" s="98" t="s">
        <v>127</v>
      </c>
      <c r="Q119" s="98" t="s">
        <v>128</v>
      </c>
      <c r="R119" s="98" t="s">
        <v>129</v>
      </c>
      <c r="S119" s="98" t="s">
        <v>130</v>
      </c>
      <c r="T119" s="99" t="s">
        <v>131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132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SUM(P121:P187)</f>
        <v>0</v>
      </c>
      <c r="Q120" s="101"/>
      <c r="R120" s="193">
        <f>SUM(R121:R187)</f>
        <v>2145.3150000000001</v>
      </c>
      <c r="S120" s="101"/>
      <c r="T120" s="194">
        <f>SUM(T121:T187)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76</v>
      </c>
      <c r="AU120" s="14" t="s">
        <v>119</v>
      </c>
      <c r="BK120" s="195">
        <f>SUM(BK121:BK187)</f>
        <v>0</v>
      </c>
    </row>
    <row r="121" s="2" customFormat="1" ht="16.5" customHeight="1">
      <c r="A121" s="35"/>
      <c r="B121" s="36"/>
      <c r="C121" s="196" t="s">
        <v>84</v>
      </c>
      <c r="D121" s="196" t="s">
        <v>133</v>
      </c>
      <c r="E121" s="197" t="s">
        <v>134</v>
      </c>
      <c r="F121" s="198" t="s">
        <v>135</v>
      </c>
      <c r="G121" s="199" t="s">
        <v>136</v>
      </c>
      <c r="H121" s="200">
        <v>1135.6500000000001</v>
      </c>
      <c r="I121" s="201"/>
      <c r="J121" s="202">
        <f>ROUND(I121*H121,2)</f>
        <v>0</v>
      </c>
      <c r="K121" s="198" t="s">
        <v>137</v>
      </c>
      <c r="L121" s="41"/>
      <c r="M121" s="203" t="s">
        <v>1</v>
      </c>
      <c r="N121" s="204" t="s">
        <v>42</v>
      </c>
      <c r="O121" s="8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138</v>
      </c>
      <c r="AT121" s="207" t="s">
        <v>133</v>
      </c>
      <c r="AU121" s="207" t="s">
        <v>77</v>
      </c>
      <c r="AY121" s="14" t="s">
        <v>139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84</v>
      </c>
      <c r="BK121" s="208">
        <f>ROUND(I121*H121,2)</f>
        <v>0</v>
      </c>
      <c r="BL121" s="14" t="s">
        <v>138</v>
      </c>
      <c r="BM121" s="207" t="s">
        <v>263</v>
      </c>
    </row>
    <row r="122" s="2" customFormat="1">
      <c r="A122" s="35"/>
      <c r="B122" s="36"/>
      <c r="C122" s="37"/>
      <c r="D122" s="209" t="s">
        <v>141</v>
      </c>
      <c r="E122" s="37"/>
      <c r="F122" s="210" t="s">
        <v>142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141</v>
      </c>
      <c r="AU122" s="14" t="s">
        <v>77</v>
      </c>
    </row>
    <row r="123" s="2" customFormat="1" ht="21.75" customHeight="1">
      <c r="A123" s="35"/>
      <c r="B123" s="36"/>
      <c r="C123" s="196" t="s">
        <v>86</v>
      </c>
      <c r="D123" s="196" t="s">
        <v>133</v>
      </c>
      <c r="E123" s="197" t="s">
        <v>143</v>
      </c>
      <c r="F123" s="198" t="s">
        <v>144</v>
      </c>
      <c r="G123" s="199" t="s">
        <v>136</v>
      </c>
      <c r="H123" s="200">
        <v>126.3</v>
      </c>
      <c r="I123" s="201"/>
      <c r="J123" s="202">
        <f>ROUND(I123*H123,2)</f>
        <v>0</v>
      </c>
      <c r="K123" s="198" t="s">
        <v>137</v>
      </c>
      <c r="L123" s="41"/>
      <c r="M123" s="203" t="s">
        <v>1</v>
      </c>
      <c r="N123" s="204" t="s">
        <v>42</v>
      </c>
      <c r="O123" s="88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138</v>
      </c>
      <c r="AT123" s="207" t="s">
        <v>133</v>
      </c>
      <c r="AU123" s="207" t="s">
        <v>77</v>
      </c>
      <c r="AY123" s="14" t="s">
        <v>139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84</v>
      </c>
      <c r="BK123" s="208">
        <f>ROUND(I123*H123,2)</f>
        <v>0</v>
      </c>
      <c r="BL123" s="14" t="s">
        <v>138</v>
      </c>
      <c r="BM123" s="207" t="s">
        <v>264</v>
      </c>
    </row>
    <row r="124" s="2" customFormat="1">
      <c r="A124" s="35"/>
      <c r="B124" s="36"/>
      <c r="C124" s="37"/>
      <c r="D124" s="209" t="s">
        <v>141</v>
      </c>
      <c r="E124" s="37"/>
      <c r="F124" s="210" t="s">
        <v>146</v>
      </c>
      <c r="G124" s="37"/>
      <c r="H124" s="37"/>
      <c r="I124" s="211"/>
      <c r="J124" s="37"/>
      <c r="K124" s="37"/>
      <c r="L124" s="41"/>
      <c r="M124" s="212"/>
      <c r="N124" s="213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141</v>
      </c>
      <c r="AU124" s="14" t="s">
        <v>77</v>
      </c>
    </row>
    <row r="125" s="2" customFormat="1" ht="24.15" customHeight="1">
      <c r="A125" s="35"/>
      <c r="B125" s="36"/>
      <c r="C125" s="196" t="s">
        <v>147</v>
      </c>
      <c r="D125" s="196" t="s">
        <v>133</v>
      </c>
      <c r="E125" s="197" t="s">
        <v>148</v>
      </c>
      <c r="F125" s="198" t="s">
        <v>149</v>
      </c>
      <c r="G125" s="199" t="s">
        <v>150</v>
      </c>
      <c r="H125" s="200">
        <v>4</v>
      </c>
      <c r="I125" s="201"/>
      <c r="J125" s="202">
        <f>ROUND(I125*H125,2)</f>
        <v>0</v>
      </c>
      <c r="K125" s="198" t="s">
        <v>137</v>
      </c>
      <c r="L125" s="41"/>
      <c r="M125" s="203" t="s">
        <v>1</v>
      </c>
      <c r="N125" s="204" t="s">
        <v>42</v>
      </c>
      <c r="O125" s="88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7" t="s">
        <v>138</v>
      </c>
      <c r="AT125" s="207" t="s">
        <v>133</v>
      </c>
      <c r="AU125" s="207" t="s">
        <v>77</v>
      </c>
      <c r="AY125" s="14" t="s">
        <v>139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4" t="s">
        <v>84</v>
      </c>
      <c r="BK125" s="208">
        <f>ROUND(I125*H125,2)</f>
        <v>0</v>
      </c>
      <c r="BL125" s="14" t="s">
        <v>138</v>
      </c>
      <c r="BM125" s="207" t="s">
        <v>265</v>
      </c>
    </row>
    <row r="126" s="2" customFormat="1">
      <c r="A126" s="35"/>
      <c r="B126" s="36"/>
      <c r="C126" s="37"/>
      <c r="D126" s="209" t="s">
        <v>141</v>
      </c>
      <c r="E126" s="37"/>
      <c r="F126" s="210" t="s">
        <v>152</v>
      </c>
      <c r="G126" s="37"/>
      <c r="H126" s="37"/>
      <c r="I126" s="211"/>
      <c r="J126" s="37"/>
      <c r="K126" s="37"/>
      <c r="L126" s="41"/>
      <c r="M126" s="212"/>
      <c r="N126" s="213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141</v>
      </c>
      <c r="AU126" s="14" t="s">
        <v>77</v>
      </c>
    </row>
    <row r="127" s="2" customFormat="1">
      <c r="A127" s="35"/>
      <c r="B127" s="36"/>
      <c r="C127" s="37"/>
      <c r="D127" s="209" t="s">
        <v>153</v>
      </c>
      <c r="E127" s="37"/>
      <c r="F127" s="214" t="s">
        <v>266</v>
      </c>
      <c r="G127" s="37"/>
      <c r="H127" s="37"/>
      <c r="I127" s="211"/>
      <c r="J127" s="37"/>
      <c r="K127" s="37"/>
      <c r="L127" s="41"/>
      <c r="M127" s="212"/>
      <c r="N127" s="213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153</v>
      </c>
      <c r="AU127" s="14" t="s">
        <v>77</v>
      </c>
    </row>
    <row r="128" s="10" customFormat="1">
      <c r="A128" s="10"/>
      <c r="B128" s="215"/>
      <c r="C128" s="216"/>
      <c r="D128" s="209" t="s">
        <v>161</v>
      </c>
      <c r="E128" s="217" t="s">
        <v>1</v>
      </c>
      <c r="F128" s="218" t="s">
        <v>267</v>
      </c>
      <c r="G128" s="216"/>
      <c r="H128" s="219">
        <v>4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25" t="s">
        <v>161</v>
      </c>
      <c r="AU128" s="225" t="s">
        <v>77</v>
      </c>
      <c r="AV128" s="10" t="s">
        <v>86</v>
      </c>
      <c r="AW128" s="10" t="s">
        <v>33</v>
      </c>
      <c r="AX128" s="10" t="s">
        <v>84</v>
      </c>
      <c r="AY128" s="225" t="s">
        <v>139</v>
      </c>
    </row>
    <row r="129" s="2" customFormat="1" ht="24.15" customHeight="1">
      <c r="A129" s="35"/>
      <c r="B129" s="36"/>
      <c r="C129" s="196" t="s">
        <v>138</v>
      </c>
      <c r="D129" s="196" t="s">
        <v>133</v>
      </c>
      <c r="E129" s="197" t="s">
        <v>268</v>
      </c>
      <c r="F129" s="198" t="s">
        <v>269</v>
      </c>
      <c r="G129" s="199" t="s">
        <v>150</v>
      </c>
      <c r="H129" s="200">
        <v>4</v>
      </c>
      <c r="I129" s="201"/>
      <c r="J129" s="202">
        <f>ROUND(I129*H129,2)</f>
        <v>0</v>
      </c>
      <c r="K129" s="198" t="s">
        <v>137</v>
      </c>
      <c r="L129" s="41"/>
      <c r="M129" s="203" t="s">
        <v>1</v>
      </c>
      <c r="N129" s="204" t="s">
        <v>42</v>
      </c>
      <c r="O129" s="88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7" t="s">
        <v>138</v>
      </c>
      <c r="AT129" s="207" t="s">
        <v>133</v>
      </c>
      <c r="AU129" s="207" t="s">
        <v>77</v>
      </c>
      <c r="AY129" s="14" t="s">
        <v>139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4" t="s">
        <v>84</v>
      </c>
      <c r="BK129" s="208">
        <f>ROUND(I129*H129,2)</f>
        <v>0</v>
      </c>
      <c r="BL129" s="14" t="s">
        <v>138</v>
      </c>
      <c r="BM129" s="207" t="s">
        <v>270</v>
      </c>
    </row>
    <row r="130" s="2" customFormat="1">
      <c r="A130" s="35"/>
      <c r="B130" s="36"/>
      <c r="C130" s="37"/>
      <c r="D130" s="209" t="s">
        <v>141</v>
      </c>
      <c r="E130" s="37"/>
      <c r="F130" s="210" t="s">
        <v>271</v>
      </c>
      <c r="G130" s="37"/>
      <c r="H130" s="37"/>
      <c r="I130" s="211"/>
      <c r="J130" s="37"/>
      <c r="K130" s="37"/>
      <c r="L130" s="41"/>
      <c r="M130" s="212"/>
      <c r="N130" s="213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141</v>
      </c>
      <c r="AU130" s="14" t="s">
        <v>77</v>
      </c>
    </row>
    <row r="131" s="2" customFormat="1">
      <c r="A131" s="35"/>
      <c r="B131" s="36"/>
      <c r="C131" s="37"/>
      <c r="D131" s="209" t="s">
        <v>236</v>
      </c>
      <c r="E131" s="37"/>
      <c r="F131" s="214" t="s">
        <v>272</v>
      </c>
      <c r="G131" s="37"/>
      <c r="H131" s="37"/>
      <c r="I131" s="211"/>
      <c r="J131" s="37"/>
      <c r="K131" s="37"/>
      <c r="L131" s="41"/>
      <c r="M131" s="212"/>
      <c r="N131" s="213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236</v>
      </c>
      <c r="AU131" s="14" t="s">
        <v>77</v>
      </c>
    </row>
    <row r="132" s="2" customFormat="1">
      <c r="A132" s="35"/>
      <c r="B132" s="36"/>
      <c r="C132" s="37"/>
      <c r="D132" s="209" t="s">
        <v>153</v>
      </c>
      <c r="E132" s="37"/>
      <c r="F132" s="214" t="s">
        <v>273</v>
      </c>
      <c r="G132" s="37"/>
      <c r="H132" s="37"/>
      <c r="I132" s="211"/>
      <c r="J132" s="37"/>
      <c r="K132" s="37"/>
      <c r="L132" s="41"/>
      <c r="M132" s="212"/>
      <c r="N132" s="213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153</v>
      </c>
      <c r="AU132" s="14" t="s">
        <v>77</v>
      </c>
    </row>
    <row r="133" s="10" customFormat="1">
      <c r="A133" s="10"/>
      <c r="B133" s="215"/>
      <c r="C133" s="216"/>
      <c r="D133" s="209" t="s">
        <v>161</v>
      </c>
      <c r="E133" s="217" t="s">
        <v>1</v>
      </c>
      <c r="F133" s="218" t="s">
        <v>267</v>
      </c>
      <c r="G133" s="216"/>
      <c r="H133" s="219">
        <v>4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25" t="s">
        <v>161</v>
      </c>
      <c r="AU133" s="225" t="s">
        <v>77</v>
      </c>
      <c r="AV133" s="10" t="s">
        <v>86</v>
      </c>
      <c r="AW133" s="10" t="s">
        <v>33</v>
      </c>
      <c r="AX133" s="10" t="s">
        <v>84</v>
      </c>
      <c r="AY133" s="225" t="s">
        <v>139</v>
      </c>
    </row>
    <row r="134" s="2" customFormat="1" ht="24.15" customHeight="1">
      <c r="A134" s="35"/>
      <c r="B134" s="36"/>
      <c r="C134" s="196" t="s">
        <v>165</v>
      </c>
      <c r="D134" s="196" t="s">
        <v>133</v>
      </c>
      <c r="E134" s="197" t="s">
        <v>155</v>
      </c>
      <c r="F134" s="198" t="s">
        <v>156</v>
      </c>
      <c r="G134" s="199" t="s">
        <v>157</v>
      </c>
      <c r="H134" s="200">
        <v>7.681</v>
      </c>
      <c r="I134" s="201"/>
      <c r="J134" s="202">
        <f>ROUND(I134*H134,2)</f>
        <v>0</v>
      </c>
      <c r="K134" s="198" t="s">
        <v>137</v>
      </c>
      <c r="L134" s="41"/>
      <c r="M134" s="203" t="s">
        <v>1</v>
      </c>
      <c r="N134" s="204" t="s">
        <v>42</v>
      </c>
      <c r="O134" s="88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7" t="s">
        <v>138</v>
      </c>
      <c r="AT134" s="207" t="s">
        <v>133</v>
      </c>
      <c r="AU134" s="207" t="s">
        <v>77</v>
      </c>
      <c r="AY134" s="14" t="s">
        <v>139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4" t="s">
        <v>84</v>
      </c>
      <c r="BK134" s="208">
        <f>ROUND(I134*H134,2)</f>
        <v>0</v>
      </c>
      <c r="BL134" s="14" t="s">
        <v>138</v>
      </c>
      <c r="BM134" s="207" t="s">
        <v>274</v>
      </c>
    </row>
    <row r="135" s="2" customFormat="1">
      <c r="A135" s="35"/>
      <c r="B135" s="36"/>
      <c r="C135" s="37"/>
      <c r="D135" s="209" t="s">
        <v>141</v>
      </c>
      <c r="E135" s="37"/>
      <c r="F135" s="210" t="s">
        <v>159</v>
      </c>
      <c r="G135" s="37"/>
      <c r="H135" s="37"/>
      <c r="I135" s="211"/>
      <c r="J135" s="37"/>
      <c r="K135" s="37"/>
      <c r="L135" s="41"/>
      <c r="M135" s="212"/>
      <c r="N135" s="213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141</v>
      </c>
      <c r="AU135" s="14" t="s">
        <v>77</v>
      </c>
    </row>
    <row r="136" s="2" customFormat="1">
      <c r="A136" s="35"/>
      <c r="B136" s="36"/>
      <c r="C136" s="37"/>
      <c r="D136" s="209" t="s">
        <v>153</v>
      </c>
      <c r="E136" s="37"/>
      <c r="F136" s="214" t="s">
        <v>275</v>
      </c>
      <c r="G136" s="37"/>
      <c r="H136" s="37"/>
      <c r="I136" s="211"/>
      <c r="J136" s="37"/>
      <c r="K136" s="37"/>
      <c r="L136" s="41"/>
      <c r="M136" s="212"/>
      <c r="N136" s="213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153</v>
      </c>
      <c r="AU136" s="14" t="s">
        <v>77</v>
      </c>
    </row>
    <row r="137" s="10" customFormat="1">
      <c r="A137" s="10"/>
      <c r="B137" s="215"/>
      <c r="C137" s="216"/>
      <c r="D137" s="209" t="s">
        <v>161</v>
      </c>
      <c r="E137" s="217" t="s">
        <v>1</v>
      </c>
      <c r="F137" s="218" t="s">
        <v>276</v>
      </c>
      <c r="G137" s="216"/>
      <c r="H137" s="219">
        <v>7.681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25" t="s">
        <v>161</v>
      </c>
      <c r="AU137" s="225" t="s">
        <v>77</v>
      </c>
      <c r="AV137" s="10" t="s">
        <v>86</v>
      </c>
      <c r="AW137" s="10" t="s">
        <v>33</v>
      </c>
      <c r="AX137" s="10" t="s">
        <v>84</v>
      </c>
      <c r="AY137" s="225" t="s">
        <v>139</v>
      </c>
    </row>
    <row r="138" s="2" customFormat="1" ht="24.15" customHeight="1">
      <c r="A138" s="35"/>
      <c r="B138" s="36"/>
      <c r="C138" s="196" t="s">
        <v>172</v>
      </c>
      <c r="D138" s="196" t="s">
        <v>133</v>
      </c>
      <c r="E138" s="197" t="s">
        <v>232</v>
      </c>
      <c r="F138" s="198" t="s">
        <v>233</v>
      </c>
      <c r="G138" s="199" t="s">
        <v>157</v>
      </c>
      <c r="H138" s="200">
        <v>0.46300000000000002</v>
      </c>
      <c r="I138" s="201"/>
      <c r="J138" s="202">
        <f>ROUND(I138*H138,2)</f>
        <v>0</v>
      </c>
      <c r="K138" s="198" t="s">
        <v>137</v>
      </c>
      <c r="L138" s="41"/>
      <c r="M138" s="203" t="s">
        <v>1</v>
      </c>
      <c r="N138" s="204" t="s">
        <v>42</v>
      </c>
      <c r="O138" s="88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7" t="s">
        <v>138</v>
      </c>
      <c r="AT138" s="207" t="s">
        <v>133</v>
      </c>
      <c r="AU138" s="207" t="s">
        <v>77</v>
      </c>
      <c r="AY138" s="14" t="s">
        <v>139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4" t="s">
        <v>84</v>
      </c>
      <c r="BK138" s="208">
        <f>ROUND(I138*H138,2)</f>
        <v>0</v>
      </c>
      <c r="BL138" s="14" t="s">
        <v>138</v>
      </c>
      <c r="BM138" s="207" t="s">
        <v>277</v>
      </c>
    </row>
    <row r="139" s="2" customFormat="1">
      <c r="A139" s="35"/>
      <c r="B139" s="36"/>
      <c r="C139" s="37"/>
      <c r="D139" s="209" t="s">
        <v>141</v>
      </c>
      <c r="E139" s="37"/>
      <c r="F139" s="210" t="s">
        <v>235</v>
      </c>
      <c r="G139" s="37"/>
      <c r="H139" s="37"/>
      <c r="I139" s="211"/>
      <c r="J139" s="37"/>
      <c r="K139" s="37"/>
      <c r="L139" s="41"/>
      <c r="M139" s="212"/>
      <c r="N139" s="213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141</v>
      </c>
      <c r="AU139" s="14" t="s">
        <v>77</v>
      </c>
    </row>
    <row r="140" s="2" customFormat="1">
      <c r="A140" s="35"/>
      <c r="B140" s="36"/>
      <c r="C140" s="37"/>
      <c r="D140" s="209" t="s">
        <v>236</v>
      </c>
      <c r="E140" s="37"/>
      <c r="F140" s="214" t="s">
        <v>237</v>
      </c>
      <c r="G140" s="37"/>
      <c r="H140" s="37"/>
      <c r="I140" s="211"/>
      <c r="J140" s="37"/>
      <c r="K140" s="37"/>
      <c r="L140" s="41"/>
      <c r="M140" s="212"/>
      <c r="N140" s="213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236</v>
      </c>
      <c r="AU140" s="14" t="s">
        <v>77</v>
      </c>
    </row>
    <row r="141" s="2" customFormat="1">
      <c r="A141" s="35"/>
      <c r="B141" s="36"/>
      <c r="C141" s="37"/>
      <c r="D141" s="209" t="s">
        <v>153</v>
      </c>
      <c r="E141" s="37"/>
      <c r="F141" s="214" t="s">
        <v>278</v>
      </c>
      <c r="G141" s="37"/>
      <c r="H141" s="37"/>
      <c r="I141" s="211"/>
      <c r="J141" s="37"/>
      <c r="K141" s="37"/>
      <c r="L141" s="41"/>
      <c r="M141" s="212"/>
      <c r="N141" s="213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153</v>
      </c>
      <c r="AU141" s="14" t="s">
        <v>77</v>
      </c>
    </row>
    <row r="142" s="10" customFormat="1">
      <c r="A142" s="10"/>
      <c r="B142" s="215"/>
      <c r="C142" s="216"/>
      <c r="D142" s="209" t="s">
        <v>161</v>
      </c>
      <c r="E142" s="217" t="s">
        <v>1</v>
      </c>
      <c r="F142" s="218" t="s">
        <v>279</v>
      </c>
      <c r="G142" s="216"/>
      <c r="H142" s="219">
        <v>0.46300000000000002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25" t="s">
        <v>161</v>
      </c>
      <c r="AU142" s="225" t="s">
        <v>77</v>
      </c>
      <c r="AV142" s="10" t="s">
        <v>86</v>
      </c>
      <c r="AW142" s="10" t="s">
        <v>33</v>
      </c>
      <c r="AX142" s="10" t="s">
        <v>84</v>
      </c>
      <c r="AY142" s="225" t="s">
        <v>139</v>
      </c>
    </row>
    <row r="143" s="2" customFormat="1" ht="24.15" customHeight="1">
      <c r="A143" s="35"/>
      <c r="B143" s="36"/>
      <c r="C143" s="196" t="s">
        <v>178</v>
      </c>
      <c r="D143" s="196" t="s">
        <v>133</v>
      </c>
      <c r="E143" s="197" t="s">
        <v>166</v>
      </c>
      <c r="F143" s="198" t="s">
        <v>167</v>
      </c>
      <c r="G143" s="199" t="s">
        <v>168</v>
      </c>
      <c r="H143" s="200">
        <v>137.34999999999999</v>
      </c>
      <c r="I143" s="201"/>
      <c r="J143" s="202">
        <f>ROUND(I143*H143,2)</f>
        <v>0</v>
      </c>
      <c r="K143" s="198" t="s">
        <v>137</v>
      </c>
      <c r="L143" s="41"/>
      <c r="M143" s="203" t="s">
        <v>1</v>
      </c>
      <c r="N143" s="204" t="s">
        <v>42</v>
      </c>
      <c r="O143" s="88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7" t="s">
        <v>138</v>
      </c>
      <c r="AT143" s="207" t="s">
        <v>133</v>
      </c>
      <c r="AU143" s="207" t="s">
        <v>77</v>
      </c>
      <c r="AY143" s="14" t="s">
        <v>139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4" t="s">
        <v>84</v>
      </c>
      <c r="BK143" s="208">
        <f>ROUND(I143*H143,2)</f>
        <v>0</v>
      </c>
      <c r="BL143" s="14" t="s">
        <v>138</v>
      </c>
      <c r="BM143" s="207" t="s">
        <v>280</v>
      </c>
    </row>
    <row r="144" s="2" customFormat="1">
      <c r="A144" s="35"/>
      <c r="B144" s="36"/>
      <c r="C144" s="37"/>
      <c r="D144" s="209" t="s">
        <v>141</v>
      </c>
      <c r="E144" s="37"/>
      <c r="F144" s="210" t="s">
        <v>170</v>
      </c>
      <c r="G144" s="37"/>
      <c r="H144" s="37"/>
      <c r="I144" s="211"/>
      <c r="J144" s="37"/>
      <c r="K144" s="37"/>
      <c r="L144" s="41"/>
      <c r="M144" s="212"/>
      <c r="N144" s="213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141</v>
      </c>
      <c r="AU144" s="14" t="s">
        <v>77</v>
      </c>
    </row>
    <row r="145" s="2" customFormat="1">
      <c r="A145" s="35"/>
      <c r="B145" s="36"/>
      <c r="C145" s="37"/>
      <c r="D145" s="209" t="s">
        <v>153</v>
      </c>
      <c r="E145" s="37"/>
      <c r="F145" s="214" t="s">
        <v>281</v>
      </c>
      <c r="G145" s="37"/>
      <c r="H145" s="37"/>
      <c r="I145" s="211"/>
      <c r="J145" s="37"/>
      <c r="K145" s="37"/>
      <c r="L145" s="41"/>
      <c r="M145" s="212"/>
      <c r="N145" s="213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153</v>
      </c>
      <c r="AU145" s="14" t="s">
        <v>77</v>
      </c>
    </row>
    <row r="146" s="10" customFormat="1">
      <c r="A146" s="10"/>
      <c r="B146" s="215"/>
      <c r="C146" s="216"/>
      <c r="D146" s="209" t="s">
        <v>161</v>
      </c>
      <c r="E146" s="217" t="s">
        <v>1</v>
      </c>
      <c r="F146" s="218" t="s">
        <v>282</v>
      </c>
      <c r="G146" s="216"/>
      <c r="H146" s="219">
        <v>137.34999999999999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T146" s="225" t="s">
        <v>161</v>
      </c>
      <c r="AU146" s="225" t="s">
        <v>77</v>
      </c>
      <c r="AV146" s="10" t="s">
        <v>86</v>
      </c>
      <c r="AW146" s="10" t="s">
        <v>33</v>
      </c>
      <c r="AX146" s="10" t="s">
        <v>84</v>
      </c>
      <c r="AY146" s="225" t="s">
        <v>139</v>
      </c>
    </row>
    <row r="147" s="2" customFormat="1" ht="24.15" customHeight="1">
      <c r="A147" s="35"/>
      <c r="B147" s="36"/>
      <c r="C147" s="196" t="s">
        <v>184</v>
      </c>
      <c r="D147" s="196" t="s">
        <v>133</v>
      </c>
      <c r="E147" s="197" t="s">
        <v>173</v>
      </c>
      <c r="F147" s="198" t="s">
        <v>174</v>
      </c>
      <c r="G147" s="199" t="s">
        <v>168</v>
      </c>
      <c r="H147" s="200">
        <v>284.08999999999997</v>
      </c>
      <c r="I147" s="201"/>
      <c r="J147" s="202">
        <f>ROUND(I147*H147,2)</f>
        <v>0</v>
      </c>
      <c r="K147" s="198" t="s">
        <v>137</v>
      </c>
      <c r="L147" s="41"/>
      <c r="M147" s="203" t="s">
        <v>1</v>
      </c>
      <c r="N147" s="204" t="s">
        <v>42</v>
      </c>
      <c r="O147" s="88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7" t="s">
        <v>138</v>
      </c>
      <c r="AT147" s="207" t="s">
        <v>133</v>
      </c>
      <c r="AU147" s="207" t="s">
        <v>77</v>
      </c>
      <c r="AY147" s="14" t="s">
        <v>139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4" t="s">
        <v>84</v>
      </c>
      <c r="BK147" s="208">
        <f>ROUND(I147*H147,2)</f>
        <v>0</v>
      </c>
      <c r="BL147" s="14" t="s">
        <v>138</v>
      </c>
      <c r="BM147" s="207" t="s">
        <v>283</v>
      </c>
    </row>
    <row r="148" s="2" customFormat="1">
      <c r="A148" s="35"/>
      <c r="B148" s="36"/>
      <c r="C148" s="37"/>
      <c r="D148" s="209" t="s">
        <v>141</v>
      </c>
      <c r="E148" s="37"/>
      <c r="F148" s="210" t="s">
        <v>176</v>
      </c>
      <c r="G148" s="37"/>
      <c r="H148" s="37"/>
      <c r="I148" s="211"/>
      <c r="J148" s="37"/>
      <c r="K148" s="37"/>
      <c r="L148" s="41"/>
      <c r="M148" s="212"/>
      <c r="N148" s="213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141</v>
      </c>
      <c r="AU148" s="14" t="s">
        <v>77</v>
      </c>
    </row>
    <row r="149" s="2" customFormat="1">
      <c r="A149" s="35"/>
      <c r="B149" s="36"/>
      <c r="C149" s="37"/>
      <c r="D149" s="209" t="s">
        <v>153</v>
      </c>
      <c r="E149" s="37"/>
      <c r="F149" s="214" t="s">
        <v>284</v>
      </c>
      <c r="G149" s="37"/>
      <c r="H149" s="37"/>
      <c r="I149" s="211"/>
      <c r="J149" s="37"/>
      <c r="K149" s="37"/>
      <c r="L149" s="41"/>
      <c r="M149" s="212"/>
      <c r="N149" s="213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153</v>
      </c>
      <c r="AU149" s="14" t="s">
        <v>77</v>
      </c>
    </row>
    <row r="150" s="10" customFormat="1">
      <c r="A150" s="10"/>
      <c r="B150" s="215"/>
      <c r="C150" s="216"/>
      <c r="D150" s="209" t="s">
        <v>161</v>
      </c>
      <c r="E150" s="217" t="s">
        <v>1</v>
      </c>
      <c r="F150" s="218" t="s">
        <v>285</v>
      </c>
      <c r="G150" s="216"/>
      <c r="H150" s="219">
        <v>284.08999999999997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T150" s="225" t="s">
        <v>161</v>
      </c>
      <c r="AU150" s="225" t="s">
        <v>77</v>
      </c>
      <c r="AV150" s="10" t="s">
        <v>86</v>
      </c>
      <c r="AW150" s="10" t="s">
        <v>33</v>
      </c>
      <c r="AX150" s="10" t="s">
        <v>84</v>
      </c>
      <c r="AY150" s="225" t="s">
        <v>139</v>
      </c>
    </row>
    <row r="151" s="2" customFormat="1" ht="16.5" customHeight="1">
      <c r="A151" s="35"/>
      <c r="B151" s="36"/>
      <c r="C151" s="196" t="s">
        <v>191</v>
      </c>
      <c r="D151" s="196" t="s">
        <v>133</v>
      </c>
      <c r="E151" s="197" t="s">
        <v>179</v>
      </c>
      <c r="F151" s="198" t="s">
        <v>180</v>
      </c>
      <c r="G151" s="199" t="s">
        <v>157</v>
      </c>
      <c r="H151" s="200">
        <v>8.1440000000000001</v>
      </c>
      <c r="I151" s="201"/>
      <c r="J151" s="202">
        <f>ROUND(I151*H151,2)</f>
        <v>0</v>
      </c>
      <c r="K151" s="198" t="s">
        <v>137</v>
      </c>
      <c r="L151" s="41"/>
      <c r="M151" s="203" t="s">
        <v>1</v>
      </c>
      <c r="N151" s="204" t="s">
        <v>42</v>
      </c>
      <c r="O151" s="88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7" t="s">
        <v>138</v>
      </c>
      <c r="AT151" s="207" t="s">
        <v>133</v>
      </c>
      <c r="AU151" s="207" t="s">
        <v>77</v>
      </c>
      <c r="AY151" s="14" t="s">
        <v>139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4" t="s">
        <v>84</v>
      </c>
      <c r="BK151" s="208">
        <f>ROUND(I151*H151,2)</f>
        <v>0</v>
      </c>
      <c r="BL151" s="14" t="s">
        <v>138</v>
      </c>
      <c r="BM151" s="207" t="s">
        <v>286</v>
      </c>
    </row>
    <row r="152" s="2" customFormat="1">
      <c r="A152" s="35"/>
      <c r="B152" s="36"/>
      <c r="C152" s="37"/>
      <c r="D152" s="209" t="s">
        <v>141</v>
      </c>
      <c r="E152" s="37"/>
      <c r="F152" s="210" t="s">
        <v>182</v>
      </c>
      <c r="G152" s="37"/>
      <c r="H152" s="37"/>
      <c r="I152" s="211"/>
      <c r="J152" s="37"/>
      <c r="K152" s="37"/>
      <c r="L152" s="41"/>
      <c r="M152" s="212"/>
      <c r="N152" s="213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141</v>
      </c>
      <c r="AU152" s="14" t="s">
        <v>77</v>
      </c>
    </row>
    <row r="153" s="2" customFormat="1">
      <c r="A153" s="35"/>
      <c r="B153" s="36"/>
      <c r="C153" s="37"/>
      <c r="D153" s="209" t="s">
        <v>153</v>
      </c>
      <c r="E153" s="37"/>
      <c r="F153" s="214" t="s">
        <v>183</v>
      </c>
      <c r="G153" s="37"/>
      <c r="H153" s="37"/>
      <c r="I153" s="211"/>
      <c r="J153" s="37"/>
      <c r="K153" s="37"/>
      <c r="L153" s="41"/>
      <c r="M153" s="212"/>
      <c r="N153" s="213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153</v>
      </c>
      <c r="AU153" s="14" t="s">
        <v>77</v>
      </c>
    </row>
    <row r="154" s="10" customFormat="1">
      <c r="A154" s="10"/>
      <c r="B154" s="215"/>
      <c r="C154" s="216"/>
      <c r="D154" s="209" t="s">
        <v>161</v>
      </c>
      <c r="E154" s="217" t="s">
        <v>1</v>
      </c>
      <c r="F154" s="218" t="s">
        <v>287</v>
      </c>
      <c r="G154" s="216"/>
      <c r="H154" s="219">
        <v>8.1440000000000001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25" t="s">
        <v>161</v>
      </c>
      <c r="AU154" s="225" t="s">
        <v>77</v>
      </c>
      <c r="AV154" s="10" t="s">
        <v>86</v>
      </c>
      <c r="AW154" s="10" t="s">
        <v>33</v>
      </c>
      <c r="AX154" s="10" t="s">
        <v>84</v>
      </c>
      <c r="AY154" s="225" t="s">
        <v>139</v>
      </c>
    </row>
    <row r="155" s="2" customFormat="1" ht="16.5" customHeight="1">
      <c r="A155" s="35"/>
      <c r="B155" s="36"/>
      <c r="C155" s="196" t="s">
        <v>198</v>
      </c>
      <c r="D155" s="196" t="s">
        <v>133</v>
      </c>
      <c r="E155" s="197" t="s">
        <v>185</v>
      </c>
      <c r="F155" s="198" t="s">
        <v>186</v>
      </c>
      <c r="G155" s="199" t="s">
        <v>168</v>
      </c>
      <c r="H155" s="200">
        <v>421.44</v>
      </c>
      <c r="I155" s="201"/>
      <c r="J155" s="202">
        <f>ROUND(I155*H155,2)</f>
        <v>0</v>
      </c>
      <c r="K155" s="198" t="s">
        <v>137</v>
      </c>
      <c r="L155" s="41"/>
      <c r="M155" s="203" t="s">
        <v>1</v>
      </c>
      <c r="N155" s="204" t="s">
        <v>42</v>
      </c>
      <c r="O155" s="88"/>
      <c r="P155" s="205">
        <f>O155*H155</f>
        <v>0</v>
      </c>
      <c r="Q155" s="205">
        <v>0</v>
      </c>
      <c r="R155" s="205">
        <f>Q155*H155</f>
        <v>0</v>
      </c>
      <c r="S155" s="205">
        <v>0</v>
      </c>
      <c r="T155" s="206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7" t="s">
        <v>138</v>
      </c>
      <c r="AT155" s="207" t="s">
        <v>133</v>
      </c>
      <c r="AU155" s="207" t="s">
        <v>77</v>
      </c>
      <c r="AY155" s="14" t="s">
        <v>139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4" t="s">
        <v>84</v>
      </c>
      <c r="BK155" s="208">
        <f>ROUND(I155*H155,2)</f>
        <v>0</v>
      </c>
      <c r="BL155" s="14" t="s">
        <v>138</v>
      </c>
      <c r="BM155" s="207" t="s">
        <v>288</v>
      </c>
    </row>
    <row r="156" s="2" customFormat="1">
      <c r="A156" s="35"/>
      <c r="B156" s="36"/>
      <c r="C156" s="37"/>
      <c r="D156" s="209" t="s">
        <v>141</v>
      </c>
      <c r="E156" s="37"/>
      <c r="F156" s="210" t="s">
        <v>188</v>
      </c>
      <c r="G156" s="37"/>
      <c r="H156" s="37"/>
      <c r="I156" s="211"/>
      <c r="J156" s="37"/>
      <c r="K156" s="37"/>
      <c r="L156" s="41"/>
      <c r="M156" s="212"/>
      <c r="N156" s="213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141</v>
      </c>
      <c r="AU156" s="14" t="s">
        <v>77</v>
      </c>
    </row>
    <row r="157" s="2" customFormat="1">
      <c r="A157" s="35"/>
      <c r="B157" s="36"/>
      <c r="C157" s="37"/>
      <c r="D157" s="209" t="s">
        <v>153</v>
      </c>
      <c r="E157" s="37"/>
      <c r="F157" s="214" t="s">
        <v>189</v>
      </c>
      <c r="G157" s="37"/>
      <c r="H157" s="37"/>
      <c r="I157" s="211"/>
      <c r="J157" s="37"/>
      <c r="K157" s="37"/>
      <c r="L157" s="41"/>
      <c r="M157" s="212"/>
      <c r="N157" s="213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153</v>
      </c>
      <c r="AU157" s="14" t="s">
        <v>77</v>
      </c>
    </row>
    <row r="158" s="10" customFormat="1">
      <c r="A158" s="10"/>
      <c r="B158" s="215"/>
      <c r="C158" s="216"/>
      <c r="D158" s="209" t="s">
        <v>161</v>
      </c>
      <c r="E158" s="217" t="s">
        <v>1</v>
      </c>
      <c r="F158" s="218" t="s">
        <v>289</v>
      </c>
      <c r="G158" s="216"/>
      <c r="H158" s="219">
        <v>421.44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25" t="s">
        <v>161</v>
      </c>
      <c r="AU158" s="225" t="s">
        <v>77</v>
      </c>
      <c r="AV158" s="10" t="s">
        <v>86</v>
      </c>
      <c r="AW158" s="10" t="s">
        <v>33</v>
      </c>
      <c r="AX158" s="10" t="s">
        <v>84</v>
      </c>
      <c r="AY158" s="225" t="s">
        <v>139</v>
      </c>
    </row>
    <row r="159" s="2" customFormat="1" ht="24.15" customHeight="1">
      <c r="A159" s="35"/>
      <c r="B159" s="36"/>
      <c r="C159" s="196" t="s">
        <v>206</v>
      </c>
      <c r="D159" s="196" t="s">
        <v>133</v>
      </c>
      <c r="E159" s="197" t="s">
        <v>192</v>
      </c>
      <c r="F159" s="198" t="s">
        <v>193</v>
      </c>
      <c r="G159" s="199" t="s">
        <v>194</v>
      </c>
      <c r="H159" s="200">
        <v>4</v>
      </c>
      <c r="I159" s="201"/>
      <c r="J159" s="202">
        <f>ROUND(I159*H159,2)</f>
        <v>0</v>
      </c>
      <c r="K159" s="198" t="s">
        <v>137</v>
      </c>
      <c r="L159" s="41"/>
      <c r="M159" s="203" t="s">
        <v>1</v>
      </c>
      <c r="N159" s="204" t="s">
        <v>42</v>
      </c>
      <c r="O159" s="88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7" t="s">
        <v>138</v>
      </c>
      <c r="AT159" s="207" t="s">
        <v>133</v>
      </c>
      <c r="AU159" s="207" t="s">
        <v>77</v>
      </c>
      <c r="AY159" s="14" t="s">
        <v>139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4" t="s">
        <v>84</v>
      </c>
      <c r="BK159" s="208">
        <f>ROUND(I159*H159,2)</f>
        <v>0</v>
      </c>
      <c r="BL159" s="14" t="s">
        <v>138</v>
      </c>
      <c r="BM159" s="207" t="s">
        <v>290</v>
      </c>
    </row>
    <row r="160" s="2" customFormat="1">
      <c r="A160" s="35"/>
      <c r="B160" s="36"/>
      <c r="C160" s="37"/>
      <c r="D160" s="209" t="s">
        <v>141</v>
      </c>
      <c r="E160" s="37"/>
      <c r="F160" s="210" t="s">
        <v>196</v>
      </c>
      <c r="G160" s="37"/>
      <c r="H160" s="37"/>
      <c r="I160" s="211"/>
      <c r="J160" s="37"/>
      <c r="K160" s="37"/>
      <c r="L160" s="41"/>
      <c r="M160" s="212"/>
      <c r="N160" s="213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141</v>
      </c>
      <c r="AU160" s="14" t="s">
        <v>77</v>
      </c>
    </row>
    <row r="161" s="2" customFormat="1">
      <c r="A161" s="35"/>
      <c r="B161" s="36"/>
      <c r="C161" s="37"/>
      <c r="D161" s="209" t="s">
        <v>153</v>
      </c>
      <c r="E161" s="37"/>
      <c r="F161" s="214" t="s">
        <v>291</v>
      </c>
      <c r="G161" s="37"/>
      <c r="H161" s="37"/>
      <c r="I161" s="211"/>
      <c r="J161" s="37"/>
      <c r="K161" s="37"/>
      <c r="L161" s="41"/>
      <c r="M161" s="212"/>
      <c r="N161" s="213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153</v>
      </c>
      <c r="AU161" s="14" t="s">
        <v>77</v>
      </c>
    </row>
    <row r="162" s="2" customFormat="1" ht="24.15" customHeight="1">
      <c r="A162" s="35"/>
      <c r="B162" s="36"/>
      <c r="C162" s="196" t="s">
        <v>211</v>
      </c>
      <c r="D162" s="196" t="s">
        <v>133</v>
      </c>
      <c r="E162" s="197" t="s">
        <v>292</v>
      </c>
      <c r="F162" s="198" t="s">
        <v>293</v>
      </c>
      <c r="G162" s="199" t="s">
        <v>194</v>
      </c>
      <c r="H162" s="200">
        <v>4</v>
      </c>
      <c r="I162" s="201"/>
      <c r="J162" s="202">
        <f>ROUND(I162*H162,2)</f>
        <v>0</v>
      </c>
      <c r="K162" s="198" t="s">
        <v>137</v>
      </c>
      <c r="L162" s="41"/>
      <c r="M162" s="203" t="s">
        <v>1</v>
      </c>
      <c r="N162" s="204" t="s">
        <v>42</v>
      </c>
      <c r="O162" s="88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7" t="s">
        <v>138</v>
      </c>
      <c r="AT162" s="207" t="s">
        <v>133</v>
      </c>
      <c r="AU162" s="207" t="s">
        <v>77</v>
      </c>
      <c r="AY162" s="14" t="s">
        <v>139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4" t="s">
        <v>84</v>
      </c>
      <c r="BK162" s="208">
        <f>ROUND(I162*H162,2)</f>
        <v>0</v>
      </c>
      <c r="BL162" s="14" t="s">
        <v>138</v>
      </c>
      <c r="BM162" s="207" t="s">
        <v>294</v>
      </c>
    </row>
    <row r="163" s="2" customFormat="1">
      <c r="A163" s="35"/>
      <c r="B163" s="36"/>
      <c r="C163" s="37"/>
      <c r="D163" s="209" t="s">
        <v>141</v>
      </c>
      <c r="E163" s="37"/>
      <c r="F163" s="210" t="s">
        <v>295</v>
      </c>
      <c r="G163" s="37"/>
      <c r="H163" s="37"/>
      <c r="I163" s="211"/>
      <c r="J163" s="37"/>
      <c r="K163" s="37"/>
      <c r="L163" s="41"/>
      <c r="M163" s="212"/>
      <c r="N163" s="213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141</v>
      </c>
      <c r="AU163" s="14" t="s">
        <v>77</v>
      </c>
    </row>
    <row r="164" s="2" customFormat="1">
      <c r="A164" s="35"/>
      <c r="B164" s="36"/>
      <c r="C164" s="37"/>
      <c r="D164" s="209" t="s">
        <v>236</v>
      </c>
      <c r="E164" s="37"/>
      <c r="F164" s="214" t="s">
        <v>296</v>
      </c>
      <c r="G164" s="37"/>
      <c r="H164" s="37"/>
      <c r="I164" s="211"/>
      <c r="J164" s="37"/>
      <c r="K164" s="37"/>
      <c r="L164" s="41"/>
      <c r="M164" s="212"/>
      <c r="N164" s="213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236</v>
      </c>
      <c r="AU164" s="14" t="s">
        <v>77</v>
      </c>
    </row>
    <row r="165" s="2" customFormat="1">
      <c r="A165" s="35"/>
      <c r="B165" s="36"/>
      <c r="C165" s="37"/>
      <c r="D165" s="209" t="s">
        <v>153</v>
      </c>
      <c r="E165" s="37"/>
      <c r="F165" s="214" t="s">
        <v>297</v>
      </c>
      <c r="G165" s="37"/>
      <c r="H165" s="37"/>
      <c r="I165" s="211"/>
      <c r="J165" s="37"/>
      <c r="K165" s="37"/>
      <c r="L165" s="41"/>
      <c r="M165" s="212"/>
      <c r="N165" s="213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153</v>
      </c>
      <c r="AU165" s="14" t="s">
        <v>77</v>
      </c>
    </row>
    <row r="166" s="2" customFormat="1" ht="33" customHeight="1">
      <c r="A166" s="35"/>
      <c r="B166" s="36"/>
      <c r="C166" s="196" t="s">
        <v>217</v>
      </c>
      <c r="D166" s="196" t="s">
        <v>133</v>
      </c>
      <c r="E166" s="197" t="s">
        <v>207</v>
      </c>
      <c r="F166" s="198" t="s">
        <v>208</v>
      </c>
      <c r="G166" s="199" t="s">
        <v>194</v>
      </c>
      <c r="H166" s="200">
        <v>4</v>
      </c>
      <c r="I166" s="201"/>
      <c r="J166" s="202">
        <f>ROUND(I166*H166,2)</f>
        <v>0</v>
      </c>
      <c r="K166" s="198" t="s">
        <v>137</v>
      </c>
      <c r="L166" s="41"/>
      <c r="M166" s="203" t="s">
        <v>1</v>
      </c>
      <c r="N166" s="204" t="s">
        <v>42</v>
      </c>
      <c r="O166" s="88"/>
      <c r="P166" s="205">
        <f>O166*H166</f>
        <v>0</v>
      </c>
      <c r="Q166" s="205">
        <v>0</v>
      </c>
      <c r="R166" s="205">
        <f>Q166*H166</f>
        <v>0</v>
      </c>
      <c r="S166" s="205">
        <v>0</v>
      </c>
      <c r="T166" s="206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7" t="s">
        <v>138</v>
      </c>
      <c r="AT166" s="207" t="s">
        <v>133</v>
      </c>
      <c r="AU166" s="207" t="s">
        <v>77</v>
      </c>
      <c r="AY166" s="14" t="s">
        <v>139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4" t="s">
        <v>84</v>
      </c>
      <c r="BK166" s="208">
        <f>ROUND(I166*H166,2)</f>
        <v>0</v>
      </c>
      <c r="BL166" s="14" t="s">
        <v>138</v>
      </c>
      <c r="BM166" s="207" t="s">
        <v>298</v>
      </c>
    </row>
    <row r="167" s="2" customFormat="1">
      <c r="A167" s="35"/>
      <c r="B167" s="36"/>
      <c r="C167" s="37"/>
      <c r="D167" s="209" t="s">
        <v>141</v>
      </c>
      <c r="E167" s="37"/>
      <c r="F167" s="210" t="s">
        <v>210</v>
      </c>
      <c r="G167" s="37"/>
      <c r="H167" s="37"/>
      <c r="I167" s="211"/>
      <c r="J167" s="37"/>
      <c r="K167" s="37"/>
      <c r="L167" s="41"/>
      <c r="M167" s="212"/>
      <c r="N167" s="213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141</v>
      </c>
      <c r="AU167" s="14" t="s">
        <v>77</v>
      </c>
    </row>
    <row r="168" s="2" customFormat="1">
      <c r="A168" s="35"/>
      <c r="B168" s="36"/>
      <c r="C168" s="37"/>
      <c r="D168" s="209" t="s">
        <v>153</v>
      </c>
      <c r="E168" s="37"/>
      <c r="F168" s="214" t="s">
        <v>291</v>
      </c>
      <c r="G168" s="37"/>
      <c r="H168" s="37"/>
      <c r="I168" s="211"/>
      <c r="J168" s="37"/>
      <c r="K168" s="37"/>
      <c r="L168" s="41"/>
      <c r="M168" s="212"/>
      <c r="N168" s="213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153</v>
      </c>
      <c r="AU168" s="14" t="s">
        <v>77</v>
      </c>
    </row>
    <row r="169" s="2" customFormat="1" ht="24.15" customHeight="1">
      <c r="A169" s="35"/>
      <c r="B169" s="36"/>
      <c r="C169" s="196" t="s">
        <v>259</v>
      </c>
      <c r="D169" s="196" t="s">
        <v>133</v>
      </c>
      <c r="E169" s="197" t="s">
        <v>299</v>
      </c>
      <c r="F169" s="198" t="s">
        <v>300</v>
      </c>
      <c r="G169" s="199" t="s">
        <v>194</v>
      </c>
      <c r="H169" s="200">
        <v>4</v>
      </c>
      <c r="I169" s="201"/>
      <c r="J169" s="202">
        <f>ROUND(I169*H169,2)</f>
        <v>0</v>
      </c>
      <c r="K169" s="198" t="s">
        <v>137</v>
      </c>
      <c r="L169" s="41"/>
      <c r="M169" s="203" t="s">
        <v>1</v>
      </c>
      <c r="N169" s="204" t="s">
        <v>42</v>
      </c>
      <c r="O169" s="88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7" t="s">
        <v>138</v>
      </c>
      <c r="AT169" s="207" t="s">
        <v>133</v>
      </c>
      <c r="AU169" s="207" t="s">
        <v>77</v>
      </c>
      <c r="AY169" s="14" t="s">
        <v>139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4" t="s">
        <v>84</v>
      </c>
      <c r="BK169" s="208">
        <f>ROUND(I169*H169,2)</f>
        <v>0</v>
      </c>
      <c r="BL169" s="14" t="s">
        <v>138</v>
      </c>
      <c r="BM169" s="207" t="s">
        <v>301</v>
      </c>
    </row>
    <row r="170" s="2" customFormat="1">
      <c r="A170" s="35"/>
      <c r="B170" s="36"/>
      <c r="C170" s="37"/>
      <c r="D170" s="209" t="s">
        <v>141</v>
      </c>
      <c r="E170" s="37"/>
      <c r="F170" s="210" t="s">
        <v>302</v>
      </c>
      <c r="G170" s="37"/>
      <c r="H170" s="37"/>
      <c r="I170" s="211"/>
      <c r="J170" s="37"/>
      <c r="K170" s="37"/>
      <c r="L170" s="41"/>
      <c r="M170" s="212"/>
      <c r="N170" s="213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141</v>
      </c>
      <c r="AU170" s="14" t="s">
        <v>77</v>
      </c>
    </row>
    <row r="171" s="2" customFormat="1">
      <c r="A171" s="35"/>
      <c r="B171" s="36"/>
      <c r="C171" s="37"/>
      <c r="D171" s="209" t="s">
        <v>236</v>
      </c>
      <c r="E171" s="37"/>
      <c r="F171" s="214" t="s">
        <v>303</v>
      </c>
      <c r="G171" s="37"/>
      <c r="H171" s="37"/>
      <c r="I171" s="211"/>
      <c r="J171" s="37"/>
      <c r="K171" s="37"/>
      <c r="L171" s="41"/>
      <c r="M171" s="212"/>
      <c r="N171" s="213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236</v>
      </c>
      <c r="AU171" s="14" t="s">
        <v>77</v>
      </c>
    </row>
    <row r="172" s="2" customFormat="1">
      <c r="A172" s="35"/>
      <c r="B172" s="36"/>
      <c r="C172" s="37"/>
      <c r="D172" s="209" t="s">
        <v>153</v>
      </c>
      <c r="E172" s="37"/>
      <c r="F172" s="214" t="s">
        <v>297</v>
      </c>
      <c r="G172" s="37"/>
      <c r="H172" s="37"/>
      <c r="I172" s="211"/>
      <c r="J172" s="37"/>
      <c r="K172" s="37"/>
      <c r="L172" s="41"/>
      <c r="M172" s="212"/>
      <c r="N172" s="213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153</v>
      </c>
      <c r="AU172" s="14" t="s">
        <v>77</v>
      </c>
    </row>
    <row r="173" s="2" customFormat="1" ht="44.25" customHeight="1">
      <c r="A173" s="35"/>
      <c r="B173" s="36"/>
      <c r="C173" s="196" t="s">
        <v>8</v>
      </c>
      <c r="D173" s="196" t="s">
        <v>133</v>
      </c>
      <c r="E173" s="197" t="s">
        <v>212</v>
      </c>
      <c r="F173" s="198" t="s">
        <v>213</v>
      </c>
      <c r="G173" s="199" t="s">
        <v>168</v>
      </c>
      <c r="H173" s="200">
        <v>1134</v>
      </c>
      <c r="I173" s="201"/>
      <c r="J173" s="202">
        <f>ROUND(I173*H173,2)</f>
        <v>0</v>
      </c>
      <c r="K173" s="198" t="s">
        <v>137</v>
      </c>
      <c r="L173" s="41"/>
      <c r="M173" s="203" t="s">
        <v>1</v>
      </c>
      <c r="N173" s="204" t="s">
        <v>42</v>
      </c>
      <c r="O173" s="88"/>
      <c r="P173" s="205">
        <f>O173*H173</f>
        <v>0</v>
      </c>
      <c r="Q173" s="205">
        <v>0</v>
      </c>
      <c r="R173" s="205">
        <f>Q173*H173</f>
        <v>0</v>
      </c>
      <c r="S173" s="205">
        <v>0</v>
      </c>
      <c r="T173" s="20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7" t="s">
        <v>138</v>
      </c>
      <c r="AT173" s="207" t="s">
        <v>133</v>
      </c>
      <c r="AU173" s="207" t="s">
        <v>77</v>
      </c>
      <c r="AY173" s="14" t="s">
        <v>139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4" t="s">
        <v>84</v>
      </c>
      <c r="BK173" s="208">
        <f>ROUND(I173*H173,2)</f>
        <v>0</v>
      </c>
      <c r="BL173" s="14" t="s">
        <v>138</v>
      </c>
      <c r="BM173" s="207" t="s">
        <v>304</v>
      </c>
    </row>
    <row r="174" s="2" customFormat="1">
      <c r="A174" s="35"/>
      <c r="B174" s="36"/>
      <c r="C174" s="37"/>
      <c r="D174" s="209" t="s">
        <v>141</v>
      </c>
      <c r="E174" s="37"/>
      <c r="F174" s="210" t="s">
        <v>215</v>
      </c>
      <c r="G174" s="37"/>
      <c r="H174" s="37"/>
      <c r="I174" s="211"/>
      <c r="J174" s="37"/>
      <c r="K174" s="37"/>
      <c r="L174" s="41"/>
      <c r="M174" s="212"/>
      <c r="N174" s="213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141</v>
      </c>
      <c r="AU174" s="14" t="s">
        <v>77</v>
      </c>
    </row>
    <row r="175" s="2" customFormat="1">
      <c r="A175" s="35"/>
      <c r="B175" s="36"/>
      <c r="C175" s="37"/>
      <c r="D175" s="209" t="s">
        <v>153</v>
      </c>
      <c r="E175" s="37"/>
      <c r="F175" s="214" t="s">
        <v>305</v>
      </c>
      <c r="G175" s="37"/>
      <c r="H175" s="37"/>
      <c r="I175" s="211"/>
      <c r="J175" s="37"/>
      <c r="K175" s="37"/>
      <c r="L175" s="41"/>
      <c r="M175" s="212"/>
      <c r="N175" s="213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153</v>
      </c>
      <c r="AU175" s="14" t="s">
        <v>77</v>
      </c>
    </row>
    <row r="176" s="10" customFormat="1">
      <c r="A176" s="10"/>
      <c r="B176" s="215"/>
      <c r="C176" s="216"/>
      <c r="D176" s="209" t="s">
        <v>161</v>
      </c>
      <c r="E176" s="217" t="s">
        <v>1</v>
      </c>
      <c r="F176" s="218" t="s">
        <v>306</v>
      </c>
      <c r="G176" s="216"/>
      <c r="H176" s="219">
        <v>1134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25" t="s">
        <v>161</v>
      </c>
      <c r="AU176" s="225" t="s">
        <v>77</v>
      </c>
      <c r="AV176" s="10" t="s">
        <v>86</v>
      </c>
      <c r="AW176" s="10" t="s">
        <v>33</v>
      </c>
      <c r="AX176" s="10" t="s">
        <v>84</v>
      </c>
      <c r="AY176" s="225" t="s">
        <v>139</v>
      </c>
    </row>
    <row r="177" s="2" customFormat="1" ht="44.25" customHeight="1">
      <c r="A177" s="35"/>
      <c r="B177" s="36"/>
      <c r="C177" s="196" t="s">
        <v>307</v>
      </c>
      <c r="D177" s="196" t="s">
        <v>133</v>
      </c>
      <c r="E177" s="197" t="s">
        <v>308</v>
      </c>
      <c r="F177" s="198" t="s">
        <v>309</v>
      </c>
      <c r="G177" s="199" t="s">
        <v>168</v>
      </c>
      <c r="H177" s="200">
        <v>2484</v>
      </c>
      <c r="I177" s="201"/>
      <c r="J177" s="202">
        <f>ROUND(I177*H177,2)</f>
        <v>0</v>
      </c>
      <c r="K177" s="198" t="s">
        <v>137</v>
      </c>
      <c r="L177" s="41"/>
      <c r="M177" s="203" t="s">
        <v>1</v>
      </c>
      <c r="N177" s="204" t="s">
        <v>42</v>
      </c>
      <c r="O177" s="88"/>
      <c r="P177" s="205">
        <f>O177*H177</f>
        <v>0</v>
      </c>
      <c r="Q177" s="205">
        <v>0</v>
      </c>
      <c r="R177" s="205">
        <f>Q177*H177</f>
        <v>0</v>
      </c>
      <c r="S177" s="205">
        <v>0</v>
      </c>
      <c r="T177" s="206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7" t="s">
        <v>138</v>
      </c>
      <c r="AT177" s="207" t="s">
        <v>133</v>
      </c>
      <c r="AU177" s="207" t="s">
        <v>77</v>
      </c>
      <c r="AY177" s="14" t="s">
        <v>139</v>
      </c>
      <c r="BE177" s="208">
        <f>IF(N177="základní",J177,0)</f>
        <v>0</v>
      </c>
      <c r="BF177" s="208">
        <f>IF(N177="snížená",J177,0)</f>
        <v>0</v>
      </c>
      <c r="BG177" s="208">
        <f>IF(N177="zákl. přenesená",J177,0)</f>
        <v>0</v>
      </c>
      <c r="BH177" s="208">
        <f>IF(N177="sníž. přenesená",J177,0)</f>
        <v>0</v>
      </c>
      <c r="BI177" s="208">
        <f>IF(N177="nulová",J177,0)</f>
        <v>0</v>
      </c>
      <c r="BJ177" s="14" t="s">
        <v>84</v>
      </c>
      <c r="BK177" s="208">
        <f>ROUND(I177*H177,2)</f>
        <v>0</v>
      </c>
      <c r="BL177" s="14" t="s">
        <v>138</v>
      </c>
      <c r="BM177" s="207" t="s">
        <v>310</v>
      </c>
    </row>
    <row r="178" s="2" customFormat="1">
      <c r="A178" s="35"/>
      <c r="B178" s="36"/>
      <c r="C178" s="37"/>
      <c r="D178" s="209" t="s">
        <v>141</v>
      </c>
      <c r="E178" s="37"/>
      <c r="F178" s="210" t="s">
        <v>311</v>
      </c>
      <c r="G178" s="37"/>
      <c r="H178" s="37"/>
      <c r="I178" s="211"/>
      <c r="J178" s="37"/>
      <c r="K178" s="37"/>
      <c r="L178" s="41"/>
      <c r="M178" s="212"/>
      <c r="N178" s="213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141</v>
      </c>
      <c r="AU178" s="14" t="s">
        <v>77</v>
      </c>
    </row>
    <row r="179" s="2" customFormat="1">
      <c r="A179" s="35"/>
      <c r="B179" s="36"/>
      <c r="C179" s="37"/>
      <c r="D179" s="209" t="s">
        <v>236</v>
      </c>
      <c r="E179" s="37"/>
      <c r="F179" s="214" t="s">
        <v>312</v>
      </c>
      <c r="G179" s="37"/>
      <c r="H179" s="37"/>
      <c r="I179" s="211"/>
      <c r="J179" s="37"/>
      <c r="K179" s="37"/>
      <c r="L179" s="41"/>
      <c r="M179" s="212"/>
      <c r="N179" s="213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236</v>
      </c>
      <c r="AU179" s="14" t="s">
        <v>77</v>
      </c>
    </row>
    <row r="180" s="2" customFormat="1">
      <c r="A180" s="35"/>
      <c r="B180" s="36"/>
      <c r="C180" s="37"/>
      <c r="D180" s="209" t="s">
        <v>153</v>
      </c>
      <c r="E180" s="37"/>
      <c r="F180" s="214" t="s">
        <v>313</v>
      </c>
      <c r="G180" s="37"/>
      <c r="H180" s="37"/>
      <c r="I180" s="211"/>
      <c r="J180" s="37"/>
      <c r="K180" s="37"/>
      <c r="L180" s="41"/>
      <c r="M180" s="212"/>
      <c r="N180" s="213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153</v>
      </c>
      <c r="AU180" s="14" t="s">
        <v>77</v>
      </c>
    </row>
    <row r="181" s="10" customFormat="1">
      <c r="A181" s="10"/>
      <c r="B181" s="215"/>
      <c r="C181" s="216"/>
      <c r="D181" s="209" t="s">
        <v>161</v>
      </c>
      <c r="E181" s="217" t="s">
        <v>1</v>
      </c>
      <c r="F181" s="218" t="s">
        <v>314</v>
      </c>
      <c r="G181" s="216"/>
      <c r="H181" s="219">
        <v>2484</v>
      </c>
      <c r="I181" s="220"/>
      <c r="J181" s="216"/>
      <c r="K181" s="216"/>
      <c r="L181" s="221"/>
      <c r="M181" s="222"/>
      <c r="N181" s="223"/>
      <c r="O181" s="223"/>
      <c r="P181" s="223"/>
      <c r="Q181" s="223"/>
      <c r="R181" s="223"/>
      <c r="S181" s="223"/>
      <c r="T181" s="224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25" t="s">
        <v>161</v>
      </c>
      <c r="AU181" s="225" t="s">
        <v>77</v>
      </c>
      <c r="AV181" s="10" t="s">
        <v>86</v>
      </c>
      <c r="AW181" s="10" t="s">
        <v>33</v>
      </c>
      <c r="AX181" s="10" t="s">
        <v>84</v>
      </c>
      <c r="AY181" s="225" t="s">
        <v>139</v>
      </c>
    </row>
    <row r="182" s="2" customFormat="1" ht="24.15" customHeight="1">
      <c r="A182" s="35"/>
      <c r="B182" s="36"/>
      <c r="C182" s="196" t="s">
        <v>315</v>
      </c>
      <c r="D182" s="196" t="s">
        <v>133</v>
      </c>
      <c r="E182" s="197" t="s">
        <v>218</v>
      </c>
      <c r="F182" s="198" t="s">
        <v>219</v>
      </c>
      <c r="G182" s="199" t="s">
        <v>150</v>
      </c>
      <c r="H182" s="200">
        <v>4</v>
      </c>
      <c r="I182" s="201"/>
      <c r="J182" s="202">
        <f>ROUND(I182*H182,2)</f>
        <v>0</v>
      </c>
      <c r="K182" s="198" t="s">
        <v>137</v>
      </c>
      <c r="L182" s="41"/>
      <c r="M182" s="203" t="s">
        <v>1</v>
      </c>
      <c r="N182" s="204" t="s">
        <v>42</v>
      </c>
      <c r="O182" s="88"/>
      <c r="P182" s="205">
        <f>O182*H182</f>
        <v>0</v>
      </c>
      <c r="Q182" s="205">
        <v>0</v>
      </c>
      <c r="R182" s="205">
        <f>Q182*H182</f>
        <v>0</v>
      </c>
      <c r="S182" s="205">
        <v>0</v>
      </c>
      <c r="T182" s="206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7" t="s">
        <v>138</v>
      </c>
      <c r="AT182" s="207" t="s">
        <v>133</v>
      </c>
      <c r="AU182" s="207" t="s">
        <v>77</v>
      </c>
      <c r="AY182" s="14" t="s">
        <v>139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4" t="s">
        <v>84</v>
      </c>
      <c r="BK182" s="208">
        <f>ROUND(I182*H182,2)</f>
        <v>0</v>
      </c>
      <c r="BL182" s="14" t="s">
        <v>138</v>
      </c>
      <c r="BM182" s="207" t="s">
        <v>316</v>
      </c>
    </row>
    <row r="183" s="2" customFormat="1">
      <c r="A183" s="35"/>
      <c r="B183" s="36"/>
      <c r="C183" s="37"/>
      <c r="D183" s="209" t="s">
        <v>141</v>
      </c>
      <c r="E183" s="37"/>
      <c r="F183" s="210" t="s">
        <v>221</v>
      </c>
      <c r="G183" s="37"/>
      <c r="H183" s="37"/>
      <c r="I183" s="211"/>
      <c r="J183" s="37"/>
      <c r="K183" s="37"/>
      <c r="L183" s="41"/>
      <c r="M183" s="212"/>
      <c r="N183" s="213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141</v>
      </c>
      <c r="AU183" s="14" t="s">
        <v>77</v>
      </c>
    </row>
    <row r="184" s="2" customFormat="1">
      <c r="A184" s="35"/>
      <c r="B184" s="36"/>
      <c r="C184" s="37"/>
      <c r="D184" s="209" t="s">
        <v>153</v>
      </c>
      <c r="E184" s="37"/>
      <c r="F184" s="214" t="s">
        <v>317</v>
      </c>
      <c r="G184" s="37"/>
      <c r="H184" s="37"/>
      <c r="I184" s="211"/>
      <c r="J184" s="37"/>
      <c r="K184" s="37"/>
      <c r="L184" s="41"/>
      <c r="M184" s="212"/>
      <c r="N184" s="213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153</v>
      </c>
      <c r="AU184" s="14" t="s">
        <v>77</v>
      </c>
    </row>
    <row r="185" s="2" customFormat="1" ht="16.5" customHeight="1">
      <c r="A185" s="35"/>
      <c r="B185" s="36"/>
      <c r="C185" s="237" t="s">
        <v>318</v>
      </c>
      <c r="D185" s="237" t="s">
        <v>199</v>
      </c>
      <c r="E185" s="238" t="s">
        <v>200</v>
      </c>
      <c r="F185" s="239" t="s">
        <v>201</v>
      </c>
      <c r="G185" s="240" t="s">
        <v>202</v>
      </c>
      <c r="H185" s="241">
        <v>2145.3150000000001</v>
      </c>
      <c r="I185" s="242"/>
      <c r="J185" s="243">
        <f>ROUND(I185*H185,2)</f>
        <v>0</v>
      </c>
      <c r="K185" s="239" t="s">
        <v>137</v>
      </c>
      <c r="L185" s="244"/>
      <c r="M185" s="245" t="s">
        <v>1</v>
      </c>
      <c r="N185" s="246" t="s">
        <v>42</v>
      </c>
      <c r="O185" s="88"/>
      <c r="P185" s="205">
        <f>O185*H185</f>
        <v>0</v>
      </c>
      <c r="Q185" s="205">
        <v>1</v>
      </c>
      <c r="R185" s="205">
        <f>Q185*H185</f>
        <v>2145.3150000000001</v>
      </c>
      <c r="S185" s="205">
        <v>0</v>
      </c>
      <c r="T185" s="206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7" t="s">
        <v>203</v>
      </c>
      <c r="AT185" s="207" t="s">
        <v>199</v>
      </c>
      <c r="AU185" s="207" t="s">
        <v>77</v>
      </c>
      <c r="AY185" s="14" t="s">
        <v>139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4" t="s">
        <v>84</v>
      </c>
      <c r="BK185" s="208">
        <f>ROUND(I185*H185,2)</f>
        <v>0</v>
      </c>
      <c r="BL185" s="14" t="s">
        <v>203</v>
      </c>
      <c r="BM185" s="207" t="s">
        <v>319</v>
      </c>
    </row>
    <row r="186" s="2" customFormat="1">
      <c r="A186" s="35"/>
      <c r="B186" s="36"/>
      <c r="C186" s="37"/>
      <c r="D186" s="209" t="s">
        <v>141</v>
      </c>
      <c r="E186" s="37"/>
      <c r="F186" s="210" t="s">
        <v>201</v>
      </c>
      <c r="G186" s="37"/>
      <c r="H186" s="37"/>
      <c r="I186" s="211"/>
      <c r="J186" s="37"/>
      <c r="K186" s="37"/>
      <c r="L186" s="41"/>
      <c r="M186" s="212"/>
      <c r="N186" s="213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141</v>
      </c>
      <c r="AU186" s="14" t="s">
        <v>77</v>
      </c>
    </row>
    <row r="187" s="10" customFormat="1">
      <c r="A187" s="10"/>
      <c r="B187" s="215"/>
      <c r="C187" s="216"/>
      <c r="D187" s="209" t="s">
        <v>161</v>
      </c>
      <c r="E187" s="217" t="s">
        <v>1</v>
      </c>
      <c r="F187" s="218" t="s">
        <v>320</v>
      </c>
      <c r="G187" s="216"/>
      <c r="H187" s="219">
        <v>2145.3150000000001</v>
      </c>
      <c r="I187" s="220"/>
      <c r="J187" s="216"/>
      <c r="K187" s="216"/>
      <c r="L187" s="221"/>
      <c r="M187" s="251"/>
      <c r="N187" s="252"/>
      <c r="O187" s="252"/>
      <c r="P187" s="252"/>
      <c r="Q187" s="252"/>
      <c r="R187" s="252"/>
      <c r="S187" s="252"/>
      <c r="T187" s="253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T187" s="225" t="s">
        <v>161</v>
      </c>
      <c r="AU187" s="225" t="s">
        <v>77</v>
      </c>
      <c r="AV187" s="10" t="s">
        <v>86</v>
      </c>
      <c r="AW187" s="10" t="s">
        <v>33</v>
      </c>
      <c r="AX187" s="10" t="s">
        <v>84</v>
      </c>
      <c r="AY187" s="225" t="s">
        <v>139</v>
      </c>
    </row>
    <row r="188" s="2" customFormat="1" ht="6.96" customHeight="1">
      <c r="A188" s="35"/>
      <c r="B188" s="63"/>
      <c r="C188" s="64"/>
      <c r="D188" s="64"/>
      <c r="E188" s="64"/>
      <c r="F188" s="64"/>
      <c r="G188" s="64"/>
      <c r="H188" s="64"/>
      <c r="I188" s="64"/>
      <c r="J188" s="64"/>
      <c r="K188" s="64"/>
      <c r="L188" s="41"/>
      <c r="M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</row>
  </sheetData>
  <sheetProtection sheet="1" autoFilter="0" formatColumns="0" formatRows="0" objects="1" scenarios="1" spinCount="100000" saltValue="Z7eUXLM3uuiQ/XZkgxUvndyErM6SNGLX32kmRVbK1NrYPaIhJ487K0Tm5L6+i4I/Dwi/beLp93JI7MpupIzL6g==" hashValue="B001JtHF5jo16TB6OW2lqNj/RXv204PSl4OFpxlT7sK4jj4XLbLI23/zBDc0AglrpLBjTNUi5kfULaKf3uSCKg==" algorithmName="SHA-512" password="CC35"/>
  <autoFilter ref="C119:K18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100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86</v>
      </c>
    </row>
    <row r="4" hidden="1" s="1" customFormat="1" ht="24.96" customHeight="1">
      <c r="B4" s="17"/>
      <c r="D4" s="145" t="s">
        <v>110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16.5" customHeight="1">
      <c r="B7" s="17"/>
      <c r="E7" s="148" t="str">
        <f>'Rekapitulace stavby'!K6</f>
        <v>Oprava GPK v úseku Mariánské Lázně - Lipová u Chebu</v>
      </c>
      <c r="F7" s="147"/>
      <c r="G7" s="147"/>
      <c r="H7" s="147"/>
      <c r="L7" s="17"/>
    </row>
    <row r="8" hidden="1" s="2" customFormat="1" ht="12" customHeight="1">
      <c r="A8" s="35"/>
      <c r="B8" s="41"/>
      <c r="C8" s="35"/>
      <c r="D8" s="147" t="s">
        <v>111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9" t="s">
        <v>321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11. 10. 2021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8" t="s">
        <v>27</v>
      </c>
      <c r="F15" s="35"/>
      <c r="G15" s="35"/>
      <c r="H15" s="35"/>
      <c r="I15" s="147" t="s">
        <v>28</v>
      </c>
      <c r="J15" s="138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47" t="s">
        <v>30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47" t="s">
        <v>32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28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47" t="s">
        <v>34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8" t="s">
        <v>35</v>
      </c>
      <c r="F24" s="35"/>
      <c r="G24" s="35"/>
      <c r="H24" s="35"/>
      <c r="I24" s="147" t="s">
        <v>28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4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6" t="s">
        <v>37</v>
      </c>
      <c r="E30" s="35"/>
      <c r="F30" s="35"/>
      <c r="G30" s="35"/>
      <c r="H30" s="35"/>
      <c r="I30" s="35"/>
      <c r="J30" s="157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8" t="s">
        <v>39</v>
      </c>
      <c r="G32" s="35"/>
      <c r="H32" s="35"/>
      <c r="I32" s="158" t="s">
        <v>38</v>
      </c>
      <c r="J32" s="158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9" t="s">
        <v>41</v>
      </c>
      <c r="E33" s="147" t="s">
        <v>42</v>
      </c>
      <c r="F33" s="160">
        <f>ROUND((SUM(BE116:BE182)),  2)</f>
        <v>0</v>
      </c>
      <c r="G33" s="35"/>
      <c r="H33" s="35"/>
      <c r="I33" s="161">
        <v>0.20999999999999999</v>
      </c>
      <c r="J33" s="160">
        <f>ROUND(((SUM(BE116:BE182))*I33),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47" t="s">
        <v>43</v>
      </c>
      <c r="F34" s="160">
        <f>ROUND((SUM(BF116:BF182)),  2)</f>
        <v>0</v>
      </c>
      <c r="G34" s="35"/>
      <c r="H34" s="35"/>
      <c r="I34" s="161">
        <v>0.14999999999999999</v>
      </c>
      <c r="J34" s="160">
        <f>ROUND(((SUM(BF116:BF182))*I34),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44</v>
      </c>
      <c r="F35" s="160">
        <f>ROUND((SUM(BG116:BG182)),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45</v>
      </c>
      <c r="F36" s="160">
        <f>ROUND((SUM(BH116:BH182)),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ROUND((SUM(BI116:BI182)),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50</v>
      </c>
      <c r="E50" s="170"/>
      <c r="F50" s="170"/>
      <c r="G50" s="169" t="s">
        <v>51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2"/>
      <c r="J61" s="174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54</v>
      </c>
      <c r="E65" s="175"/>
      <c r="F65" s="175"/>
      <c r="G65" s="169" t="s">
        <v>55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2"/>
      <c r="J76" s="174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GPK v úseku Mariánské Lázně - Lipová u Chebu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A.2. - Práce na přejezdech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11. 10. 2021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železnic,s.o.;OŘ ÚNL-ST Karlovy Vary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>Pavlína Liprtová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1" t="s">
        <v>116</v>
      </c>
      <c r="D94" s="182"/>
      <c r="E94" s="182"/>
      <c r="F94" s="182"/>
      <c r="G94" s="182"/>
      <c r="H94" s="182"/>
      <c r="I94" s="182"/>
      <c r="J94" s="183" t="s">
        <v>117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4" t="s">
        <v>118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119</v>
      </c>
    </row>
    <row r="97" hidden="1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/>
    <row r="100" hidden="1"/>
    <row r="101" hidden="1"/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120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6.5" customHeight="1">
      <c r="A106" s="35"/>
      <c r="B106" s="36"/>
      <c r="C106" s="37"/>
      <c r="D106" s="37"/>
      <c r="E106" s="180" t="str">
        <f>E7</f>
        <v>Oprava GPK v úseku Mariánské Lázně - Lipová u Chebu</v>
      </c>
      <c r="F106" s="29"/>
      <c r="G106" s="29"/>
      <c r="H106" s="29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111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A.2. - Práce na přejezdech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F12</f>
        <v xml:space="preserve"> </v>
      </c>
      <c r="G110" s="37"/>
      <c r="H110" s="37"/>
      <c r="I110" s="29" t="s">
        <v>22</v>
      </c>
      <c r="J110" s="76" t="str">
        <f>IF(J12="","",J12)</f>
        <v>11. 10. 2021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E15</f>
        <v>Správa železnic,s.o.;OŘ ÚNL-ST Karlovy Vary</v>
      </c>
      <c r="G112" s="37"/>
      <c r="H112" s="37"/>
      <c r="I112" s="29" t="s">
        <v>32</v>
      </c>
      <c r="J112" s="33" t="str">
        <f>E21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30</v>
      </c>
      <c r="D113" s="37"/>
      <c r="E113" s="37"/>
      <c r="F113" s="24" t="str">
        <f>IF(E18="","",E18)</f>
        <v>Vyplň údaj</v>
      </c>
      <c r="G113" s="37"/>
      <c r="H113" s="37"/>
      <c r="I113" s="29" t="s">
        <v>34</v>
      </c>
      <c r="J113" s="33" t="str">
        <f>E24</f>
        <v>Pavlína Liprtová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9" customFormat="1" ht="29.28" customHeight="1">
      <c r="A115" s="185"/>
      <c r="B115" s="186"/>
      <c r="C115" s="187" t="s">
        <v>121</v>
      </c>
      <c r="D115" s="188" t="s">
        <v>62</v>
      </c>
      <c r="E115" s="188" t="s">
        <v>58</v>
      </c>
      <c r="F115" s="188" t="s">
        <v>59</v>
      </c>
      <c r="G115" s="188" t="s">
        <v>122</v>
      </c>
      <c r="H115" s="188" t="s">
        <v>123</v>
      </c>
      <c r="I115" s="188" t="s">
        <v>124</v>
      </c>
      <c r="J115" s="188" t="s">
        <v>117</v>
      </c>
      <c r="K115" s="189" t="s">
        <v>125</v>
      </c>
      <c r="L115" s="190"/>
      <c r="M115" s="97" t="s">
        <v>1</v>
      </c>
      <c r="N115" s="98" t="s">
        <v>41</v>
      </c>
      <c r="O115" s="98" t="s">
        <v>126</v>
      </c>
      <c r="P115" s="98" t="s">
        <v>127</v>
      </c>
      <c r="Q115" s="98" t="s">
        <v>128</v>
      </c>
      <c r="R115" s="98" t="s">
        <v>129</v>
      </c>
      <c r="S115" s="98" t="s">
        <v>130</v>
      </c>
      <c r="T115" s="99" t="s">
        <v>131</v>
      </c>
      <c r="U115" s="185"/>
      <c r="V115" s="185"/>
      <c r="W115" s="185"/>
      <c r="X115" s="185"/>
      <c r="Y115" s="185"/>
      <c r="Z115" s="185"/>
      <c r="AA115" s="185"/>
      <c r="AB115" s="185"/>
      <c r="AC115" s="185"/>
      <c r="AD115" s="185"/>
      <c r="AE115" s="185"/>
    </row>
    <row r="116" s="2" customFormat="1" ht="22.8" customHeight="1">
      <c r="A116" s="35"/>
      <c r="B116" s="36"/>
      <c r="C116" s="104" t="s">
        <v>132</v>
      </c>
      <c r="D116" s="37"/>
      <c r="E116" s="37"/>
      <c r="F116" s="37"/>
      <c r="G116" s="37"/>
      <c r="H116" s="37"/>
      <c r="I116" s="37"/>
      <c r="J116" s="191">
        <f>BK116</f>
        <v>0</v>
      </c>
      <c r="K116" s="37"/>
      <c r="L116" s="41"/>
      <c r="M116" s="100"/>
      <c r="N116" s="192"/>
      <c r="O116" s="101"/>
      <c r="P116" s="193">
        <f>SUM(P117:P182)</f>
        <v>0</v>
      </c>
      <c r="Q116" s="101"/>
      <c r="R116" s="193">
        <f>SUM(R117:R182)</f>
        <v>61.170749999999998</v>
      </c>
      <c r="S116" s="101"/>
      <c r="T116" s="194">
        <f>SUM(T117:T182)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76</v>
      </c>
      <c r="AU116" s="14" t="s">
        <v>119</v>
      </c>
      <c r="BK116" s="195">
        <f>SUM(BK117:BK182)</f>
        <v>0</v>
      </c>
    </row>
    <row r="117" s="2" customFormat="1" ht="37.8" customHeight="1">
      <c r="A117" s="35"/>
      <c r="B117" s="36"/>
      <c r="C117" s="196" t="s">
        <v>84</v>
      </c>
      <c r="D117" s="196" t="s">
        <v>133</v>
      </c>
      <c r="E117" s="197" t="s">
        <v>322</v>
      </c>
      <c r="F117" s="198" t="s">
        <v>323</v>
      </c>
      <c r="G117" s="199" t="s">
        <v>168</v>
      </c>
      <c r="H117" s="200">
        <v>6</v>
      </c>
      <c r="I117" s="201"/>
      <c r="J117" s="202">
        <f>ROUND(I117*H117,2)</f>
        <v>0</v>
      </c>
      <c r="K117" s="198" t="s">
        <v>137</v>
      </c>
      <c r="L117" s="41"/>
      <c r="M117" s="203" t="s">
        <v>1</v>
      </c>
      <c r="N117" s="204" t="s">
        <v>42</v>
      </c>
      <c r="O117" s="88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7" t="s">
        <v>138</v>
      </c>
      <c r="AT117" s="207" t="s">
        <v>133</v>
      </c>
      <c r="AU117" s="207" t="s">
        <v>77</v>
      </c>
      <c r="AY117" s="14" t="s">
        <v>139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4" t="s">
        <v>84</v>
      </c>
      <c r="BK117" s="208">
        <f>ROUND(I117*H117,2)</f>
        <v>0</v>
      </c>
      <c r="BL117" s="14" t="s">
        <v>138</v>
      </c>
      <c r="BM117" s="207" t="s">
        <v>324</v>
      </c>
    </row>
    <row r="118" s="2" customFormat="1">
      <c r="A118" s="35"/>
      <c r="B118" s="36"/>
      <c r="C118" s="37"/>
      <c r="D118" s="209" t="s">
        <v>141</v>
      </c>
      <c r="E118" s="37"/>
      <c r="F118" s="210" t="s">
        <v>325</v>
      </c>
      <c r="G118" s="37"/>
      <c r="H118" s="37"/>
      <c r="I118" s="211"/>
      <c r="J118" s="37"/>
      <c r="K118" s="37"/>
      <c r="L118" s="41"/>
      <c r="M118" s="212"/>
      <c r="N118" s="213"/>
      <c r="O118" s="88"/>
      <c r="P118" s="88"/>
      <c r="Q118" s="88"/>
      <c r="R118" s="88"/>
      <c r="S118" s="88"/>
      <c r="T118" s="89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141</v>
      </c>
      <c r="AU118" s="14" t="s">
        <v>77</v>
      </c>
    </row>
    <row r="119" s="2" customFormat="1">
      <c r="A119" s="35"/>
      <c r="B119" s="36"/>
      <c r="C119" s="37"/>
      <c r="D119" s="209" t="s">
        <v>153</v>
      </c>
      <c r="E119" s="37"/>
      <c r="F119" s="214" t="s">
        <v>326</v>
      </c>
      <c r="G119" s="37"/>
      <c r="H119" s="37"/>
      <c r="I119" s="211"/>
      <c r="J119" s="37"/>
      <c r="K119" s="37"/>
      <c r="L119" s="41"/>
      <c r="M119" s="212"/>
      <c r="N119" s="213"/>
      <c r="O119" s="88"/>
      <c r="P119" s="88"/>
      <c r="Q119" s="88"/>
      <c r="R119" s="88"/>
      <c r="S119" s="88"/>
      <c r="T119" s="89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153</v>
      </c>
      <c r="AU119" s="14" t="s">
        <v>77</v>
      </c>
    </row>
    <row r="120" s="10" customFormat="1">
      <c r="A120" s="10"/>
      <c r="B120" s="215"/>
      <c r="C120" s="216"/>
      <c r="D120" s="209" t="s">
        <v>161</v>
      </c>
      <c r="E120" s="217" t="s">
        <v>1</v>
      </c>
      <c r="F120" s="218" t="s">
        <v>327</v>
      </c>
      <c r="G120" s="216"/>
      <c r="H120" s="219">
        <v>6</v>
      </c>
      <c r="I120" s="220"/>
      <c r="J120" s="216"/>
      <c r="K120" s="216"/>
      <c r="L120" s="221"/>
      <c r="M120" s="222"/>
      <c r="N120" s="223"/>
      <c r="O120" s="223"/>
      <c r="P120" s="223"/>
      <c r="Q120" s="223"/>
      <c r="R120" s="223"/>
      <c r="S120" s="223"/>
      <c r="T120" s="224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25" t="s">
        <v>161</v>
      </c>
      <c r="AU120" s="225" t="s">
        <v>77</v>
      </c>
      <c r="AV120" s="10" t="s">
        <v>86</v>
      </c>
      <c r="AW120" s="10" t="s">
        <v>33</v>
      </c>
      <c r="AX120" s="10" t="s">
        <v>84</v>
      </c>
      <c r="AY120" s="225" t="s">
        <v>139</v>
      </c>
    </row>
    <row r="121" s="2" customFormat="1" ht="37.8" customHeight="1">
      <c r="A121" s="35"/>
      <c r="B121" s="36"/>
      <c r="C121" s="196" t="s">
        <v>86</v>
      </c>
      <c r="D121" s="196" t="s">
        <v>133</v>
      </c>
      <c r="E121" s="197" t="s">
        <v>328</v>
      </c>
      <c r="F121" s="198" t="s">
        <v>329</v>
      </c>
      <c r="G121" s="199" t="s">
        <v>168</v>
      </c>
      <c r="H121" s="200">
        <v>37.5</v>
      </c>
      <c r="I121" s="201"/>
      <c r="J121" s="202">
        <f>ROUND(I121*H121,2)</f>
        <v>0</v>
      </c>
      <c r="K121" s="198" t="s">
        <v>137</v>
      </c>
      <c r="L121" s="41"/>
      <c r="M121" s="203" t="s">
        <v>1</v>
      </c>
      <c r="N121" s="204" t="s">
        <v>42</v>
      </c>
      <c r="O121" s="8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138</v>
      </c>
      <c r="AT121" s="207" t="s">
        <v>133</v>
      </c>
      <c r="AU121" s="207" t="s">
        <v>77</v>
      </c>
      <c r="AY121" s="14" t="s">
        <v>139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84</v>
      </c>
      <c r="BK121" s="208">
        <f>ROUND(I121*H121,2)</f>
        <v>0</v>
      </c>
      <c r="BL121" s="14" t="s">
        <v>138</v>
      </c>
      <c r="BM121" s="207" t="s">
        <v>330</v>
      </c>
    </row>
    <row r="122" s="2" customFormat="1">
      <c r="A122" s="35"/>
      <c r="B122" s="36"/>
      <c r="C122" s="37"/>
      <c r="D122" s="209" t="s">
        <v>141</v>
      </c>
      <c r="E122" s="37"/>
      <c r="F122" s="210" t="s">
        <v>331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141</v>
      </c>
      <c r="AU122" s="14" t="s">
        <v>77</v>
      </c>
    </row>
    <row r="123" s="2" customFormat="1">
      <c r="A123" s="35"/>
      <c r="B123" s="36"/>
      <c r="C123" s="37"/>
      <c r="D123" s="209" t="s">
        <v>153</v>
      </c>
      <c r="E123" s="37"/>
      <c r="F123" s="214" t="s">
        <v>332</v>
      </c>
      <c r="G123" s="37"/>
      <c r="H123" s="37"/>
      <c r="I123" s="211"/>
      <c r="J123" s="37"/>
      <c r="K123" s="37"/>
      <c r="L123" s="41"/>
      <c r="M123" s="212"/>
      <c r="N123" s="213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153</v>
      </c>
      <c r="AU123" s="14" t="s">
        <v>77</v>
      </c>
    </row>
    <row r="124" s="10" customFormat="1">
      <c r="A124" s="10"/>
      <c r="B124" s="215"/>
      <c r="C124" s="216"/>
      <c r="D124" s="209" t="s">
        <v>161</v>
      </c>
      <c r="E124" s="217" t="s">
        <v>1</v>
      </c>
      <c r="F124" s="218" t="s">
        <v>333</v>
      </c>
      <c r="G124" s="216"/>
      <c r="H124" s="219">
        <v>37.5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25" t="s">
        <v>161</v>
      </c>
      <c r="AU124" s="225" t="s">
        <v>77</v>
      </c>
      <c r="AV124" s="10" t="s">
        <v>86</v>
      </c>
      <c r="AW124" s="10" t="s">
        <v>33</v>
      </c>
      <c r="AX124" s="10" t="s">
        <v>84</v>
      </c>
      <c r="AY124" s="225" t="s">
        <v>139</v>
      </c>
    </row>
    <row r="125" s="2" customFormat="1" ht="37.8" customHeight="1">
      <c r="A125" s="35"/>
      <c r="B125" s="36"/>
      <c r="C125" s="196" t="s">
        <v>147</v>
      </c>
      <c r="D125" s="196" t="s">
        <v>133</v>
      </c>
      <c r="E125" s="197" t="s">
        <v>334</v>
      </c>
      <c r="F125" s="198" t="s">
        <v>335</v>
      </c>
      <c r="G125" s="199" t="s">
        <v>168</v>
      </c>
      <c r="H125" s="200">
        <v>6</v>
      </c>
      <c r="I125" s="201"/>
      <c r="J125" s="202">
        <f>ROUND(I125*H125,2)</f>
        <v>0</v>
      </c>
      <c r="K125" s="198" t="s">
        <v>137</v>
      </c>
      <c r="L125" s="41"/>
      <c r="M125" s="203" t="s">
        <v>1</v>
      </c>
      <c r="N125" s="204" t="s">
        <v>42</v>
      </c>
      <c r="O125" s="88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7" t="s">
        <v>138</v>
      </c>
      <c r="AT125" s="207" t="s">
        <v>133</v>
      </c>
      <c r="AU125" s="207" t="s">
        <v>77</v>
      </c>
      <c r="AY125" s="14" t="s">
        <v>139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4" t="s">
        <v>84</v>
      </c>
      <c r="BK125" s="208">
        <f>ROUND(I125*H125,2)</f>
        <v>0</v>
      </c>
      <c r="BL125" s="14" t="s">
        <v>138</v>
      </c>
      <c r="BM125" s="207" t="s">
        <v>336</v>
      </c>
    </row>
    <row r="126" s="2" customFormat="1">
      <c r="A126" s="35"/>
      <c r="B126" s="36"/>
      <c r="C126" s="37"/>
      <c r="D126" s="209" t="s">
        <v>141</v>
      </c>
      <c r="E126" s="37"/>
      <c r="F126" s="210" t="s">
        <v>337</v>
      </c>
      <c r="G126" s="37"/>
      <c r="H126" s="37"/>
      <c r="I126" s="211"/>
      <c r="J126" s="37"/>
      <c r="K126" s="37"/>
      <c r="L126" s="41"/>
      <c r="M126" s="212"/>
      <c r="N126" s="213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141</v>
      </c>
      <c r="AU126" s="14" t="s">
        <v>77</v>
      </c>
    </row>
    <row r="127" s="2" customFormat="1">
      <c r="A127" s="35"/>
      <c r="B127" s="36"/>
      <c r="C127" s="37"/>
      <c r="D127" s="209" t="s">
        <v>153</v>
      </c>
      <c r="E127" s="37"/>
      <c r="F127" s="214" t="s">
        <v>326</v>
      </c>
      <c r="G127" s="37"/>
      <c r="H127" s="37"/>
      <c r="I127" s="211"/>
      <c r="J127" s="37"/>
      <c r="K127" s="37"/>
      <c r="L127" s="41"/>
      <c r="M127" s="212"/>
      <c r="N127" s="213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153</v>
      </c>
      <c r="AU127" s="14" t="s">
        <v>77</v>
      </c>
    </row>
    <row r="128" s="2" customFormat="1" ht="37.8" customHeight="1">
      <c r="A128" s="35"/>
      <c r="B128" s="36"/>
      <c r="C128" s="196" t="s">
        <v>138</v>
      </c>
      <c r="D128" s="196" t="s">
        <v>133</v>
      </c>
      <c r="E128" s="197" t="s">
        <v>338</v>
      </c>
      <c r="F128" s="198" t="s">
        <v>339</v>
      </c>
      <c r="G128" s="199" t="s">
        <v>168</v>
      </c>
      <c r="H128" s="200">
        <v>37.5</v>
      </c>
      <c r="I128" s="201"/>
      <c r="J128" s="202">
        <f>ROUND(I128*H128,2)</f>
        <v>0</v>
      </c>
      <c r="K128" s="198" t="s">
        <v>137</v>
      </c>
      <c r="L128" s="41"/>
      <c r="M128" s="203" t="s">
        <v>1</v>
      </c>
      <c r="N128" s="204" t="s">
        <v>42</v>
      </c>
      <c r="O128" s="88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7" t="s">
        <v>138</v>
      </c>
      <c r="AT128" s="207" t="s">
        <v>133</v>
      </c>
      <c r="AU128" s="207" t="s">
        <v>77</v>
      </c>
      <c r="AY128" s="14" t="s">
        <v>139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4" t="s">
        <v>84</v>
      </c>
      <c r="BK128" s="208">
        <f>ROUND(I128*H128,2)</f>
        <v>0</v>
      </c>
      <c r="BL128" s="14" t="s">
        <v>138</v>
      </c>
      <c r="BM128" s="207" t="s">
        <v>340</v>
      </c>
    </row>
    <row r="129" s="2" customFormat="1">
      <c r="A129" s="35"/>
      <c r="B129" s="36"/>
      <c r="C129" s="37"/>
      <c r="D129" s="209" t="s">
        <v>141</v>
      </c>
      <c r="E129" s="37"/>
      <c r="F129" s="210" t="s">
        <v>341</v>
      </c>
      <c r="G129" s="37"/>
      <c r="H129" s="37"/>
      <c r="I129" s="211"/>
      <c r="J129" s="37"/>
      <c r="K129" s="37"/>
      <c r="L129" s="41"/>
      <c r="M129" s="212"/>
      <c r="N129" s="213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141</v>
      </c>
      <c r="AU129" s="14" t="s">
        <v>77</v>
      </c>
    </row>
    <row r="130" s="2" customFormat="1">
      <c r="A130" s="35"/>
      <c r="B130" s="36"/>
      <c r="C130" s="37"/>
      <c r="D130" s="209" t="s">
        <v>153</v>
      </c>
      <c r="E130" s="37"/>
      <c r="F130" s="214" t="s">
        <v>332</v>
      </c>
      <c r="G130" s="37"/>
      <c r="H130" s="37"/>
      <c r="I130" s="211"/>
      <c r="J130" s="37"/>
      <c r="K130" s="37"/>
      <c r="L130" s="41"/>
      <c r="M130" s="212"/>
      <c r="N130" s="213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153</v>
      </c>
      <c r="AU130" s="14" t="s">
        <v>77</v>
      </c>
    </row>
    <row r="131" s="10" customFormat="1">
      <c r="A131" s="10"/>
      <c r="B131" s="215"/>
      <c r="C131" s="216"/>
      <c r="D131" s="209" t="s">
        <v>161</v>
      </c>
      <c r="E131" s="217" t="s">
        <v>1</v>
      </c>
      <c r="F131" s="218" t="s">
        <v>333</v>
      </c>
      <c r="G131" s="216"/>
      <c r="H131" s="219">
        <v>37.5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25" t="s">
        <v>161</v>
      </c>
      <c r="AU131" s="225" t="s">
        <v>77</v>
      </c>
      <c r="AV131" s="10" t="s">
        <v>86</v>
      </c>
      <c r="AW131" s="10" t="s">
        <v>33</v>
      </c>
      <c r="AX131" s="10" t="s">
        <v>84</v>
      </c>
      <c r="AY131" s="225" t="s">
        <v>139</v>
      </c>
    </row>
    <row r="132" s="2" customFormat="1" ht="21.75" customHeight="1">
      <c r="A132" s="35"/>
      <c r="B132" s="36"/>
      <c r="C132" s="196" t="s">
        <v>165</v>
      </c>
      <c r="D132" s="196" t="s">
        <v>133</v>
      </c>
      <c r="E132" s="197" t="s">
        <v>342</v>
      </c>
      <c r="F132" s="198" t="s">
        <v>343</v>
      </c>
      <c r="G132" s="199" t="s">
        <v>168</v>
      </c>
      <c r="H132" s="200">
        <v>71.299999999999997</v>
      </c>
      <c r="I132" s="201"/>
      <c r="J132" s="202">
        <f>ROUND(I132*H132,2)</f>
        <v>0</v>
      </c>
      <c r="K132" s="198" t="s">
        <v>137</v>
      </c>
      <c r="L132" s="41"/>
      <c r="M132" s="203" t="s">
        <v>1</v>
      </c>
      <c r="N132" s="204" t="s">
        <v>42</v>
      </c>
      <c r="O132" s="88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7" t="s">
        <v>138</v>
      </c>
      <c r="AT132" s="207" t="s">
        <v>133</v>
      </c>
      <c r="AU132" s="207" t="s">
        <v>77</v>
      </c>
      <c r="AY132" s="14" t="s">
        <v>139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4" t="s">
        <v>84</v>
      </c>
      <c r="BK132" s="208">
        <f>ROUND(I132*H132,2)</f>
        <v>0</v>
      </c>
      <c r="BL132" s="14" t="s">
        <v>138</v>
      </c>
      <c r="BM132" s="207" t="s">
        <v>344</v>
      </c>
    </row>
    <row r="133" s="2" customFormat="1">
      <c r="A133" s="35"/>
      <c r="B133" s="36"/>
      <c r="C133" s="37"/>
      <c r="D133" s="209" t="s">
        <v>141</v>
      </c>
      <c r="E133" s="37"/>
      <c r="F133" s="210" t="s">
        <v>345</v>
      </c>
      <c r="G133" s="37"/>
      <c r="H133" s="37"/>
      <c r="I133" s="211"/>
      <c r="J133" s="37"/>
      <c r="K133" s="37"/>
      <c r="L133" s="41"/>
      <c r="M133" s="212"/>
      <c r="N133" s="213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141</v>
      </c>
      <c r="AU133" s="14" t="s">
        <v>77</v>
      </c>
    </row>
    <row r="134" s="2" customFormat="1">
      <c r="A134" s="35"/>
      <c r="B134" s="36"/>
      <c r="C134" s="37"/>
      <c r="D134" s="209" t="s">
        <v>153</v>
      </c>
      <c r="E134" s="37"/>
      <c r="F134" s="214" t="s">
        <v>346</v>
      </c>
      <c r="G134" s="37"/>
      <c r="H134" s="37"/>
      <c r="I134" s="211"/>
      <c r="J134" s="37"/>
      <c r="K134" s="37"/>
      <c r="L134" s="41"/>
      <c r="M134" s="212"/>
      <c r="N134" s="213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153</v>
      </c>
      <c r="AU134" s="14" t="s">
        <v>77</v>
      </c>
    </row>
    <row r="135" s="10" customFormat="1">
      <c r="A135" s="10"/>
      <c r="B135" s="215"/>
      <c r="C135" s="216"/>
      <c r="D135" s="209" t="s">
        <v>161</v>
      </c>
      <c r="E135" s="217" t="s">
        <v>1</v>
      </c>
      <c r="F135" s="218" t="s">
        <v>347</v>
      </c>
      <c r="G135" s="216"/>
      <c r="H135" s="219">
        <v>71.299999999999997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25" t="s">
        <v>161</v>
      </c>
      <c r="AU135" s="225" t="s">
        <v>77</v>
      </c>
      <c r="AV135" s="10" t="s">
        <v>86</v>
      </c>
      <c r="AW135" s="10" t="s">
        <v>33</v>
      </c>
      <c r="AX135" s="10" t="s">
        <v>84</v>
      </c>
      <c r="AY135" s="225" t="s">
        <v>139</v>
      </c>
    </row>
    <row r="136" s="2" customFormat="1" ht="24.15" customHeight="1">
      <c r="A136" s="35"/>
      <c r="B136" s="36"/>
      <c r="C136" s="196" t="s">
        <v>172</v>
      </c>
      <c r="D136" s="196" t="s">
        <v>133</v>
      </c>
      <c r="E136" s="197" t="s">
        <v>348</v>
      </c>
      <c r="F136" s="198" t="s">
        <v>349</v>
      </c>
      <c r="G136" s="199" t="s">
        <v>350</v>
      </c>
      <c r="H136" s="200">
        <v>86.769999999999996</v>
      </c>
      <c r="I136" s="201"/>
      <c r="J136" s="202">
        <f>ROUND(I136*H136,2)</f>
        <v>0</v>
      </c>
      <c r="K136" s="198" t="s">
        <v>137</v>
      </c>
      <c r="L136" s="41"/>
      <c r="M136" s="203" t="s">
        <v>1</v>
      </c>
      <c r="N136" s="204" t="s">
        <v>42</v>
      </c>
      <c r="O136" s="88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7" t="s">
        <v>138</v>
      </c>
      <c r="AT136" s="207" t="s">
        <v>133</v>
      </c>
      <c r="AU136" s="207" t="s">
        <v>77</v>
      </c>
      <c r="AY136" s="14" t="s">
        <v>139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4" t="s">
        <v>84</v>
      </c>
      <c r="BK136" s="208">
        <f>ROUND(I136*H136,2)</f>
        <v>0</v>
      </c>
      <c r="BL136" s="14" t="s">
        <v>138</v>
      </c>
      <c r="BM136" s="207" t="s">
        <v>351</v>
      </c>
    </row>
    <row r="137" s="2" customFormat="1">
      <c r="A137" s="35"/>
      <c r="B137" s="36"/>
      <c r="C137" s="37"/>
      <c r="D137" s="209" t="s">
        <v>141</v>
      </c>
      <c r="E137" s="37"/>
      <c r="F137" s="210" t="s">
        <v>352</v>
      </c>
      <c r="G137" s="37"/>
      <c r="H137" s="37"/>
      <c r="I137" s="211"/>
      <c r="J137" s="37"/>
      <c r="K137" s="37"/>
      <c r="L137" s="41"/>
      <c r="M137" s="212"/>
      <c r="N137" s="213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141</v>
      </c>
      <c r="AU137" s="14" t="s">
        <v>77</v>
      </c>
    </row>
    <row r="138" s="2" customFormat="1">
      <c r="A138" s="35"/>
      <c r="B138" s="36"/>
      <c r="C138" s="37"/>
      <c r="D138" s="209" t="s">
        <v>153</v>
      </c>
      <c r="E138" s="37"/>
      <c r="F138" s="214" t="s">
        <v>353</v>
      </c>
      <c r="G138" s="37"/>
      <c r="H138" s="37"/>
      <c r="I138" s="211"/>
      <c r="J138" s="37"/>
      <c r="K138" s="37"/>
      <c r="L138" s="41"/>
      <c r="M138" s="212"/>
      <c r="N138" s="213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153</v>
      </c>
      <c r="AU138" s="14" t="s">
        <v>77</v>
      </c>
    </row>
    <row r="139" s="12" customFormat="1">
      <c r="A139" s="12"/>
      <c r="B139" s="254"/>
      <c r="C139" s="255"/>
      <c r="D139" s="209" t="s">
        <v>161</v>
      </c>
      <c r="E139" s="256" t="s">
        <v>1</v>
      </c>
      <c r="F139" s="257" t="s">
        <v>354</v>
      </c>
      <c r="G139" s="255"/>
      <c r="H139" s="256" t="s">
        <v>1</v>
      </c>
      <c r="I139" s="258"/>
      <c r="J139" s="255"/>
      <c r="K139" s="255"/>
      <c r="L139" s="259"/>
      <c r="M139" s="260"/>
      <c r="N139" s="261"/>
      <c r="O139" s="261"/>
      <c r="P139" s="261"/>
      <c r="Q139" s="261"/>
      <c r="R139" s="261"/>
      <c r="S139" s="261"/>
      <c r="T139" s="26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63" t="s">
        <v>161</v>
      </c>
      <c r="AU139" s="263" t="s">
        <v>77</v>
      </c>
      <c r="AV139" s="12" t="s">
        <v>84</v>
      </c>
      <c r="AW139" s="12" t="s">
        <v>33</v>
      </c>
      <c r="AX139" s="12" t="s">
        <v>77</v>
      </c>
      <c r="AY139" s="263" t="s">
        <v>139</v>
      </c>
    </row>
    <row r="140" s="10" customFormat="1">
      <c r="A140" s="10"/>
      <c r="B140" s="215"/>
      <c r="C140" s="216"/>
      <c r="D140" s="209" t="s">
        <v>161</v>
      </c>
      <c r="E140" s="217" t="s">
        <v>1</v>
      </c>
      <c r="F140" s="218" t="s">
        <v>355</v>
      </c>
      <c r="G140" s="216"/>
      <c r="H140" s="219">
        <v>6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25" t="s">
        <v>161</v>
      </c>
      <c r="AU140" s="225" t="s">
        <v>77</v>
      </c>
      <c r="AV140" s="10" t="s">
        <v>86</v>
      </c>
      <c r="AW140" s="10" t="s">
        <v>33</v>
      </c>
      <c r="AX140" s="10" t="s">
        <v>77</v>
      </c>
      <c r="AY140" s="225" t="s">
        <v>139</v>
      </c>
    </row>
    <row r="141" s="10" customFormat="1">
      <c r="A141" s="10"/>
      <c r="B141" s="215"/>
      <c r="C141" s="216"/>
      <c r="D141" s="209" t="s">
        <v>161</v>
      </c>
      <c r="E141" s="217" t="s">
        <v>1</v>
      </c>
      <c r="F141" s="218" t="s">
        <v>356</v>
      </c>
      <c r="G141" s="216"/>
      <c r="H141" s="219">
        <v>6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T141" s="225" t="s">
        <v>161</v>
      </c>
      <c r="AU141" s="225" t="s">
        <v>77</v>
      </c>
      <c r="AV141" s="10" t="s">
        <v>86</v>
      </c>
      <c r="AW141" s="10" t="s">
        <v>33</v>
      </c>
      <c r="AX141" s="10" t="s">
        <v>77</v>
      </c>
      <c r="AY141" s="225" t="s">
        <v>139</v>
      </c>
    </row>
    <row r="142" s="12" customFormat="1">
      <c r="A142" s="12"/>
      <c r="B142" s="254"/>
      <c r="C142" s="255"/>
      <c r="D142" s="209" t="s">
        <v>161</v>
      </c>
      <c r="E142" s="256" t="s">
        <v>1</v>
      </c>
      <c r="F142" s="257" t="s">
        <v>357</v>
      </c>
      <c r="G142" s="255"/>
      <c r="H142" s="256" t="s">
        <v>1</v>
      </c>
      <c r="I142" s="258"/>
      <c r="J142" s="255"/>
      <c r="K142" s="255"/>
      <c r="L142" s="259"/>
      <c r="M142" s="260"/>
      <c r="N142" s="261"/>
      <c r="O142" s="261"/>
      <c r="P142" s="261"/>
      <c r="Q142" s="261"/>
      <c r="R142" s="261"/>
      <c r="S142" s="261"/>
      <c r="T142" s="26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63" t="s">
        <v>161</v>
      </c>
      <c r="AU142" s="263" t="s">
        <v>77</v>
      </c>
      <c r="AV142" s="12" t="s">
        <v>84</v>
      </c>
      <c r="AW142" s="12" t="s">
        <v>33</v>
      </c>
      <c r="AX142" s="12" t="s">
        <v>77</v>
      </c>
      <c r="AY142" s="263" t="s">
        <v>139</v>
      </c>
    </row>
    <row r="143" s="10" customFormat="1">
      <c r="A143" s="10"/>
      <c r="B143" s="215"/>
      <c r="C143" s="216"/>
      <c r="D143" s="209" t="s">
        <v>161</v>
      </c>
      <c r="E143" s="217" t="s">
        <v>1</v>
      </c>
      <c r="F143" s="218" t="s">
        <v>358</v>
      </c>
      <c r="G143" s="216"/>
      <c r="H143" s="219">
        <v>5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T143" s="225" t="s">
        <v>161</v>
      </c>
      <c r="AU143" s="225" t="s">
        <v>77</v>
      </c>
      <c r="AV143" s="10" t="s">
        <v>86</v>
      </c>
      <c r="AW143" s="10" t="s">
        <v>33</v>
      </c>
      <c r="AX143" s="10" t="s">
        <v>77</v>
      </c>
      <c r="AY143" s="225" t="s">
        <v>139</v>
      </c>
    </row>
    <row r="144" s="12" customFormat="1">
      <c r="A144" s="12"/>
      <c r="B144" s="254"/>
      <c r="C144" s="255"/>
      <c r="D144" s="209" t="s">
        <v>161</v>
      </c>
      <c r="E144" s="256" t="s">
        <v>1</v>
      </c>
      <c r="F144" s="257" t="s">
        <v>359</v>
      </c>
      <c r="G144" s="255"/>
      <c r="H144" s="256" t="s">
        <v>1</v>
      </c>
      <c r="I144" s="258"/>
      <c r="J144" s="255"/>
      <c r="K144" s="255"/>
      <c r="L144" s="259"/>
      <c r="M144" s="260"/>
      <c r="N144" s="261"/>
      <c r="O144" s="261"/>
      <c r="P144" s="261"/>
      <c r="Q144" s="261"/>
      <c r="R144" s="261"/>
      <c r="S144" s="261"/>
      <c r="T144" s="26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63" t="s">
        <v>161</v>
      </c>
      <c r="AU144" s="263" t="s">
        <v>77</v>
      </c>
      <c r="AV144" s="12" t="s">
        <v>84</v>
      </c>
      <c r="AW144" s="12" t="s">
        <v>33</v>
      </c>
      <c r="AX144" s="12" t="s">
        <v>77</v>
      </c>
      <c r="AY144" s="263" t="s">
        <v>139</v>
      </c>
    </row>
    <row r="145" s="10" customFormat="1">
      <c r="A145" s="10"/>
      <c r="B145" s="215"/>
      <c r="C145" s="216"/>
      <c r="D145" s="209" t="s">
        <v>161</v>
      </c>
      <c r="E145" s="217" t="s">
        <v>1</v>
      </c>
      <c r="F145" s="218" t="s">
        <v>360</v>
      </c>
      <c r="G145" s="216"/>
      <c r="H145" s="219">
        <v>4.3499999999999996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25" t="s">
        <v>161</v>
      </c>
      <c r="AU145" s="225" t="s">
        <v>77</v>
      </c>
      <c r="AV145" s="10" t="s">
        <v>86</v>
      </c>
      <c r="AW145" s="10" t="s">
        <v>33</v>
      </c>
      <c r="AX145" s="10" t="s">
        <v>77</v>
      </c>
      <c r="AY145" s="225" t="s">
        <v>139</v>
      </c>
    </row>
    <row r="146" s="10" customFormat="1">
      <c r="A146" s="10"/>
      <c r="B146" s="215"/>
      <c r="C146" s="216"/>
      <c r="D146" s="209" t="s">
        <v>161</v>
      </c>
      <c r="E146" s="217" t="s">
        <v>1</v>
      </c>
      <c r="F146" s="218" t="s">
        <v>361</v>
      </c>
      <c r="G146" s="216"/>
      <c r="H146" s="219">
        <v>12.9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T146" s="225" t="s">
        <v>161</v>
      </c>
      <c r="AU146" s="225" t="s">
        <v>77</v>
      </c>
      <c r="AV146" s="10" t="s">
        <v>86</v>
      </c>
      <c r="AW146" s="10" t="s">
        <v>33</v>
      </c>
      <c r="AX146" s="10" t="s">
        <v>77</v>
      </c>
      <c r="AY146" s="225" t="s">
        <v>139</v>
      </c>
    </row>
    <row r="147" s="12" customFormat="1">
      <c r="A147" s="12"/>
      <c r="B147" s="254"/>
      <c r="C147" s="255"/>
      <c r="D147" s="209" t="s">
        <v>161</v>
      </c>
      <c r="E147" s="256" t="s">
        <v>1</v>
      </c>
      <c r="F147" s="257" t="s">
        <v>362</v>
      </c>
      <c r="G147" s="255"/>
      <c r="H147" s="256" t="s">
        <v>1</v>
      </c>
      <c r="I147" s="258"/>
      <c r="J147" s="255"/>
      <c r="K147" s="255"/>
      <c r="L147" s="259"/>
      <c r="M147" s="260"/>
      <c r="N147" s="261"/>
      <c r="O147" s="261"/>
      <c r="P147" s="261"/>
      <c r="Q147" s="261"/>
      <c r="R147" s="261"/>
      <c r="S147" s="261"/>
      <c r="T147" s="26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63" t="s">
        <v>161</v>
      </c>
      <c r="AU147" s="263" t="s">
        <v>77</v>
      </c>
      <c r="AV147" s="12" t="s">
        <v>84</v>
      </c>
      <c r="AW147" s="12" t="s">
        <v>33</v>
      </c>
      <c r="AX147" s="12" t="s">
        <v>77</v>
      </c>
      <c r="AY147" s="263" t="s">
        <v>139</v>
      </c>
    </row>
    <row r="148" s="10" customFormat="1">
      <c r="A148" s="10"/>
      <c r="B148" s="215"/>
      <c r="C148" s="216"/>
      <c r="D148" s="209" t="s">
        <v>161</v>
      </c>
      <c r="E148" s="217" t="s">
        <v>1</v>
      </c>
      <c r="F148" s="218" t="s">
        <v>363</v>
      </c>
      <c r="G148" s="216"/>
      <c r="H148" s="219">
        <v>26.219999999999999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25" t="s">
        <v>161</v>
      </c>
      <c r="AU148" s="225" t="s">
        <v>77</v>
      </c>
      <c r="AV148" s="10" t="s">
        <v>86</v>
      </c>
      <c r="AW148" s="10" t="s">
        <v>33</v>
      </c>
      <c r="AX148" s="10" t="s">
        <v>77</v>
      </c>
      <c r="AY148" s="225" t="s">
        <v>139</v>
      </c>
    </row>
    <row r="149" s="10" customFormat="1">
      <c r="A149" s="10"/>
      <c r="B149" s="215"/>
      <c r="C149" s="216"/>
      <c r="D149" s="209" t="s">
        <v>161</v>
      </c>
      <c r="E149" s="217" t="s">
        <v>1</v>
      </c>
      <c r="F149" s="218" t="s">
        <v>364</v>
      </c>
      <c r="G149" s="216"/>
      <c r="H149" s="219">
        <v>14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T149" s="225" t="s">
        <v>161</v>
      </c>
      <c r="AU149" s="225" t="s">
        <v>77</v>
      </c>
      <c r="AV149" s="10" t="s">
        <v>86</v>
      </c>
      <c r="AW149" s="10" t="s">
        <v>33</v>
      </c>
      <c r="AX149" s="10" t="s">
        <v>77</v>
      </c>
      <c r="AY149" s="225" t="s">
        <v>139</v>
      </c>
    </row>
    <row r="150" s="12" customFormat="1">
      <c r="A150" s="12"/>
      <c r="B150" s="254"/>
      <c r="C150" s="255"/>
      <c r="D150" s="209" t="s">
        <v>161</v>
      </c>
      <c r="E150" s="256" t="s">
        <v>1</v>
      </c>
      <c r="F150" s="257" t="s">
        <v>365</v>
      </c>
      <c r="G150" s="255"/>
      <c r="H150" s="256" t="s">
        <v>1</v>
      </c>
      <c r="I150" s="258"/>
      <c r="J150" s="255"/>
      <c r="K150" s="255"/>
      <c r="L150" s="259"/>
      <c r="M150" s="260"/>
      <c r="N150" s="261"/>
      <c r="O150" s="261"/>
      <c r="P150" s="261"/>
      <c r="Q150" s="261"/>
      <c r="R150" s="261"/>
      <c r="S150" s="261"/>
      <c r="T150" s="26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63" t="s">
        <v>161</v>
      </c>
      <c r="AU150" s="263" t="s">
        <v>77</v>
      </c>
      <c r="AV150" s="12" t="s">
        <v>84</v>
      </c>
      <c r="AW150" s="12" t="s">
        <v>33</v>
      </c>
      <c r="AX150" s="12" t="s">
        <v>77</v>
      </c>
      <c r="AY150" s="263" t="s">
        <v>139</v>
      </c>
    </row>
    <row r="151" s="10" customFormat="1">
      <c r="A151" s="10"/>
      <c r="B151" s="215"/>
      <c r="C151" s="216"/>
      <c r="D151" s="209" t="s">
        <v>161</v>
      </c>
      <c r="E151" s="217" t="s">
        <v>1</v>
      </c>
      <c r="F151" s="218" t="s">
        <v>366</v>
      </c>
      <c r="G151" s="216"/>
      <c r="H151" s="219">
        <v>6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25" t="s">
        <v>161</v>
      </c>
      <c r="AU151" s="225" t="s">
        <v>77</v>
      </c>
      <c r="AV151" s="10" t="s">
        <v>86</v>
      </c>
      <c r="AW151" s="10" t="s">
        <v>33</v>
      </c>
      <c r="AX151" s="10" t="s">
        <v>77</v>
      </c>
      <c r="AY151" s="225" t="s">
        <v>139</v>
      </c>
    </row>
    <row r="152" s="10" customFormat="1">
      <c r="A152" s="10"/>
      <c r="B152" s="215"/>
      <c r="C152" s="216"/>
      <c r="D152" s="209" t="s">
        <v>161</v>
      </c>
      <c r="E152" s="217" t="s">
        <v>1</v>
      </c>
      <c r="F152" s="218" t="s">
        <v>367</v>
      </c>
      <c r="G152" s="216"/>
      <c r="H152" s="219">
        <v>6.2999999999999998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T152" s="225" t="s">
        <v>161</v>
      </c>
      <c r="AU152" s="225" t="s">
        <v>77</v>
      </c>
      <c r="AV152" s="10" t="s">
        <v>86</v>
      </c>
      <c r="AW152" s="10" t="s">
        <v>33</v>
      </c>
      <c r="AX152" s="10" t="s">
        <v>77</v>
      </c>
      <c r="AY152" s="225" t="s">
        <v>139</v>
      </c>
    </row>
    <row r="153" s="11" customFormat="1">
      <c r="A153" s="11"/>
      <c r="B153" s="226"/>
      <c r="C153" s="227"/>
      <c r="D153" s="209" t="s">
        <v>161</v>
      </c>
      <c r="E153" s="228" t="s">
        <v>1</v>
      </c>
      <c r="F153" s="229" t="s">
        <v>164</v>
      </c>
      <c r="G153" s="227"/>
      <c r="H153" s="230">
        <v>86.769999999999996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T153" s="236" t="s">
        <v>161</v>
      </c>
      <c r="AU153" s="236" t="s">
        <v>77</v>
      </c>
      <c r="AV153" s="11" t="s">
        <v>138</v>
      </c>
      <c r="AW153" s="11" t="s">
        <v>33</v>
      </c>
      <c r="AX153" s="11" t="s">
        <v>84</v>
      </c>
      <c r="AY153" s="236" t="s">
        <v>139</v>
      </c>
    </row>
    <row r="154" s="2" customFormat="1" ht="37.8" customHeight="1">
      <c r="A154" s="35"/>
      <c r="B154" s="36"/>
      <c r="C154" s="196" t="s">
        <v>178</v>
      </c>
      <c r="D154" s="196" t="s">
        <v>133</v>
      </c>
      <c r="E154" s="197" t="s">
        <v>368</v>
      </c>
      <c r="F154" s="198" t="s">
        <v>369</v>
      </c>
      <c r="G154" s="199" t="s">
        <v>350</v>
      </c>
      <c r="H154" s="200">
        <v>86.769999999999996</v>
      </c>
      <c r="I154" s="201"/>
      <c r="J154" s="202">
        <f>ROUND(I154*H154,2)</f>
        <v>0</v>
      </c>
      <c r="K154" s="198" t="s">
        <v>137</v>
      </c>
      <c r="L154" s="41"/>
      <c r="M154" s="203" t="s">
        <v>1</v>
      </c>
      <c r="N154" s="204" t="s">
        <v>42</v>
      </c>
      <c r="O154" s="88"/>
      <c r="P154" s="205">
        <f>O154*H154</f>
        <v>0</v>
      </c>
      <c r="Q154" s="205">
        <v>0</v>
      </c>
      <c r="R154" s="205">
        <f>Q154*H154</f>
        <v>0</v>
      </c>
      <c r="S154" s="205">
        <v>0</v>
      </c>
      <c r="T154" s="20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7" t="s">
        <v>138</v>
      </c>
      <c r="AT154" s="207" t="s">
        <v>133</v>
      </c>
      <c r="AU154" s="207" t="s">
        <v>77</v>
      </c>
      <c r="AY154" s="14" t="s">
        <v>139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4" t="s">
        <v>84</v>
      </c>
      <c r="BK154" s="208">
        <f>ROUND(I154*H154,2)</f>
        <v>0</v>
      </c>
      <c r="BL154" s="14" t="s">
        <v>138</v>
      </c>
      <c r="BM154" s="207" t="s">
        <v>370</v>
      </c>
    </row>
    <row r="155" s="2" customFormat="1">
      <c r="A155" s="35"/>
      <c r="B155" s="36"/>
      <c r="C155" s="37"/>
      <c r="D155" s="209" t="s">
        <v>141</v>
      </c>
      <c r="E155" s="37"/>
      <c r="F155" s="210" t="s">
        <v>371</v>
      </c>
      <c r="G155" s="37"/>
      <c r="H155" s="37"/>
      <c r="I155" s="211"/>
      <c r="J155" s="37"/>
      <c r="K155" s="37"/>
      <c r="L155" s="41"/>
      <c r="M155" s="212"/>
      <c r="N155" s="213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141</v>
      </c>
      <c r="AU155" s="14" t="s">
        <v>77</v>
      </c>
    </row>
    <row r="156" s="2" customFormat="1" ht="24.15" customHeight="1">
      <c r="A156" s="35"/>
      <c r="B156" s="36"/>
      <c r="C156" s="196" t="s">
        <v>198</v>
      </c>
      <c r="D156" s="196" t="s">
        <v>133</v>
      </c>
      <c r="E156" s="197" t="s">
        <v>372</v>
      </c>
      <c r="F156" s="198" t="s">
        <v>373</v>
      </c>
      <c r="G156" s="199" t="s">
        <v>136</v>
      </c>
      <c r="H156" s="200">
        <v>1.125</v>
      </c>
      <c r="I156" s="201"/>
      <c r="J156" s="202">
        <f>ROUND(I156*H156,2)</f>
        <v>0</v>
      </c>
      <c r="K156" s="198" t="s">
        <v>137</v>
      </c>
      <c r="L156" s="41"/>
      <c r="M156" s="203" t="s">
        <v>1</v>
      </c>
      <c r="N156" s="204" t="s">
        <v>42</v>
      </c>
      <c r="O156" s="88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7" t="s">
        <v>138</v>
      </c>
      <c r="AT156" s="207" t="s">
        <v>133</v>
      </c>
      <c r="AU156" s="207" t="s">
        <v>77</v>
      </c>
      <c r="AY156" s="14" t="s">
        <v>139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4" t="s">
        <v>84</v>
      </c>
      <c r="BK156" s="208">
        <f>ROUND(I156*H156,2)</f>
        <v>0</v>
      </c>
      <c r="BL156" s="14" t="s">
        <v>138</v>
      </c>
      <c r="BM156" s="207" t="s">
        <v>374</v>
      </c>
    </row>
    <row r="157" s="2" customFormat="1">
      <c r="A157" s="35"/>
      <c r="B157" s="36"/>
      <c r="C157" s="37"/>
      <c r="D157" s="209" t="s">
        <v>141</v>
      </c>
      <c r="E157" s="37"/>
      <c r="F157" s="210" t="s">
        <v>375</v>
      </c>
      <c r="G157" s="37"/>
      <c r="H157" s="37"/>
      <c r="I157" s="211"/>
      <c r="J157" s="37"/>
      <c r="K157" s="37"/>
      <c r="L157" s="41"/>
      <c r="M157" s="212"/>
      <c r="N157" s="213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141</v>
      </c>
      <c r="AU157" s="14" t="s">
        <v>77</v>
      </c>
    </row>
    <row r="158" s="2" customFormat="1">
      <c r="A158" s="35"/>
      <c r="B158" s="36"/>
      <c r="C158" s="37"/>
      <c r="D158" s="209" t="s">
        <v>236</v>
      </c>
      <c r="E158" s="37"/>
      <c r="F158" s="214" t="s">
        <v>376</v>
      </c>
      <c r="G158" s="37"/>
      <c r="H158" s="37"/>
      <c r="I158" s="211"/>
      <c r="J158" s="37"/>
      <c r="K158" s="37"/>
      <c r="L158" s="41"/>
      <c r="M158" s="212"/>
      <c r="N158" s="213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236</v>
      </c>
      <c r="AU158" s="14" t="s">
        <v>77</v>
      </c>
    </row>
    <row r="159" s="2" customFormat="1">
      <c r="A159" s="35"/>
      <c r="B159" s="36"/>
      <c r="C159" s="37"/>
      <c r="D159" s="209" t="s">
        <v>153</v>
      </c>
      <c r="E159" s="37"/>
      <c r="F159" s="214" t="s">
        <v>377</v>
      </c>
      <c r="G159" s="37"/>
      <c r="H159" s="37"/>
      <c r="I159" s="211"/>
      <c r="J159" s="37"/>
      <c r="K159" s="37"/>
      <c r="L159" s="41"/>
      <c r="M159" s="212"/>
      <c r="N159" s="213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153</v>
      </c>
      <c r="AU159" s="14" t="s">
        <v>77</v>
      </c>
    </row>
    <row r="160" s="10" customFormat="1">
      <c r="A160" s="10"/>
      <c r="B160" s="215"/>
      <c r="C160" s="216"/>
      <c r="D160" s="209" t="s">
        <v>161</v>
      </c>
      <c r="E160" s="217" t="s">
        <v>1</v>
      </c>
      <c r="F160" s="218" t="s">
        <v>378</v>
      </c>
      <c r="G160" s="216"/>
      <c r="H160" s="219">
        <v>1.125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25" t="s">
        <v>161</v>
      </c>
      <c r="AU160" s="225" t="s">
        <v>77</v>
      </c>
      <c r="AV160" s="10" t="s">
        <v>86</v>
      </c>
      <c r="AW160" s="10" t="s">
        <v>33</v>
      </c>
      <c r="AX160" s="10" t="s">
        <v>84</v>
      </c>
      <c r="AY160" s="225" t="s">
        <v>139</v>
      </c>
    </row>
    <row r="161" s="2" customFormat="1" ht="16.5" customHeight="1">
      <c r="A161" s="35"/>
      <c r="B161" s="36"/>
      <c r="C161" s="196" t="s">
        <v>206</v>
      </c>
      <c r="D161" s="196" t="s">
        <v>133</v>
      </c>
      <c r="E161" s="197" t="s">
        <v>379</v>
      </c>
      <c r="F161" s="198" t="s">
        <v>380</v>
      </c>
      <c r="G161" s="199" t="s">
        <v>350</v>
      </c>
      <c r="H161" s="200">
        <v>7.5</v>
      </c>
      <c r="I161" s="201"/>
      <c r="J161" s="202">
        <f>ROUND(I161*H161,2)</f>
        <v>0</v>
      </c>
      <c r="K161" s="198" t="s">
        <v>137</v>
      </c>
      <c r="L161" s="41"/>
      <c r="M161" s="203" t="s">
        <v>1</v>
      </c>
      <c r="N161" s="204" t="s">
        <v>42</v>
      </c>
      <c r="O161" s="88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7" t="s">
        <v>138</v>
      </c>
      <c r="AT161" s="207" t="s">
        <v>133</v>
      </c>
      <c r="AU161" s="207" t="s">
        <v>77</v>
      </c>
      <c r="AY161" s="14" t="s">
        <v>139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4" t="s">
        <v>84</v>
      </c>
      <c r="BK161" s="208">
        <f>ROUND(I161*H161,2)</f>
        <v>0</v>
      </c>
      <c r="BL161" s="14" t="s">
        <v>138</v>
      </c>
      <c r="BM161" s="207" t="s">
        <v>381</v>
      </c>
    </row>
    <row r="162" s="2" customFormat="1">
      <c r="A162" s="35"/>
      <c r="B162" s="36"/>
      <c r="C162" s="37"/>
      <c r="D162" s="209" t="s">
        <v>141</v>
      </c>
      <c r="E162" s="37"/>
      <c r="F162" s="210" t="s">
        <v>382</v>
      </c>
      <c r="G162" s="37"/>
      <c r="H162" s="37"/>
      <c r="I162" s="211"/>
      <c r="J162" s="37"/>
      <c r="K162" s="37"/>
      <c r="L162" s="41"/>
      <c r="M162" s="212"/>
      <c r="N162" s="213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141</v>
      </c>
      <c r="AU162" s="14" t="s">
        <v>77</v>
      </c>
    </row>
    <row r="163" s="2" customFormat="1">
      <c r="A163" s="35"/>
      <c r="B163" s="36"/>
      <c r="C163" s="37"/>
      <c r="D163" s="209" t="s">
        <v>236</v>
      </c>
      <c r="E163" s="37"/>
      <c r="F163" s="214" t="s">
        <v>383</v>
      </c>
      <c r="G163" s="37"/>
      <c r="H163" s="37"/>
      <c r="I163" s="211"/>
      <c r="J163" s="37"/>
      <c r="K163" s="37"/>
      <c r="L163" s="41"/>
      <c r="M163" s="212"/>
      <c r="N163" s="213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236</v>
      </c>
      <c r="AU163" s="14" t="s">
        <v>77</v>
      </c>
    </row>
    <row r="164" s="2" customFormat="1">
      <c r="A164" s="35"/>
      <c r="B164" s="36"/>
      <c r="C164" s="37"/>
      <c r="D164" s="209" t="s">
        <v>153</v>
      </c>
      <c r="E164" s="37"/>
      <c r="F164" s="214" t="s">
        <v>384</v>
      </c>
      <c r="G164" s="37"/>
      <c r="H164" s="37"/>
      <c r="I164" s="211"/>
      <c r="J164" s="37"/>
      <c r="K164" s="37"/>
      <c r="L164" s="41"/>
      <c r="M164" s="212"/>
      <c r="N164" s="213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153</v>
      </c>
      <c r="AU164" s="14" t="s">
        <v>77</v>
      </c>
    </row>
    <row r="165" s="10" customFormat="1">
      <c r="A165" s="10"/>
      <c r="B165" s="215"/>
      <c r="C165" s="216"/>
      <c r="D165" s="209" t="s">
        <v>161</v>
      </c>
      <c r="E165" s="217" t="s">
        <v>1</v>
      </c>
      <c r="F165" s="218" t="s">
        <v>385</v>
      </c>
      <c r="G165" s="216"/>
      <c r="H165" s="219">
        <v>7.5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T165" s="225" t="s">
        <v>161</v>
      </c>
      <c r="AU165" s="225" t="s">
        <v>77</v>
      </c>
      <c r="AV165" s="10" t="s">
        <v>86</v>
      </c>
      <c r="AW165" s="10" t="s">
        <v>33</v>
      </c>
      <c r="AX165" s="10" t="s">
        <v>84</v>
      </c>
      <c r="AY165" s="225" t="s">
        <v>139</v>
      </c>
    </row>
    <row r="166" s="2" customFormat="1" ht="24.15" customHeight="1">
      <c r="A166" s="35"/>
      <c r="B166" s="36"/>
      <c r="C166" s="237" t="s">
        <v>211</v>
      </c>
      <c r="D166" s="237" t="s">
        <v>199</v>
      </c>
      <c r="E166" s="238" t="s">
        <v>386</v>
      </c>
      <c r="F166" s="239" t="s">
        <v>387</v>
      </c>
      <c r="G166" s="240" t="s">
        <v>202</v>
      </c>
      <c r="H166" s="241">
        <v>17.353999999999999</v>
      </c>
      <c r="I166" s="242"/>
      <c r="J166" s="243">
        <f>ROUND(I166*H166,2)</f>
        <v>0</v>
      </c>
      <c r="K166" s="239" t="s">
        <v>137</v>
      </c>
      <c r="L166" s="244"/>
      <c r="M166" s="245" t="s">
        <v>1</v>
      </c>
      <c r="N166" s="246" t="s">
        <v>42</v>
      </c>
      <c r="O166" s="88"/>
      <c r="P166" s="205">
        <f>O166*H166</f>
        <v>0</v>
      </c>
      <c r="Q166" s="205">
        <v>1</v>
      </c>
      <c r="R166" s="205">
        <f>Q166*H166</f>
        <v>17.353999999999999</v>
      </c>
      <c r="S166" s="205">
        <v>0</v>
      </c>
      <c r="T166" s="206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7" t="s">
        <v>203</v>
      </c>
      <c r="AT166" s="207" t="s">
        <v>199</v>
      </c>
      <c r="AU166" s="207" t="s">
        <v>77</v>
      </c>
      <c r="AY166" s="14" t="s">
        <v>139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4" t="s">
        <v>84</v>
      </c>
      <c r="BK166" s="208">
        <f>ROUND(I166*H166,2)</f>
        <v>0</v>
      </c>
      <c r="BL166" s="14" t="s">
        <v>203</v>
      </c>
      <c r="BM166" s="207" t="s">
        <v>388</v>
      </c>
    </row>
    <row r="167" s="2" customFormat="1">
      <c r="A167" s="35"/>
      <c r="B167" s="36"/>
      <c r="C167" s="37"/>
      <c r="D167" s="209" t="s">
        <v>141</v>
      </c>
      <c r="E167" s="37"/>
      <c r="F167" s="210" t="s">
        <v>387</v>
      </c>
      <c r="G167" s="37"/>
      <c r="H167" s="37"/>
      <c r="I167" s="211"/>
      <c r="J167" s="37"/>
      <c r="K167" s="37"/>
      <c r="L167" s="41"/>
      <c r="M167" s="212"/>
      <c r="N167" s="213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141</v>
      </c>
      <c r="AU167" s="14" t="s">
        <v>77</v>
      </c>
    </row>
    <row r="168" s="2" customFormat="1">
      <c r="A168" s="35"/>
      <c r="B168" s="36"/>
      <c r="C168" s="37"/>
      <c r="D168" s="209" t="s">
        <v>153</v>
      </c>
      <c r="E168" s="37"/>
      <c r="F168" s="214" t="s">
        <v>389</v>
      </c>
      <c r="G168" s="37"/>
      <c r="H168" s="37"/>
      <c r="I168" s="211"/>
      <c r="J168" s="37"/>
      <c r="K168" s="37"/>
      <c r="L168" s="41"/>
      <c r="M168" s="212"/>
      <c r="N168" s="213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153</v>
      </c>
      <c r="AU168" s="14" t="s">
        <v>77</v>
      </c>
    </row>
    <row r="169" s="10" customFormat="1">
      <c r="A169" s="10"/>
      <c r="B169" s="215"/>
      <c r="C169" s="216"/>
      <c r="D169" s="209" t="s">
        <v>161</v>
      </c>
      <c r="E169" s="217" t="s">
        <v>1</v>
      </c>
      <c r="F169" s="218" t="s">
        <v>390</v>
      </c>
      <c r="G169" s="216"/>
      <c r="H169" s="219">
        <v>17.353999999999999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25" t="s">
        <v>161</v>
      </c>
      <c r="AU169" s="225" t="s">
        <v>77</v>
      </c>
      <c r="AV169" s="10" t="s">
        <v>86</v>
      </c>
      <c r="AW169" s="10" t="s">
        <v>33</v>
      </c>
      <c r="AX169" s="10" t="s">
        <v>84</v>
      </c>
      <c r="AY169" s="225" t="s">
        <v>139</v>
      </c>
    </row>
    <row r="170" s="2" customFormat="1" ht="21.75" customHeight="1">
      <c r="A170" s="35"/>
      <c r="B170" s="36"/>
      <c r="C170" s="237" t="s">
        <v>217</v>
      </c>
      <c r="D170" s="237" t="s">
        <v>199</v>
      </c>
      <c r="E170" s="238" t="s">
        <v>391</v>
      </c>
      <c r="F170" s="239" t="s">
        <v>392</v>
      </c>
      <c r="G170" s="240" t="s">
        <v>202</v>
      </c>
      <c r="H170" s="241">
        <v>17.353999999999999</v>
      </c>
      <c r="I170" s="242"/>
      <c r="J170" s="243">
        <f>ROUND(I170*H170,2)</f>
        <v>0</v>
      </c>
      <c r="K170" s="239" t="s">
        <v>137</v>
      </c>
      <c r="L170" s="244"/>
      <c r="M170" s="245" t="s">
        <v>1</v>
      </c>
      <c r="N170" s="246" t="s">
        <v>42</v>
      </c>
      <c r="O170" s="88"/>
      <c r="P170" s="205">
        <f>O170*H170</f>
        <v>0</v>
      </c>
      <c r="Q170" s="205">
        <v>1</v>
      </c>
      <c r="R170" s="205">
        <f>Q170*H170</f>
        <v>17.353999999999999</v>
      </c>
      <c r="S170" s="205">
        <v>0</v>
      </c>
      <c r="T170" s="20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7" t="s">
        <v>203</v>
      </c>
      <c r="AT170" s="207" t="s">
        <v>199</v>
      </c>
      <c r="AU170" s="207" t="s">
        <v>77</v>
      </c>
      <c r="AY170" s="14" t="s">
        <v>139</v>
      </c>
      <c r="BE170" s="208">
        <f>IF(N170="základní",J170,0)</f>
        <v>0</v>
      </c>
      <c r="BF170" s="208">
        <f>IF(N170="snížená",J170,0)</f>
        <v>0</v>
      </c>
      <c r="BG170" s="208">
        <f>IF(N170="zákl. přenesená",J170,0)</f>
        <v>0</v>
      </c>
      <c r="BH170" s="208">
        <f>IF(N170="sníž. přenesená",J170,0)</f>
        <v>0</v>
      </c>
      <c r="BI170" s="208">
        <f>IF(N170="nulová",J170,0)</f>
        <v>0</v>
      </c>
      <c r="BJ170" s="14" t="s">
        <v>84</v>
      </c>
      <c r="BK170" s="208">
        <f>ROUND(I170*H170,2)</f>
        <v>0</v>
      </c>
      <c r="BL170" s="14" t="s">
        <v>203</v>
      </c>
      <c r="BM170" s="207" t="s">
        <v>393</v>
      </c>
    </row>
    <row r="171" s="2" customFormat="1">
      <c r="A171" s="35"/>
      <c r="B171" s="36"/>
      <c r="C171" s="37"/>
      <c r="D171" s="209" t="s">
        <v>141</v>
      </c>
      <c r="E171" s="37"/>
      <c r="F171" s="210" t="s">
        <v>392</v>
      </c>
      <c r="G171" s="37"/>
      <c r="H171" s="37"/>
      <c r="I171" s="211"/>
      <c r="J171" s="37"/>
      <c r="K171" s="37"/>
      <c r="L171" s="41"/>
      <c r="M171" s="212"/>
      <c r="N171" s="213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141</v>
      </c>
      <c r="AU171" s="14" t="s">
        <v>77</v>
      </c>
    </row>
    <row r="172" s="2" customFormat="1" ht="24.15" customHeight="1">
      <c r="A172" s="35"/>
      <c r="B172" s="36"/>
      <c r="C172" s="237" t="s">
        <v>259</v>
      </c>
      <c r="D172" s="237" t="s">
        <v>199</v>
      </c>
      <c r="E172" s="238" t="s">
        <v>394</v>
      </c>
      <c r="F172" s="239" t="s">
        <v>395</v>
      </c>
      <c r="G172" s="240" t="s">
        <v>202</v>
      </c>
      <c r="H172" s="241">
        <v>17.353999999999999</v>
      </c>
      <c r="I172" s="242"/>
      <c r="J172" s="243">
        <f>ROUND(I172*H172,2)</f>
        <v>0</v>
      </c>
      <c r="K172" s="239" t="s">
        <v>137</v>
      </c>
      <c r="L172" s="244"/>
      <c r="M172" s="245" t="s">
        <v>1</v>
      </c>
      <c r="N172" s="246" t="s">
        <v>42</v>
      </c>
      <c r="O172" s="88"/>
      <c r="P172" s="205">
        <f>O172*H172</f>
        <v>0</v>
      </c>
      <c r="Q172" s="205">
        <v>1</v>
      </c>
      <c r="R172" s="205">
        <f>Q172*H172</f>
        <v>17.353999999999999</v>
      </c>
      <c r="S172" s="205">
        <v>0</v>
      </c>
      <c r="T172" s="206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7" t="s">
        <v>203</v>
      </c>
      <c r="AT172" s="207" t="s">
        <v>199</v>
      </c>
      <c r="AU172" s="207" t="s">
        <v>77</v>
      </c>
      <c r="AY172" s="14" t="s">
        <v>139</v>
      </c>
      <c r="BE172" s="208">
        <f>IF(N172="základní",J172,0)</f>
        <v>0</v>
      </c>
      <c r="BF172" s="208">
        <f>IF(N172="snížená",J172,0)</f>
        <v>0</v>
      </c>
      <c r="BG172" s="208">
        <f>IF(N172="zákl. přenesená",J172,0)</f>
        <v>0</v>
      </c>
      <c r="BH172" s="208">
        <f>IF(N172="sníž. přenesená",J172,0)</f>
        <v>0</v>
      </c>
      <c r="BI172" s="208">
        <f>IF(N172="nulová",J172,0)</f>
        <v>0</v>
      </c>
      <c r="BJ172" s="14" t="s">
        <v>84</v>
      </c>
      <c r="BK172" s="208">
        <f>ROUND(I172*H172,2)</f>
        <v>0</v>
      </c>
      <c r="BL172" s="14" t="s">
        <v>203</v>
      </c>
      <c r="BM172" s="207" t="s">
        <v>396</v>
      </c>
    </row>
    <row r="173" s="2" customFormat="1">
      <c r="A173" s="35"/>
      <c r="B173" s="36"/>
      <c r="C173" s="37"/>
      <c r="D173" s="209" t="s">
        <v>141</v>
      </c>
      <c r="E173" s="37"/>
      <c r="F173" s="210" t="s">
        <v>395</v>
      </c>
      <c r="G173" s="37"/>
      <c r="H173" s="37"/>
      <c r="I173" s="211"/>
      <c r="J173" s="37"/>
      <c r="K173" s="37"/>
      <c r="L173" s="41"/>
      <c r="M173" s="212"/>
      <c r="N173" s="213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141</v>
      </c>
      <c r="AU173" s="14" t="s">
        <v>77</v>
      </c>
    </row>
    <row r="174" s="2" customFormat="1" ht="16.5" customHeight="1">
      <c r="A174" s="35"/>
      <c r="B174" s="36"/>
      <c r="C174" s="237" t="s">
        <v>8</v>
      </c>
      <c r="D174" s="237" t="s">
        <v>199</v>
      </c>
      <c r="E174" s="238" t="s">
        <v>397</v>
      </c>
      <c r="F174" s="239" t="s">
        <v>398</v>
      </c>
      <c r="G174" s="240" t="s">
        <v>168</v>
      </c>
      <c r="H174" s="241">
        <v>98.5</v>
      </c>
      <c r="I174" s="242"/>
      <c r="J174" s="243">
        <f>ROUND(I174*H174,2)</f>
        <v>0</v>
      </c>
      <c r="K174" s="239" t="s">
        <v>137</v>
      </c>
      <c r="L174" s="244"/>
      <c r="M174" s="245" t="s">
        <v>1</v>
      </c>
      <c r="N174" s="246" t="s">
        <v>42</v>
      </c>
      <c r="O174" s="88"/>
      <c r="P174" s="205">
        <f>O174*H174</f>
        <v>0</v>
      </c>
      <c r="Q174" s="205">
        <v>0</v>
      </c>
      <c r="R174" s="205">
        <f>Q174*H174</f>
        <v>0</v>
      </c>
      <c r="S174" s="205">
        <v>0</v>
      </c>
      <c r="T174" s="206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7" t="s">
        <v>203</v>
      </c>
      <c r="AT174" s="207" t="s">
        <v>199</v>
      </c>
      <c r="AU174" s="207" t="s">
        <v>77</v>
      </c>
      <c r="AY174" s="14" t="s">
        <v>139</v>
      </c>
      <c r="BE174" s="208">
        <f>IF(N174="základní",J174,0)</f>
        <v>0</v>
      </c>
      <c r="BF174" s="208">
        <f>IF(N174="snížená",J174,0)</f>
        <v>0</v>
      </c>
      <c r="BG174" s="208">
        <f>IF(N174="zákl. přenesená",J174,0)</f>
        <v>0</v>
      </c>
      <c r="BH174" s="208">
        <f>IF(N174="sníž. přenesená",J174,0)</f>
        <v>0</v>
      </c>
      <c r="BI174" s="208">
        <f>IF(N174="nulová",J174,0)</f>
        <v>0</v>
      </c>
      <c r="BJ174" s="14" t="s">
        <v>84</v>
      </c>
      <c r="BK174" s="208">
        <f>ROUND(I174*H174,2)</f>
        <v>0</v>
      </c>
      <c r="BL174" s="14" t="s">
        <v>203</v>
      </c>
      <c r="BM174" s="207" t="s">
        <v>399</v>
      </c>
    </row>
    <row r="175" s="2" customFormat="1">
      <c r="A175" s="35"/>
      <c r="B175" s="36"/>
      <c r="C175" s="37"/>
      <c r="D175" s="209" t="s">
        <v>141</v>
      </c>
      <c r="E175" s="37"/>
      <c r="F175" s="210" t="s">
        <v>398</v>
      </c>
      <c r="G175" s="37"/>
      <c r="H175" s="37"/>
      <c r="I175" s="211"/>
      <c r="J175" s="37"/>
      <c r="K175" s="37"/>
      <c r="L175" s="41"/>
      <c r="M175" s="212"/>
      <c r="N175" s="213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141</v>
      </c>
      <c r="AU175" s="14" t="s">
        <v>77</v>
      </c>
    </row>
    <row r="176" s="2" customFormat="1" ht="21.75" customHeight="1">
      <c r="A176" s="35"/>
      <c r="B176" s="36"/>
      <c r="C176" s="237" t="s">
        <v>307</v>
      </c>
      <c r="D176" s="237" t="s">
        <v>199</v>
      </c>
      <c r="E176" s="238" t="s">
        <v>400</v>
      </c>
      <c r="F176" s="239" t="s">
        <v>401</v>
      </c>
      <c r="G176" s="240" t="s">
        <v>136</v>
      </c>
      <c r="H176" s="241">
        <v>3.75</v>
      </c>
      <c r="I176" s="242"/>
      <c r="J176" s="243">
        <f>ROUND(I176*H176,2)</f>
        <v>0</v>
      </c>
      <c r="K176" s="239" t="s">
        <v>137</v>
      </c>
      <c r="L176" s="244"/>
      <c r="M176" s="245" t="s">
        <v>1</v>
      </c>
      <c r="N176" s="246" t="s">
        <v>42</v>
      </c>
      <c r="O176" s="88"/>
      <c r="P176" s="205">
        <f>O176*H176</f>
        <v>0</v>
      </c>
      <c r="Q176" s="205">
        <v>2.4289999999999998</v>
      </c>
      <c r="R176" s="205">
        <f>Q176*H176</f>
        <v>9.1087499999999988</v>
      </c>
      <c r="S176" s="205">
        <v>0</v>
      </c>
      <c r="T176" s="206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7" t="s">
        <v>203</v>
      </c>
      <c r="AT176" s="207" t="s">
        <v>199</v>
      </c>
      <c r="AU176" s="207" t="s">
        <v>77</v>
      </c>
      <c r="AY176" s="14" t="s">
        <v>139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4" t="s">
        <v>84</v>
      </c>
      <c r="BK176" s="208">
        <f>ROUND(I176*H176,2)</f>
        <v>0</v>
      </c>
      <c r="BL176" s="14" t="s">
        <v>203</v>
      </c>
      <c r="BM176" s="207" t="s">
        <v>402</v>
      </c>
    </row>
    <row r="177" s="2" customFormat="1">
      <c r="A177" s="35"/>
      <c r="B177" s="36"/>
      <c r="C177" s="37"/>
      <c r="D177" s="209" t="s">
        <v>141</v>
      </c>
      <c r="E177" s="37"/>
      <c r="F177" s="210" t="s">
        <v>401</v>
      </c>
      <c r="G177" s="37"/>
      <c r="H177" s="37"/>
      <c r="I177" s="211"/>
      <c r="J177" s="37"/>
      <c r="K177" s="37"/>
      <c r="L177" s="41"/>
      <c r="M177" s="212"/>
      <c r="N177" s="213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141</v>
      </c>
      <c r="AU177" s="14" t="s">
        <v>77</v>
      </c>
    </row>
    <row r="178" s="10" customFormat="1">
      <c r="A178" s="10"/>
      <c r="B178" s="215"/>
      <c r="C178" s="216"/>
      <c r="D178" s="209" t="s">
        <v>161</v>
      </c>
      <c r="E178" s="217" t="s">
        <v>1</v>
      </c>
      <c r="F178" s="218" t="s">
        <v>403</v>
      </c>
      <c r="G178" s="216"/>
      <c r="H178" s="219">
        <v>3.75</v>
      </c>
      <c r="I178" s="220"/>
      <c r="J178" s="216"/>
      <c r="K178" s="216"/>
      <c r="L178" s="221"/>
      <c r="M178" s="222"/>
      <c r="N178" s="223"/>
      <c r="O178" s="223"/>
      <c r="P178" s="223"/>
      <c r="Q178" s="223"/>
      <c r="R178" s="223"/>
      <c r="S178" s="223"/>
      <c r="T178" s="224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25" t="s">
        <v>161</v>
      </c>
      <c r="AU178" s="225" t="s">
        <v>77</v>
      </c>
      <c r="AV178" s="10" t="s">
        <v>86</v>
      </c>
      <c r="AW178" s="10" t="s">
        <v>33</v>
      </c>
      <c r="AX178" s="10" t="s">
        <v>84</v>
      </c>
      <c r="AY178" s="225" t="s">
        <v>139</v>
      </c>
    </row>
    <row r="179" s="2" customFormat="1" ht="24.15" customHeight="1">
      <c r="A179" s="35"/>
      <c r="B179" s="36"/>
      <c r="C179" s="196" t="s">
        <v>315</v>
      </c>
      <c r="D179" s="196" t="s">
        <v>133</v>
      </c>
      <c r="E179" s="197" t="s">
        <v>404</v>
      </c>
      <c r="F179" s="198" t="s">
        <v>405</v>
      </c>
      <c r="G179" s="199" t="s">
        <v>202</v>
      </c>
      <c r="H179" s="200">
        <v>41.649999999999999</v>
      </c>
      <c r="I179" s="201"/>
      <c r="J179" s="202">
        <f>ROUND(I179*H179,2)</f>
        <v>0</v>
      </c>
      <c r="K179" s="198" t="s">
        <v>137</v>
      </c>
      <c r="L179" s="41"/>
      <c r="M179" s="203" t="s">
        <v>1</v>
      </c>
      <c r="N179" s="204" t="s">
        <v>42</v>
      </c>
      <c r="O179" s="88"/>
      <c r="P179" s="205">
        <f>O179*H179</f>
        <v>0</v>
      </c>
      <c r="Q179" s="205">
        <v>0</v>
      </c>
      <c r="R179" s="205">
        <f>Q179*H179</f>
        <v>0</v>
      </c>
      <c r="S179" s="205">
        <v>0</v>
      </c>
      <c r="T179" s="20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7" t="s">
        <v>203</v>
      </c>
      <c r="AT179" s="207" t="s">
        <v>133</v>
      </c>
      <c r="AU179" s="207" t="s">
        <v>77</v>
      </c>
      <c r="AY179" s="14" t="s">
        <v>139</v>
      </c>
      <c r="BE179" s="208">
        <f>IF(N179="základní",J179,0)</f>
        <v>0</v>
      </c>
      <c r="BF179" s="208">
        <f>IF(N179="snížená",J179,0)</f>
        <v>0</v>
      </c>
      <c r="BG179" s="208">
        <f>IF(N179="zákl. přenesená",J179,0)</f>
        <v>0</v>
      </c>
      <c r="BH179" s="208">
        <f>IF(N179="sníž. přenesená",J179,0)</f>
        <v>0</v>
      </c>
      <c r="BI179" s="208">
        <f>IF(N179="nulová",J179,0)</f>
        <v>0</v>
      </c>
      <c r="BJ179" s="14" t="s">
        <v>84</v>
      </c>
      <c r="BK179" s="208">
        <f>ROUND(I179*H179,2)</f>
        <v>0</v>
      </c>
      <c r="BL179" s="14" t="s">
        <v>203</v>
      </c>
      <c r="BM179" s="207" t="s">
        <v>406</v>
      </c>
    </row>
    <row r="180" s="2" customFormat="1">
      <c r="A180" s="35"/>
      <c r="B180" s="36"/>
      <c r="C180" s="37"/>
      <c r="D180" s="209" t="s">
        <v>141</v>
      </c>
      <c r="E180" s="37"/>
      <c r="F180" s="210" t="s">
        <v>407</v>
      </c>
      <c r="G180" s="37"/>
      <c r="H180" s="37"/>
      <c r="I180" s="211"/>
      <c r="J180" s="37"/>
      <c r="K180" s="37"/>
      <c r="L180" s="41"/>
      <c r="M180" s="212"/>
      <c r="N180" s="213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141</v>
      </c>
      <c r="AU180" s="14" t="s">
        <v>77</v>
      </c>
    </row>
    <row r="181" s="10" customFormat="1">
      <c r="A181" s="10"/>
      <c r="B181" s="215"/>
      <c r="C181" s="216"/>
      <c r="D181" s="209" t="s">
        <v>161</v>
      </c>
      <c r="E181" s="217" t="s">
        <v>1</v>
      </c>
      <c r="F181" s="218" t="s">
        <v>408</v>
      </c>
      <c r="G181" s="216"/>
      <c r="H181" s="219">
        <v>41.649999999999999</v>
      </c>
      <c r="I181" s="220"/>
      <c r="J181" s="216"/>
      <c r="K181" s="216"/>
      <c r="L181" s="221"/>
      <c r="M181" s="222"/>
      <c r="N181" s="223"/>
      <c r="O181" s="223"/>
      <c r="P181" s="223"/>
      <c r="Q181" s="223"/>
      <c r="R181" s="223"/>
      <c r="S181" s="223"/>
      <c r="T181" s="224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25" t="s">
        <v>161</v>
      </c>
      <c r="AU181" s="225" t="s">
        <v>77</v>
      </c>
      <c r="AV181" s="10" t="s">
        <v>86</v>
      </c>
      <c r="AW181" s="10" t="s">
        <v>33</v>
      </c>
      <c r="AX181" s="10" t="s">
        <v>77</v>
      </c>
      <c r="AY181" s="225" t="s">
        <v>139</v>
      </c>
    </row>
    <row r="182" s="11" customFormat="1">
      <c r="A182" s="11"/>
      <c r="B182" s="226"/>
      <c r="C182" s="227"/>
      <c r="D182" s="209" t="s">
        <v>161</v>
      </c>
      <c r="E182" s="228" t="s">
        <v>1</v>
      </c>
      <c r="F182" s="229" t="s">
        <v>164</v>
      </c>
      <c r="G182" s="227"/>
      <c r="H182" s="230">
        <v>41.649999999999999</v>
      </c>
      <c r="I182" s="231"/>
      <c r="J182" s="227"/>
      <c r="K182" s="227"/>
      <c r="L182" s="232"/>
      <c r="M182" s="264"/>
      <c r="N182" s="265"/>
      <c r="O182" s="265"/>
      <c r="P182" s="265"/>
      <c r="Q182" s="265"/>
      <c r="R182" s="265"/>
      <c r="S182" s="265"/>
      <c r="T182" s="266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T182" s="236" t="s">
        <v>161</v>
      </c>
      <c r="AU182" s="236" t="s">
        <v>77</v>
      </c>
      <c r="AV182" s="11" t="s">
        <v>138</v>
      </c>
      <c r="AW182" s="11" t="s">
        <v>33</v>
      </c>
      <c r="AX182" s="11" t="s">
        <v>84</v>
      </c>
      <c r="AY182" s="236" t="s">
        <v>139</v>
      </c>
    </row>
    <row r="183" s="2" customFormat="1" ht="6.96" customHeight="1">
      <c r="A183" s="35"/>
      <c r="B183" s="63"/>
      <c r="C183" s="64"/>
      <c r="D183" s="64"/>
      <c r="E183" s="64"/>
      <c r="F183" s="64"/>
      <c r="G183" s="64"/>
      <c r="H183" s="64"/>
      <c r="I183" s="64"/>
      <c r="J183" s="64"/>
      <c r="K183" s="64"/>
      <c r="L183" s="41"/>
      <c r="M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</row>
  </sheetData>
  <sheetProtection sheet="1" autoFilter="0" formatColumns="0" formatRows="0" objects="1" scenarios="1" spinCount="100000" saltValue="6vRUCBOntI/R13eE0ONjURgH1/u/nKgcDNvmC0jkwTbo1GApYOl2l0AjHbZDhlNLcBw/omJsE2GIjCTZk0gPTQ==" hashValue="O0a5GXZenKDk5yYpDQ9kplEbK3CAYvMwzWLP9cd7uo+p+WL03WxArPb2twPnIQ3T0SXQCSN5PgxUn1tyrvgG4A==" algorithmName="SHA-512" password="CC35"/>
  <autoFilter ref="C115:K18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103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86</v>
      </c>
    </row>
    <row r="4" hidden="1" s="1" customFormat="1" ht="24.96" customHeight="1">
      <c r="B4" s="17"/>
      <c r="D4" s="145" t="s">
        <v>110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16.5" customHeight="1">
      <c r="B7" s="17"/>
      <c r="E7" s="148" t="str">
        <f>'Rekapitulace stavby'!K6</f>
        <v>Oprava GPK v úseku Mariánské Lázně - Lipová u Chebu</v>
      </c>
      <c r="F7" s="147"/>
      <c r="G7" s="147"/>
      <c r="H7" s="147"/>
      <c r="L7" s="17"/>
    </row>
    <row r="8" hidden="1" s="2" customFormat="1" ht="12" customHeight="1">
      <c r="A8" s="35"/>
      <c r="B8" s="41"/>
      <c r="C8" s="35"/>
      <c r="D8" s="147" t="s">
        <v>111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9" t="s">
        <v>409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11. 10. 2021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8" t="s">
        <v>27</v>
      </c>
      <c r="F15" s="35"/>
      <c r="G15" s="35"/>
      <c r="H15" s="35"/>
      <c r="I15" s="147" t="s">
        <v>28</v>
      </c>
      <c r="J15" s="138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47" t="s">
        <v>30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47" t="s">
        <v>32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28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47" t="s">
        <v>34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8" t="s">
        <v>35</v>
      </c>
      <c r="F24" s="35"/>
      <c r="G24" s="35"/>
      <c r="H24" s="35"/>
      <c r="I24" s="147" t="s">
        <v>28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4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6" t="s">
        <v>37</v>
      </c>
      <c r="E30" s="35"/>
      <c r="F30" s="35"/>
      <c r="G30" s="35"/>
      <c r="H30" s="35"/>
      <c r="I30" s="35"/>
      <c r="J30" s="157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8" t="s">
        <v>39</v>
      </c>
      <c r="G32" s="35"/>
      <c r="H32" s="35"/>
      <c r="I32" s="158" t="s">
        <v>38</v>
      </c>
      <c r="J32" s="158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9" t="s">
        <v>41</v>
      </c>
      <c r="E33" s="147" t="s">
        <v>42</v>
      </c>
      <c r="F33" s="160">
        <f>ROUND((SUM(BE116:BE150)),  2)</f>
        <v>0</v>
      </c>
      <c r="G33" s="35"/>
      <c r="H33" s="35"/>
      <c r="I33" s="161">
        <v>0.20999999999999999</v>
      </c>
      <c r="J33" s="160">
        <f>ROUND(((SUM(BE116:BE150))*I33),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47" t="s">
        <v>43</v>
      </c>
      <c r="F34" s="160">
        <f>ROUND((SUM(BF116:BF150)),  2)</f>
        <v>0</v>
      </c>
      <c r="G34" s="35"/>
      <c r="H34" s="35"/>
      <c r="I34" s="161">
        <v>0.14999999999999999</v>
      </c>
      <c r="J34" s="160">
        <f>ROUND(((SUM(BF116:BF150))*I34),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44</v>
      </c>
      <c r="F35" s="160">
        <f>ROUND((SUM(BG116:BG150)),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45</v>
      </c>
      <c r="F36" s="160">
        <f>ROUND((SUM(BH116:BH150)),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ROUND((SUM(BI116:BI150)),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50</v>
      </c>
      <c r="E50" s="170"/>
      <c r="F50" s="170"/>
      <c r="G50" s="169" t="s">
        <v>51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2"/>
      <c r="J61" s="174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54</v>
      </c>
      <c r="E65" s="175"/>
      <c r="F65" s="175"/>
      <c r="G65" s="169" t="s">
        <v>55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2"/>
      <c r="J76" s="174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GPK v úseku Mariánské Lázně - Lipová u Chebu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A.3 - Práce SSZT a SEE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11. 10. 2021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železnic,s.o.;OŘ ÚNL-ST Karlovy Vary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>Pavlína Liprtová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1" t="s">
        <v>116</v>
      </c>
      <c r="D94" s="182"/>
      <c r="E94" s="182"/>
      <c r="F94" s="182"/>
      <c r="G94" s="182"/>
      <c r="H94" s="182"/>
      <c r="I94" s="182"/>
      <c r="J94" s="183" t="s">
        <v>117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4" t="s">
        <v>118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119</v>
      </c>
    </row>
    <row r="97" hidden="1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/>
    <row r="100" hidden="1"/>
    <row r="101" hidden="1"/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120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6.5" customHeight="1">
      <c r="A106" s="35"/>
      <c r="B106" s="36"/>
      <c r="C106" s="37"/>
      <c r="D106" s="37"/>
      <c r="E106" s="180" t="str">
        <f>E7</f>
        <v>Oprava GPK v úseku Mariánské Lázně - Lipová u Chebu</v>
      </c>
      <c r="F106" s="29"/>
      <c r="G106" s="29"/>
      <c r="H106" s="29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111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A.3 - Práce SSZT a SEE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F12</f>
        <v xml:space="preserve"> </v>
      </c>
      <c r="G110" s="37"/>
      <c r="H110" s="37"/>
      <c r="I110" s="29" t="s">
        <v>22</v>
      </c>
      <c r="J110" s="76" t="str">
        <f>IF(J12="","",J12)</f>
        <v>11. 10. 2021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E15</f>
        <v>Správa železnic,s.o.;OŘ ÚNL-ST Karlovy Vary</v>
      </c>
      <c r="G112" s="37"/>
      <c r="H112" s="37"/>
      <c r="I112" s="29" t="s">
        <v>32</v>
      </c>
      <c r="J112" s="33" t="str">
        <f>E21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30</v>
      </c>
      <c r="D113" s="37"/>
      <c r="E113" s="37"/>
      <c r="F113" s="24" t="str">
        <f>IF(E18="","",E18)</f>
        <v>Vyplň údaj</v>
      </c>
      <c r="G113" s="37"/>
      <c r="H113" s="37"/>
      <c r="I113" s="29" t="s">
        <v>34</v>
      </c>
      <c r="J113" s="33" t="str">
        <f>E24</f>
        <v>Pavlína Liprtová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9" customFormat="1" ht="29.28" customHeight="1">
      <c r="A115" s="185"/>
      <c r="B115" s="186"/>
      <c r="C115" s="187" t="s">
        <v>121</v>
      </c>
      <c r="D115" s="188" t="s">
        <v>62</v>
      </c>
      <c r="E115" s="188" t="s">
        <v>58</v>
      </c>
      <c r="F115" s="188" t="s">
        <v>59</v>
      </c>
      <c r="G115" s="188" t="s">
        <v>122</v>
      </c>
      <c r="H115" s="188" t="s">
        <v>123</v>
      </c>
      <c r="I115" s="188" t="s">
        <v>124</v>
      </c>
      <c r="J115" s="188" t="s">
        <v>117</v>
      </c>
      <c r="K115" s="189" t="s">
        <v>125</v>
      </c>
      <c r="L115" s="190"/>
      <c r="M115" s="97" t="s">
        <v>1</v>
      </c>
      <c r="N115" s="98" t="s">
        <v>41</v>
      </c>
      <c r="O115" s="98" t="s">
        <v>126</v>
      </c>
      <c r="P115" s="98" t="s">
        <v>127</v>
      </c>
      <c r="Q115" s="98" t="s">
        <v>128</v>
      </c>
      <c r="R115" s="98" t="s">
        <v>129</v>
      </c>
      <c r="S115" s="98" t="s">
        <v>130</v>
      </c>
      <c r="T115" s="99" t="s">
        <v>131</v>
      </c>
      <c r="U115" s="185"/>
      <c r="V115" s="185"/>
      <c r="W115" s="185"/>
      <c r="X115" s="185"/>
      <c r="Y115" s="185"/>
      <c r="Z115" s="185"/>
      <c r="AA115" s="185"/>
      <c r="AB115" s="185"/>
      <c r="AC115" s="185"/>
      <c r="AD115" s="185"/>
      <c r="AE115" s="185"/>
    </row>
    <row r="116" s="2" customFormat="1" ht="22.8" customHeight="1">
      <c r="A116" s="35"/>
      <c r="B116" s="36"/>
      <c r="C116" s="104" t="s">
        <v>132</v>
      </c>
      <c r="D116" s="37"/>
      <c r="E116" s="37"/>
      <c r="F116" s="37"/>
      <c r="G116" s="37"/>
      <c r="H116" s="37"/>
      <c r="I116" s="37"/>
      <c r="J116" s="191">
        <f>BK116</f>
        <v>0</v>
      </c>
      <c r="K116" s="37"/>
      <c r="L116" s="41"/>
      <c r="M116" s="100"/>
      <c r="N116" s="192"/>
      <c r="O116" s="101"/>
      <c r="P116" s="193">
        <f>SUM(P117:P150)</f>
        <v>0</v>
      </c>
      <c r="Q116" s="101"/>
      <c r="R116" s="193">
        <f>SUM(R117:R150)</f>
        <v>0</v>
      </c>
      <c r="S116" s="101"/>
      <c r="T116" s="194">
        <f>SUM(T117:T150)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76</v>
      </c>
      <c r="AU116" s="14" t="s">
        <v>119</v>
      </c>
      <c r="BK116" s="195">
        <f>SUM(BK117:BK150)</f>
        <v>0</v>
      </c>
    </row>
    <row r="117" s="2" customFormat="1" ht="16.5" customHeight="1">
      <c r="A117" s="35"/>
      <c r="B117" s="36"/>
      <c r="C117" s="196" t="s">
        <v>84</v>
      </c>
      <c r="D117" s="196" t="s">
        <v>133</v>
      </c>
      <c r="E117" s="197" t="s">
        <v>410</v>
      </c>
      <c r="F117" s="198" t="s">
        <v>411</v>
      </c>
      <c r="G117" s="199" t="s">
        <v>150</v>
      </c>
      <c r="H117" s="200">
        <v>17</v>
      </c>
      <c r="I117" s="201"/>
      <c r="J117" s="202">
        <f>ROUND(I117*H117,2)</f>
        <v>0</v>
      </c>
      <c r="K117" s="198" t="s">
        <v>137</v>
      </c>
      <c r="L117" s="41"/>
      <c r="M117" s="203" t="s">
        <v>1</v>
      </c>
      <c r="N117" s="204" t="s">
        <v>42</v>
      </c>
      <c r="O117" s="88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7" t="s">
        <v>203</v>
      </c>
      <c r="AT117" s="207" t="s">
        <v>133</v>
      </c>
      <c r="AU117" s="207" t="s">
        <v>77</v>
      </c>
      <c r="AY117" s="14" t="s">
        <v>139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4" t="s">
        <v>84</v>
      </c>
      <c r="BK117" s="208">
        <f>ROUND(I117*H117,2)</f>
        <v>0</v>
      </c>
      <c r="BL117" s="14" t="s">
        <v>203</v>
      </c>
      <c r="BM117" s="207" t="s">
        <v>412</v>
      </c>
    </row>
    <row r="118" s="2" customFormat="1">
      <c r="A118" s="35"/>
      <c r="B118" s="36"/>
      <c r="C118" s="37"/>
      <c r="D118" s="209" t="s">
        <v>141</v>
      </c>
      <c r="E118" s="37"/>
      <c r="F118" s="210" t="s">
        <v>413</v>
      </c>
      <c r="G118" s="37"/>
      <c r="H118" s="37"/>
      <c r="I118" s="211"/>
      <c r="J118" s="37"/>
      <c r="K118" s="37"/>
      <c r="L118" s="41"/>
      <c r="M118" s="212"/>
      <c r="N118" s="213"/>
      <c r="O118" s="88"/>
      <c r="P118" s="88"/>
      <c r="Q118" s="88"/>
      <c r="R118" s="88"/>
      <c r="S118" s="88"/>
      <c r="T118" s="89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141</v>
      </c>
      <c r="AU118" s="14" t="s">
        <v>77</v>
      </c>
    </row>
    <row r="119" s="2" customFormat="1">
      <c r="A119" s="35"/>
      <c r="B119" s="36"/>
      <c r="C119" s="37"/>
      <c r="D119" s="209" t="s">
        <v>153</v>
      </c>
      <c r="E119" s="37"/>
      <c r="F119" s="214" t="s">
        <v>414</v>
      </c>
      <c r="G119" s="37"/>
      <c r="H119" s="37"/>
      <c r="I119" s="211"/>
      <c r="J119" s="37"/>
      <c r="K119" s="37"/>
      <c r="L119" s="41"/>
      <c r="M119" s="212"/>
      <c r="N119" s="213"/>
      <c r="O119" s="88"/>
      <c r="P119" s="88"/>
      <c r="Q119" s="88"/>
      <c r="R119" s="88"/>
      <c r="S119" s="88"/>
      <c r="T119" s="89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153</v>
      </c>
      <c r="AU119" s="14" t="s">
        <v>77</v>
      </c>
    </row>
    <row r="120" s="2" customFormat="1" ht="16.5" customHeight="1">
      <c r="A120" s="35"/>
      <c r="B120" s="36"/>
      <c r="C120" s="196" t="s">
        <v>86</v>
      </c>
      <c r="D120" s="196" t="s">
        <v>133</v>
      </c>
      <c r="E120" s="197" t="s">
        <v>415</v>
      </c>
      <c r="F120" s="198" t="s">
        <v>416</v>
      </c>
      <c r="G120" s="199" t="s">
        <v>150</v>
      </c>
      <c r="H120" s="200">
        <v>17</v>
      </c>
      <c r="I120" s="201"/>
      <c r="J120" s="202">
        <f>ROUND(I120*H120,2)</f>
        <v>0</v>
      </c>
      <c r="K120" s="198" t="s">
        <v>137</v>
      </c>
      <c r="L120" s="41"/>
      <c r="M120" s="203" t="s">
        <v>1</v>
      </c>
      <c r="N120" s="204" t="s">
        <v>42</v>
      </c>
      <c r="O120" s="88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7" t="s">
        <v>203</v>
      </c>
      <c r="AT120" s="207" t="s">
        <v>133</v>
      </c>
      <c r="AU120" s="207" t="s">
        <v>77</v>
      </c>
      <c r="AY120" s="14" t="s">
        <v>139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4" t="s">
        <v>84</v>
      </c>
      <c r="BK120" s="208">
        <f>ROUND(I120*H120,2)</f>
        <v>0</v>
      </c>
      <c r="BL120" s="14" t="s">
        <v>203</v>
      </c>
      <c r="BM120" s="207" t="s">
        <v>417</v>
      </c>
    </row>
    <row r="121" s="2" customFormat="1">
      <c r="A121" s="35"/>
      <c r="B121" s="36"/>
      <c r="C121" s="37"/>
      <c r="D121" s="209" t="s">
        <v>141</v>
      </c>
      <c r="E121" s="37"/>
      <c r="F121" s="210" t="s">
        <v>416</v>
      </c>
      <c r="G121" s="37"/>
      <c r="H121" s="37"/>
      <c r="I121" s="211"/>
      <c r="J121" s="37"/>
      <c r="K121" s="37"/>
      <c r="L121" s="41"/>
      <c r="M121" s="212"/>
      <c r="N121" s="213"/>
      <c r="O121" s="88"/>
      <c r="P121" s="88"/>
      <c r="Q121" s="88"/>
      <c r="R121" s="88"/>
      <c r="S121" s="88"/>
      <c r="T121" s="89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141</v>
      </c>
      <c r="AU121" s="14" t="s">
        <v>77</v>
      </c>
    </row>
    <row r="122" s="2" customFormat="1">
      <c r="A122" s="35"/>
      <c r="B122" s="36"/>
      <c r="C122" s="37"/>
      <c r="D122" s="209" t="s">
        <v>153</v>
      </c>
      <c r="E122" s="37"/>
      <c r="F122" s="214" t="s">
        <v>414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153</v>
      </c>
      <c r="AU122" s="14" t="s">
        <v>77</v>
      </c>
    </row>
    <row r="123" s="2" customFormat="1" ht="24.15" customHeight="1">
      <c r="A123" s="35"/>
      <c r="B123" s="36"/>
      <c r="C123" s="196" t="s">
        <v>147</v>
      </c>
      <c r="D123" s="196" t="s">
        <v>133</v>
      </c>
      <c r="E123" s="197" t="s">
        <v>418</v>
      </c>
      <c r="F123" s="198" t="s">
        <v>419</v>
      </c>
      <c r="G123" s="199" t="s">
        <v>150</v>
      </c>
      <c r="H123" s="200">
        <v>16</v>
      </c>
      <c r="I123" s="201"/>
      <c r="J123" s="202">
        <f>ROUND(I123*H123,2)</f>
        <v>0</v>
      </c>
      <c r="K123" s="198" t="s">
        <v>137</v>
      </c>
      <c r="L123" s="41"/>
      <c r="M123" s="203" t="s">
        <v>1</v>
      </c>
      <c r="N123" s="204" t="s">
        <v>42</v>
      </c>
      <c r="O123" s="88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138</v>
      </c>
      <c r="AT123" s="207" t="s">
        <v>133</v>
      </c>
      <c r="AU123" s="207" t="s">
        <v>77</v>
      </c>
      <c r="AY123" s="14" t="s">
        <v>139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84</v>
      </c>
      <c r="BK123" s="208">
        <f>ROUND(I123*H123,2)</f>
        <v>0</v>
      </c>
      <c r="BL123" s="14" t="s">
        <v>138</v>
      </c>
      <c r="BM123" s="207" t="s">
        <v>420</v>
      </c>
    </row>
    <row r="124" s="2" customFormat="1">
      <c r="A124" s="35"/>
      <c r="B124" s="36"/>
      <c r="C124" s="37"/>
      <c r="D124" s="209" t="s">
        <v>141</v>
      </c>
      <c r="E124" s="37"/>
      <c r="F124" s="210" t="s">
        <v>421</v>
      </c>
      <c r="G124" s="37"/>
      <c r="H124" s="37"/>
      <c r="I124" s="211"/>
      <c r="J124" s="37"/>
      <c r="K124" s="37"/>
      <c r="L124" s="41"/>
      <c r="M124" s="212"/>
      <c r="N124" s="213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141</v>
      </c>
      <c r="AU124" s="14" t="s">
        <v>77</v>
      </c>
    </row>
    <row r="125" s="2" customFormat="1">
      <c r="A125" s="35"/>
      <c r="B125" s="36"/>
      <c r="C125" s="37"/>
      <c r="D125" s="209" t="s">
        <v>153</v>
      </c>
      <c r="E125" s="37"/>
      <c r="F125" s="214" t="s">
        <v>422</v>
      </c>
      <c r="G125" s="37"/>
      <c r="H125" s="37"/>
      <c r="I125" s="211"/>
      <c r="J125" s="37"/>
      <c r="K125" s="37"/>
      <c r="L125" s="41"/>
      <c r="M125" s="212"/>
      <c r="N125" s="213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153</v>
      </c>
      <c r="AU125" s="14" t="s">
        <v>77</v>
      </c>
    </row>
    <row r="126" s="2" customFormat="1" ht="24.15" customHeight="1">
      <c r="A126" s="35"/>
      <c r="B126" s="36"/>
      <c r="C126" s="196" t="s">
        <v>138</v>
      </c>
      <c r="D126" s="196" t="s">
        <v>133</v>
      </c>
      <c r="E126" s="197" t="s">
        <v>423</v>
      </c>
      <c r="F126" s="198" t="s">
        <v>424</v>
      </c>
      <c r="G126" s="199" t="s">
        <v>150</v>
      </c>
      <c r="H126" s="200">
        <v>24</v>
      </c>
      <c r="I126" s="201"/>
      <c r="J126" s="202">
        <f>ROUND(I126*H126,2)</f>
        <v>0</v>
      </c>
      <c r="K126" s="198" t="s">
        <v>137</v>
      </c>
      <c r="L126" s="41"/>
      <c r="M126" s="203" t="s">
        <v>1</v>
      </c>
      <c r="N126" s="204" t="s">
        <v>42</v>
      </c>
      <c r="O126" s="88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7" t="s">
        <v>138</v>
      </c>
      <c r="AT126" s="207" t="s">
        <v>133</v>
      </c>
      <c r="AU126" s="207" t="s">
        <v>77</v>
      </c>
      <c r="AY126" s="14" t="s">
        <v>139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4" t="s">
        <v>84</v>
      </c>
      <c r="BK126" s="208">
        <f>ROUND(I126*H126,2)</f>
        <v>0</v>
      </c>
      <c r="BL126" s="14" t="s">
        <v>138</v>
      </c>
      <c r="BM126" s="207" t="s">
        <v>425</v>
      </c>
    </row>
    <row r="127" s="2" customFormat="1">
      <c r="A127" s="35"/>
      <c r="B127" s="36"/>
      <c r="C127" s="37"/>
      <c r="D127" s="209" t="s">
        <v>141</v>
      </c>
      <c r="E127" s="37"/>
      <c r="F127" s="210" t="s">
        <v>426</v>
      </c>
      <c r="G127" s="37"/>
      <c r="H127" s="37"/>
      <c r="I127" s="211"/>
      <c r="J127" s="37"/>
      <c r="K127" s="37"/>
      <c r="L127" s="41"/>
      <c r="M127" s="212"/>
      <c r="N127" s="213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141</v>
      </c>
      <c r="AU127" s="14" t="s">
        <v>77</v>
      </c>
    </row>
    <row r="128" s="2" customFormat="1">
      <c r="A128" s="35"/>
      <c r="B128" s="36"/>
      <c r="C128" s="37"/>
      <c r="D128" s="209" t="s">
        <v>153</v>
      </c>
      <c r="E128" s="37"/>
      <c r="F128" s="214" t="s">
        <v>427</v>
      </c>
      <c r="G128" s="37"/>
      <c r="H128" s="37"/>
      <c r="I128" s="211"/>
      <c r="J128" s="37"/>
      <c r="K128" s="37"/>
      <c r="L128" s="41"/>
      <c r="M128" s="212"/>
      <c r="N128" s="213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153</v>
      </c>
      <c r="AU128" s="14" t="s">
        <v>77</v>
      </c>
    </row>
    <row r="129" s="10" customFormat="1">
      <c r="A129" s="10"/>
      <c r="B129" s="215"/>
      <c r="C129" s="216"/>
      <c r="D129" s="209" t="s">
        <v>161</v>
      </c>
      <c r="E129" s="217" t="s">
        <v>1</v>
      </c>
      <c r="F129" s="218" t="s">
        <v>428</v>
      </c>
      <c r="G129" s="216"/>
      <c r="H129" s="219">
        <v>24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25" t="s">
        <v>161</v>
      </c>
      <c r="AU129" s="225" t="s">
        <v>77</v>
      </c>
      <c r="AV129" s="10" t="s">
        <v>86</v>
      </c>
      <c r="AW129" s="10" t="s">
        <v>33</v>
      </c>
      <c r="AX129" s="10" t="s">
        <v>84</v>
      </c>
      <c r="AY129" s="225" t="s">
        <v>139</v>
      </c>
    </row>
    <row r="130" s="2" customFormat="1" ht="24.15" customHeight="1">
      <c r="A130" s="35"/>
      <c r="B130" s="36"/>
      <c r="C130" s="196" t="s">
        <v>165</v>
      </c>
      <c r="D130" s="196" t="s">
        <v>133</v>
      </c>
      <c r="E130" s="197" t="s">
        <v>429</v>
      </c>
      <c r="F130" s="198" t="s">
        <v>430</v>
      </c>
      <c r="G130" s="199" t="s">
        <v>150</v>
      </c>
      <c r="H130" s="200">
        <v>4</v>
      </c>
      <c r="I130" s="201"/>
      <c r="J130" s="202">
        <f>ROUND(I130*H130,2)</f>
        <v>0</v>
      </c>
      <c r="K130" s="198" t="s">
        <v>137</v>
      </c>
      <c r="L130" s="41"/>
      <c r="M130" s="203" t="s">
        <v>1</v>
      </c>
      <c r="N130" s="204" t="s">
        <v>42</v>
      </c>
      <c r="O130" s="88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7" t="s">
        <v>138</v>
      </c>
      <c r="AT130" s="207" t="s">
        <v>133</v>
      </c>
      <c r="AU130" s="207" t="s">
        <v>77</v>
      </c>
      <c r="AY130" s="14" t="s">
        <v>139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4" t="s">
        <v>84</v>
      </c>
      <c r="BK130" s="208">
        <f>ROUND(I130*H130,2)</f>
        <v>0</v>
      </c>
      <c r="BL130" s="14" t="s">
        <v>138</v>
      </c>
      <c r="BM130" s="207" t="s">
        <v>431</v>
      </c>
    </row>
    <row r="131" s="2" customFormat="1">
      <c r="A131" s="35"/>
      <c r="B131" s="36"/>
      <c r="C131" s="37"/>
      <c r="D131" s="209" t="s">
        <v>141</v>
      </c>
      <c r="E131" s="37"/>
      <c r="F131" s="210" t="s">
        <v>432</v>
      </c>
      <c r="G131" s="37"/>
      <c r="H131" s="37"/>
      <c r="I131" s="211"/>
      <c r="J131" s="37"/>
      <c r="K131" s="37"/>
      <c r="L131" s="41"/>
      <c r="M131" s="212"/>
      <c r="N131" s="213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141</v>
      </c>
      <c r="AU131" s="14" t="s">
        <v>77</v>
      </c>
    </row>
    <row r="132" s="2" customFormat="1">
      <c r="A132" s="35"/>
      <c r="B132" s="36"/>
      <c r="C132" s="37"/>
      <c r="D132" s="209" t="s">
        <v>236</v>
      </c>
      <c r="E132" s="37"/>
      <c r="F132" s="214" t="s">
        <v>433</v>
      </c>
      <c r="G132" s="37"/>
      <c r="H132" s="37"/>
      <c r="I132" s="211"/>
      <c r="J132" s="37"/>
      <c r="K132" s="37"/>
      <c r="L132" s="41"/>
      <c r="M132" s="212"/>
      <c r="N132" s="213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236</v>
      </c>
      <c r="AU132" s="14" t="s">
        <v>77</v>
      </c>
    </row>
    <row r="133" s="2" customFormat="1">
      <c r="A133" s="35"/>
      <c r="B133" s="36"/>
      <c r="C133" s="37"/>
      <c r="D133" s="209" t="s">
        <v>153</v>
      </c>
      <c r="E133" s="37"/>
      <c r="F133" s="214" t="s">
        <v>434</v>
      </c>
      <c r="G133" s="37"/>
      <c r="H133" s="37"/>
      <c r="I133" s="211"/>
      <c r="J133" s="37"/>
      <c r="K133" s="37"/>
      <c r="L133" s="41"/>
      <c r="M133" s="212"/>
      <c r="N133" s="213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153</v>
      </c>
      <c r="AU133" s="14" t="s">
        <v>77</v>
      </c>
    </row>
    <row r="134" s="10" customFormat="1">
      <c r="A134" s="10"/>
      <c r="B134" s="215"/>
      <c r="C134" s="216"/>
      <c r="D134" s="209" t="s">
        <v>161</v>
      </c>
      <c r="E134" s="217" t="s">
        <v>1</v>
      </c>
      <c r="F134" s="218" t="s">
        <v>267</v>
      </c>
      <c r="G134" s="216"/>
      <c r="H134" s="219">
        <v>4</v>
      </c>
      <c r="I134" s="220"/>
      <c r="J134" s="216"/>
      <c r="K134" s="216"/>
      <c r="L134" s="221"/>
      <c r="M134" s="222"/>
      <c r="N134" s="223"/>
      <c r="O134" s="223"/>
      <c r="P134" s="223"/>
      <c r="Q134" s="223"/>
      <c r="R134" s="223"/>
      <c r="S134" s="223"/>
      <c r="T134" s="224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25" t="s">
        <v>161</v>
      </c>
      <c r="AU134" s="225" t="s">
        <v>77</v>
      </c>
      <c r="AV134" s="10" t="s">
        <v>86</v>
      </c>
      <c r="AW134" s="10" t="s">
        <v>33</v>
      </c>
      <c r="AX134" s="10" t="s">
        <v>84</v>
      </c>
      <c r="AY134" s="225" t="s">
        <v>139</v>
      </c>
    </row>
    <row r="135" s="2" customFormat="1" ht="24.15" customHeight="1">
      <c r="A135" s="35"/>
      <c r="B135" s="36"/>
      <c r="C135" s="196" t="s">
        <v>172</v>
      </c>
      <c r="D135" s="196" t="s">
        <v>133</v>
      </c>
      <c r="E135" s="197" t="s">
        <v>435</v>
      </c>
      <c r="F135" s="198" t="s">
        <v>436</v>
      </c>
      <c r="G135" s="199" t="s">
        <v>150</v>
      </c>
      <c r="H135" s="200">
        <v>590</v>
      </c>
      <c r="I135" s="201"/>
      <c r="J135" s="202">
        <f>ROUND(I135*H135,2)</f>
        <v>0</v>
      </c>
      <c r="K135" s="198" t="s">
        <v>137</v>
      </c>
      <c r="L135" s="41"/>
      <c r="M135" s="203" t="s">
        <v>1</v>
      </c>
      <c r="N135" s="204" t="s">
        <v>42</v>
      </c>
      <c r="O135" s="88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7" t="s">
        <v>203</v>
      </c>
      <c r="AT135" s="207" t="s">
        <v>133</v>
      </c>
      <c r="AU135" s="207" t="s">
        <v>77</v>
      </c>
      <c r="AY135" s="14" t="s">
        <v>139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4" t="s">
        <v>84</v>
      </c>
      <c r="BK135" s="208">
        <f>ROUND(I135*H135,2)</f>
        <v>0</v>
      </c>
      <c r="BL135" s="14" t="s">
        <v>203</v>
      </c>
      <c r="BM135" s="207" t="s">
        <v>437</v>
      </c>
    </row>
    <row r="136" s="2" customFormat="1">
      <c r="A136" s="35"/>
      <c r="B136" s="36"/>
      <c r="C136" s="37"/>
      <c r="D136" s="209" t="s">
        <v>141</v>
      </c>
      <c r="E136" s="37"/>
      <c r="F136" s="210" t="s">
        <v>436</v>
      </c>
      <c r="G136" s="37"/>
      <c r="H136" s="37"/>
      <c r="I136" s="211"/>
      <c r="J136" s="37"/>
      <c r="K136" s="37"/>
      <c r="L136" s="41"/>
      <c r="M136" s="212"/>
      <c r="N136" s="213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141</v>
      </c>
      <c r="AU136" s="14" t="s">
        <v>77</v>
      </c>
    </row>
    <row r="137" s="2" customFormat="1">
      <c r="A137" s="35"/>
      <c r="B137" s="36"/>
      <c r="C137" s="37"/>
      <c r="D137" s="209" t="s">
        <v>153</v>
      </c>
      <c r="E137" s="37"/>
      <c r="F137" s="214" t="s">
        <v>438</v>
      </c>
      <c r="G137" s="37"/>
      <c r="H137" s="37"/>
      <c r="I137" s="211"/>
      <c r="J137" s="37"/>
      <c r="K137" s="37"/>
      <c r="L137" s="41"/>
      <c r="M137" s="212"/>
      <c r="N137" s="213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153</v>
      </c>
      <c r="AU137" s="14" t="s">
        <v>77</v>
      </c>
    </row>
    <row r="138" s="10" customFormat="1">
      <c r="A138" s="10"/>
      <c r="B138" s="215"/>
      <c r="C138" s="216"/>
      <c r="D138" s="209" t="s">
        <v>161</v>
      </c>
      <c r="E138" s="217" t="s">
        <v>1</v>
      </c>
      <c r="F138" s="218" t="s">
        <v>439</v>
      </c>
      <c r="G138" s="216"/>
      <c r="H138" s="219">
        <v>590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25" t="s">
        <v>161</v>
      </c>
      <c r="AU138" s="225" t="s">
        <v>77</v>
      </c>
      <c r="AV138" s="10" t="s">
        <v>86</v>
      </c>
      <c r="AW138" s="10" t="s">
        <v>33</v>
      </c>
      <c r="AX138" s="10" t="s">
        <v>84</v>
      </c>
      <c r="AY138" s="225" t="s">
        <v>139</v>
      </c>
    </row>
    <row r="139" s="2" customFormat="1" ht="37.8" customHeight="1">
      <c r="A139" s="35"/>
      <c r="B139" s="36"/>
      <c r="C139" s="196" t="s">
        <v>178</v>
      </c>
      <c r="D139" s="196" t="s">
        <v>133</v>
      </c>
      <c r="E139" s="197" t="s">
        <v>440</v>
      </c>
      <c r="F139" s="198" t="s">
        <v>441</v>
      </c>
      <c r="G139" s="199" t="s">
        <v>150</v>
      </c>
      <c r="H139" s="200">
        <v>590</v>
      </c>
      <c r="I139" s="201"/>
      <c r="J139" s="202">
        <f>ROUND(I139*H139,2)</f>
        <v>0</v>
      </c>
      <c r="K139" s="198" t="s">
        <v>137</v>
      </c>
      <c r="L139" s="41"/>
      <c r="M139" s="203" t="s">
        <v>1</v>
      </c>
      <c r="N139" s="204" t="s">
        <v>42</v>
      </c>
      <c r="O139" s="88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7" t="s">
        <v>203</v>
      </c>
      <c r="AT139" s="207" t="s">
        <v>133</v>
      </c>
      <c r="AU139" s="207" t="s">
        <v>77</v>
      </c>
      <c r="AY139" s="14" t="s">
        <v>139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4" t="s">
        <v>84</v>
      </c>
      <c r="BK139" s="208">
        <f>ROUND(I139*H139,2)</f>
        <v>0</v>
      </c>
      <c r="BL139" s="14" t="s">
        <v>203</v>
      </c>
      <c r="BM139" s="207" t="s">
        <v>442</v>
      </c>
    </row>
    <row r="140" s="2" customFormat="1">
      <c r="A140" s="35"/>
      <c r="B140" s="36"/>
      <c r="C140" s="37"/>
      <c r="D140" s="209" t="s">
        <v>141</v>
      </c>
      <c r="E140" s="37"/>
      <c r="F140" s="210" t="s">
        <v>443</v>
      </c>
      <c r="G140" s="37"/>
      <c r="H140" s="37"/>
      <c r="I140" s="211"/>
      <c r="J140" s="37"/>
      <c r="K140" s="37"/>
      <c r="L140" s="41"/>
      <c r="M140" s="212"/>
      <c r="N140" s="213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141</v>
      </c>
      <c r="AU140" s="14" t="s">
        <v>77</v>
      </c>
    </row>
    <row r="141" s="2" customFormat="1">
      <c r="A141" s="35"/>
      <c r="B141" s="36"/>
      <c r="C141" s="37"/>
      <c r="D141" s="209" t="s">
        <v>153</v>
      </c>
      <c r="E141" s="37"/>
      <c r="F141" s="214" t="s">
        <v>438</v>
      </c>
      <c r="G141" s="37"/>
      <c r="H141" s="37"/>
      <c r="I141" s="211"/>
      <c r="J141" s="37"/>
      <c r="K141" s="37"/>
      <c r="L141" s="41"/>
      <c r="M141" s="212"/>
      <c r="N141" s="213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153</v>
      </c>
      <c r="AU141" s="14" t="s">
        <v>77</v>
      </c>
    </row>
    <row r="142" s="10" customFormat="1">
      <c r="A142" s="10"/>
      <c r="B142" s="215"/>
      <c r="C142" s="216"/>
      <c r="D142" s="209" t="s">
        <v>161</v>
      </c>
      <c r="E142" s="217" t="s">
        <v>1</v>
      </c>
      <c r="F142" s="218" t="s">
        <v>439</v>
      </c>
      <c r="G142" s="216"/>
      <c r="H142" s="219">
        <v>590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25" t="s">
        <v>161</v>
      </c>
      <c r="AU142" s="225" t="s">
        <v>77</v>
      </c>
      <c r="AV142" s="10" t="s">
        <v>86</v>
      </c>
      <c r="AW142" s="10" t="s">
        <v>33</v>
      </c>
      <c r="AX142" s="10" t="s">
        <v>84</v>
      </c>
      <c r="AY142" s="225" t="s">
        <v>139</v>
      </c>
    </row>
    <row r="143" s="2" customFormat="1" ht="21.75" customHeight="1">
      <c r="A143" s="35"/>
      <c r="B143" s="36"/>
      <c r="C143" s="196" t="s">
        <v>191</v>
      </c>
      <c r="D143" s="196" t="s">
        <v>133</v>
      </c>
      <c r="E143" s="197" t="s">
        <v>444</v>
      </c>
      <c r="F143" s="198" t="s">
        <v>445</v>
      </c>
      <c r="G143" s="199" t="s">
        <v>150</v>
      </c>
      <c r="H143" s="200">
        <v>148</v>
      </c>
      <c r="I143" s="201"/>
      <c r="J143" s="202">
        <f>ROUND(I143*H143,2)</f>
        <v>0</v>
      </c>
      <c r="K143" s="198" t="s">
        <v>137</v>
      </c>
      <c r="L143" s="41"/>
      <c r="M143" s="203" t="s">
        <v>1</v>
      </c>
      <c r="N143" s="204" t="s">
        <v>42</v>
      </c>
      <c r="O143" s="88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7" t="s">
        <v>203</v>
      </c>
      <c r="AT143" s="207" t="s">
        <v>133</v>
      </c>
      <c r="AU143" s="207" t="s">
        <v>77</v>
      </c>
      <c r="AY143" s="14" t="s">
        <v>139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4" t="s">
        <v>84</v>
      </c>
      <c r="BK143" s="208">
        <f>ROUND(I143*H143,2)</f>
        <v>0</v>
      </c>
      <c r="BL143" s="14" t="s">
        <v>203</v>
      </c>
      <c r="BM143" s="207" t="s">
        <v>446</v>
      </c>
    </row>
    <row r="144" s="2" customFormat="1">
      <c r="A144" s="35"/>
      <c r="B144" s="36"/>
      <c r="C144" s="37"/>
      <c r="D144" s="209" t="s">
        <v>141</v>
      </c>
      <c r="E144" s="37"/>
      <c r="F144" s="210" t="s">
        <v>445</v>
      </c>
      <c r="G144" s="37"/>
      <c r="H144" s="37"/>
      <c r="I144" s="211"/>
      <c r="J144" s="37"/>
      <c r="K144" s="37"/>
      <c r="L144" s="41"/>
      <c r="M144" s="212"/>
      <c r="N144" s="213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141</v>
      </c>
      <c r="AU144" s="14" t="s">
        <v>77</v>
      </c>
    </row>
    <row r="145" s="2" customFormat="1">
      <c r="A145" s="35"/>
      <c r="B145" s="36"/>
      <c r="C145" s="37"/>
      <c r="D145" s="209" t="s">
        <v>153</v>
      </c>
      <c r="E145" s="37"/>
      <c r="F145" s="214" t="s">
        <v>447</v>
      </c>
      <c r="G145" s="37"/>
      <c r="H145" s="37"/>
      <c r="I145" s="211"/>
      <c r="J145" s="37"/>
      <c r="K145" s="37"/>
      <c r="L145" s="41"/>
      <c r="M145" s="212"/>
      <c r="N145" s="213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153</v>
      </c>
      <c r="AU145" s="14" t="s">
        <v>77</v>
      </c>
    </row>
    <row r="146" s="10" customFormat="1">
      <c r="A146" s="10"/>
      <c r="B146" s="215"/>
      <c r="C146" s="216"/>
      <c r="D146" s="209" t="s">
        <v>161</v>
      </c>
      <c r="E146" s="217" t="s">
        <v>1</v>
      </c>
      <c r="F146" s="218" t="s">
        <v>448</v>
      </c>
      <c r="G146" s="216"/>
      <c r="H146" s="219">
        <v>148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T146" s="225" t="s">
        <v>161</v>
      </c>
      <c r="AU146" s="225" t="s">
        <v>77</v>
      </c>
      <c r="AV146" s="10" t="s">
        <v>86</v>
      </c>
      <c r="AW146" s="10" t="s">
        <v>33</v>
      </c>
      <c r="AX146" s="10" t="s">
        <v>84</v>
      </c>
      <c r="AY146" s="225" t="s">
        <v>139</v>
      </c>
    </row>
    <row r="147" s="2" customFormat="1" ht="21.75" customHeight="1">
      <c r="A147" s="35"/>
      <c r="B147" s="36"/>
      <c r="C147" s="196" t="s">
        <v>184</v>
      </c>
      <c r="D147" s="196" t="s">
        <v>133</v>
      </c>
      <c r="E147" s="197" t="s">
        <v>449</v>
      </c>
      <c r="F147" s="198" t="s">
        <v>450</v>
      </c>
      <c r="G147" s="199" t="s">
        <v>150</v>
      </c>
      <c r="H147" s="200">
        <v>148</v>
      </c>
      <c r="I147" s="201"/>
      <c r="J147" s="202">
        <f>ROUND(I147*H147,2)</f>
        <v>0</v>
      </c>
      <c r="K147" s="198" t="s">
        <v>137</v>
      </c>
      <c r="L147" s="41"/>
      <c r="M147" s="203" t="s">
        <v>1</v>
      </c>
      <c r="N147" s="204" t="s">
        <v>42</v>
      </c>
      <c r="O147" s="88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7" t="s">
        <v>203</v>
      </c>
      <c r="AT147" s="207" t="s">
        <v>133</v>
      </c>
      <c r="AU147" s="207" t="s">
        <v>77</v>
      </c>
      <c r="AY147" s="14" t="s">
        <v>139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4" t="s">
        <v>84</v>
      </c>
      <c r="BK147" s="208">
        <f>ROUND(I147*H147,2)</f>
        <v>0</v>
      </c>
      <c r="BL147" s="14" t="s">
        <v>203</v>
      </c>
      <c r="BM147" s="207" t="s">
        <v>451</v>
      </c>
    </row>
    <row r="148" s="2" customFormat="1">
      <c r="A148" s="35"/>
      <c r="B148" s="36"/>
      <c r="C148" s="37"/>
      <c r="D148" s="209" t="s">
        <v>141</v>
      </c>
      <c r="E148" s="37"/>
      <c r="F148" s="210" t="s">
        <v>450</v>
      </c>
      <c r="G148" s="37"/>
      <c r="H148" s="37"/>
      <c r="I148" s="211"/>
      <c r="J148" s="37"/>
      <c r="K148" s="37"/>
      <c r="L148" s="41"/>
      <c r="M148" s="212"/>
      <c r="N148" s="213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141</v>
      </c>
      <c r="AU148" s="14" t="s">
        <v>77</v>
      </c>
    </row>
    <row r="149" s="2" customFormat="1">
      <c r="A149" s="35"/>
      <c r="B149" s="36"/>
      <c r="C149" s="37"/>
      <c r="D149" s="209" t="s">
        <v>153</v>
      </c>
      <c r="E149" s="37"/>
      <c r="F149" s="214" t="s">
        <v>447</v>
      </c>
      <c r="G149" s="37"/>
      <c r="H149" s="37"/>
      <c r="I149" s="211"/>
      <c r="J149" s="37"/>
      <c r="K149" s="37"/>
      <c r="L149" s="41"/>
      <c r="M149" s="212"/>
      <c r="N149" s="213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153</v>
      </c>
      <c r="AU149" s="14" t="s">
        <v>77</v>
      </c>
    </row>
    <row r="150" s="10" customFormat="1">
      <c r="A150" s="10"/>
      <c r="B150" s="215"/>
      <c r="C150" s="216"/>
      <c r="D150" s="209" t="s">
        <v>161</v>
      </c>
      <c r="E150" s="217" t="s">
        <v>1</v>
      </c>
      <c r="F150" s="218" t="s">
        <v>448</v>
      </c>
      <c r="G150" s="216"/>
      <c r="H150" s="219">
        <v>148</v>
      </c>
      <c r="I150" s="220"/>
      <c r="J150" s="216"/>
      <c r="K150" s="216"/>
      <c r="L150" s="221"/>
      <c r="M150" s="251"/>
      <c r="N150" s="252"/>
      <c r="O150" s="252"/>
      <c r="P150" s="252"/>
      <c r="Q150" s="252"/>
      <c r="R150" s="252"/>
      <c r="S150" s="252"/>
      <c r="T150" s="253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T150" s="225" t="s">
        <v>161</v>
      </c>
      <c r="AU150" s="225" t="s">
        <v>77</v>
      </c>
      <c r="AV150" s="10" t="s">
        <v>86</v>
      </c>
      <c r="AW150" s="10" t="s">
        <v>33</v>
      </c>
      <c r="AX150" s="10" t="s">
        <v>84</v>
      </c>
      <c r="AY150" s="225" t="s">
        <v>139</v>
      </c>
    </row>
    <row r="151" s="2" customFormat="1" ht="6.96" customHeight="1">
      <c r="A151" s="35"/>
      <c r="B151" s="63"/>
      <c r="C151" s="64"/>
      <c r="D151" s="64"/>
      <c r="E151" s="64"/>
      <c r="F151" s="64"/>
      <c r="G151" s="64"/>
      <c r="H151" s="64"/>
      <c r="I151" s="64"/>
      <c r="J151" s="64"/>
      <c r="K151" s="64"/>
      <c r="L151" s="41"/>
      <c r="M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</sheetData>
  <sheetProtection sheet="1" autoFilter="0" formatColumns="0" formatRows="0" objects="1" scenarios="1" spinCount="100000" saltValue="qqA+L8Ca/Rzl6Dl5Ts3L2YYBfFPx2AimWzAbCpBfx8olKHXt7uo+LW3D2ug2KApCgodutpJ4BoagferKIO/eRQ==" hashValue="HIcNUeq3bskqONG41K/zmi7w29vqDJHsODENdOEl3ss9FHmYM1kGjJfmBaojsE+RFV89BKpqu6ZLPHKqkZrH/w==" algorithmName="SHA-512" password="CC35"/>
  <autoFilter ref="C115:K150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106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86</v>
      </c>
    </row>
    <row r="4" hidden="1" s="1" customFormat="1" ht="24.96" customHeight="1">
      <c r="B4" s="17"/>
      <c r="D4" s="145" t="s">
        <v>110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16.5" customHeight="1">
      <c r="B7" s="17"/>
      <c r="E7" s="148" t="str">
        <f>'Rekapitulace stavby'!K6</f>
        <v>Oprava GPK v úseku Mariánské Lázně - Lipová u Chebu</v>
      </c>
      <c r="F7" s="147"/>
      <c r="G7" s="147"/>
      <c r="H7" s="147"/>
      <c r="L7" s="17"/>
    </row>
    <row r="8" hidden="1" s="2" customFormat="1" ht="12" customHeight="1">
      <c r="A8" s="35"/>
      <c r="B8" s="41"/>
      <c r="C8" s="35"/>
      <c r="D8" s="147" t="s">
        <v>111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9" t="s">
        <v>452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11. 10. 2021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8" t="s">
        <v>27</v>
      </c>
      <c r="F15" s="35"/>
      <c r="G15" s="35"/>
      <c r="H15" s="35"/>
      <c r="I15" s="147" t="s">
        <v>28</v>
      </c>
      <c r="J15" s="138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47" t="s">
        <v>30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47" t="s">
        <v>32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28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47" t="s">
        <v>34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8" t="s">
        <v>35</v>
      </c>
      <c r="F24" s="35"/>
      <c r="G24" s="35"/>
      <c r="H24" s="35"/>
      <c r="I24" s="147" t="s">
        <v>28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4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6" t="s">
        <v>37</v>
      </c>
      <c r="E30" s="35"/>
      <c r="F30" s="35"/>
      <c r="G30" s="35"/>
      <c r="H30" s="35"/>
      <c r="I30" s="35"/>
      <c r="J30" s="157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8" t="s">
        <v>39</v>
      </c>
      <c r="G32" s="35"/>
      <c r="H32" s="35"/>
      <c r="I32" s="158" t="s">
        <v>38</v>
      </c>
      <c r="J32" s="158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9" t="s">
        <v>41</v>
      </c>
      <c r="E33" s="147" t="s">
        <v>42</v>
      </c>
      <c r="F33" s="160">
        <f>ROUND((SUM(BE116:BE127)),  2)</f>
        <v>0</v>
      </c>
      <c r="G33" s="35"/>
      <c r="H33" s="35"/>
      <c r="I33" s="161">
        <v>0.20999999999999999</v>
      </c>
      <c r="J33" s="160">
        <f>ROUND(((SUM(BE116:BE127))*I33),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47" t="s">
        <v>43</v>
      </c>
      <c r="F34" s="160">
        <f>ROUND((SUM(BF116:BF127)),  2)</f>
        <v>0</v>
      </c>
      <c r="G34" s="35"/>
      <c r="H34" s="35"/>
      <c r="I34" s="161">
        <v>0.14999999999999999</v>
      </c>
      <c r="J34" s="160">
        <f>ROUND(((SUM(BF116:BF127))*I34),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44</v>
      </c>
      <c r="F35" s="160">
        <f>ROUND((SUM(BG116:BG127)),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45</v>
      </c>
      <c r="F36" s="160">
        <f>ROUND((SUM(BH116:BH127)),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ROUND((SUM(BI116:BI127)),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50</v>
      </c>
      <c r="E50" s="170"/>
      <c r="F50" s="170"/>
      <c r="G50" s="169" t="s">
        <v>51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2"/>
      <c r="J61" s="174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54</v>
      </c>
      <c r="E65" s="175"/>
      <c r="F65" s="175"/>
      <c r="G65" s="169" t="s">
        <v>55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2"/>
      <c r="J76" s="174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GPK v úseku Mariánské Lázně - Lipová u Chebu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A.4 - Přepravy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11. 10. 2021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železnic,s.o.;OŘ ÚNL-ST Karlovy Vary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>Pavlína Liprtová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1" t="s">
        <v>116</v>
      </c>
      <c r="D94" s="182"/>
      <c r="E94" s="182"/>
      <c r="F94" s="182"/>
      <c r="G94" s="182"/>
      <c r="H94" s="182"/>
      <c r="I94" s="182"/>
      <c r="J94" s="183" t="s">
        <v>117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4" t="s">
        <v>118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119</v>
      </c>
    </row>
    <row r="97" hidden="1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/>
    <row r="100" hidden="1"/>
    <row r="101" hidden="1"/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120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6.5" customHeight="1">
      <c r="A106" s="35"/>
      <c r="B106" s="36"/>
      <c r="C106" s="37"/>
      <c r="D106" s="37"/>
      <c r="E106" s="180" t="str">
        <f>E7</f>
        <v>Oprava GPK v úseku Mariánské Lázně - Lipová u Chebu</v>
      </c>
      <c r="F106" s="29"/>
      <c r="G106" s="29"/>
      <c r="H106" s="29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111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A.4 - Přepravy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F12</f>
        <v xml:space="preserve"> </v>
      </c>
      <c r="G110" s="37"/>
      <c r="H110" s="37"/>
      <c r="I110" s="29" t="s">
        <v>22</v>
      </c>
      <c r="J110" s="76" t="str">
        <f>IF(J12="","",J12)</f>
        <v>11. 10. 2021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E15</f>
        <v>Správa železnic,s.o.;OŘ ÚNL-ST Karlovy Vary</v>
      </c>
      <c r="G112" s="37"/>
      <c r="H112" s="37"/>
      <c r="I112" s="29" t="s">
        <v>32</v>
      </c>
      <c r="J112" s="33" t="str">
        <f>E21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30</v>
      </c>
      <c r="D113" s="37"/>
      <c r="E113" s="37"/>
      <c r="F113" s="24" t="str">
        <f>IF(E18="","",E18)</f>
        <v>Vyplň údaj</v>
      </c>
      <c r="G113" s="37"/>
      <c r="H113" s="37"/>
      <c r="I113" s="29" t="s">
        <v>34</v>
      </c>
      <c r="J113" s="33" t="str">
        <f>E24</f>
        <v>Pavlína Liprtová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9" customFormat="1" ht="29.28" customHeight="1">
      <c r="A115" s="185"/>
      <c r="B115" s="186"/>
      <c r="C115" s="187" t="s">
        <v>121</v>
      </c>
      <c r="D115" s="188" t="s">
        <v>62</v>
      </c>
      <c r="E115" s="188" t="s">
        <v>58</v>
      </c>
      <c r="F115" s="188" t="s">
        <v>59</v>
      </c>
      <c r="G115" s="188" t="s">
        <v>122</v>
      </c>
      <c r="H115" s="188" t="s">
        <v>123</v>
      </c>
      <c r="I115" s="188" t="s">
        <v>124</v>
      </c>
      <c r="J115" s="188" t="s">
        <v>117</v>
      </c>
      <c r="K115" s="189" t="s">
        <v>125</v>
      </c>
      <c r="L115" s="190"/>
      <c r="M115" s="97" t="s">
        <v>1</v>
      </c>
      <c r="N115" s="98" t="s">
        <v>41</v>
      </c>
      <c r="O115" s="98" t="s">
        <v>126</v>
      </c>
      <c r="P115" s="98" t="s">
        <v>127</v>
      </c>
      <c r="Q115" s="98" t="s">
        <v>128</v>
      </c>
      <c r="R115" s="98" t="s">
        <v>129</v>
      </c>
      <c r="S115" s="98" t="s">
        <v>130</v>
      </c>
      <c r="T115" s="99" t="s">
        <v>131</v>
      </c>
      <c r="U115" s="185"/>
      <c r="V115" s="185"/>
      <c r="W115" s="185"/>
      <c r="X115" s="185"/>
      <c r="Y115" s="185"/>
      <c r="Z115" s="185"/>
      <c r="AA115" s="185"/>
      <c r="AB115" s="185"/>
      <c r="AC115" s="185"/>
      <c r="AD115" s="185"/>
      <c r="AE115" s="185"/>
    </row>
    <row r="116" s="2" customFormat="1" ht="22.8" customHeight="1">
      <c r="A116" s="35"/>
      <c r="B116" s="36"/>
      <c r="C116" s="104" t="s">
        <v>132</v>
      </c>
      <c r="D116" s="37"/>
      <c r="E116" s="37"/>
      <c r="F116" s="37"/>
      <c r="G116" s="37"/>
      <c r="H116" s="37"/>
      <c r="I116" s="37"/>
      <c r="J116" s="191">
        <f>BK116</f>
        <v>0</v>
      </c>
      <c r="K116" s="37"/>
      <c r="L116" s="41"/>
      <c r="M116" s="100"/>
      <c r="N116" s="192"/>
      <c r="O116" s="101"/>
      <c r="P116" s="193">
        <f>SUM(P117:P127)</f>
        <v>0</v>
      </c>
      <c r="Q116" s="101"/>
      <c r="R116" s="193">
        <f>SUM(R117:R127)</f>
        <v>0</v>
      </c>
      <c r="S116" s="101"/>
      <c r="T116" s="194">
        <f>SUM(T117:T127)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76</v>
      </c>
      <c r="AU116" s="14" t="s">
        <v>119</v>
      </c>
      <c r="BK116" s="195">
        <f>SUM(BK117:BK127)</f>
        <v>0</v>
      </c>
    </row>
    <row r="117" s="2" customFormat="1" ht="49.05" customHeight="1">
      <c r="A117" s="35"/>
      <c r="B117" s="36"/>
      <c r="C117" s="196" t="s">
        <v>84</v>
      </c>
      <c r="D117" s="196" t="s">
        <v>133</v>
      </c>
      <c r="E117" s="197" t="s">
        <v>453</v>
      </c>
      <c r="F117" s="198" t="s">
        <v>454</v>
      </c>
      <c r="G117" s="199" t="s">
        <v>202</v>
      </c>
      <c r="H117" s="200">
        <v>7500.6719999999996</v>
      </c>
      <c r="I117" s="201"/>
      <c r="J117" s="202">
        <f>ROUND(I117*H117,2)</f>
        <v>0</v>
      </c>
      <c r="K117" s="198" t="s">
        <v>137</v>
      </c>
      <c r="L117" s="41"/>
      <c r="M117" s="203" t="s">
        <v>1</v>
      </c>
      <c r="N117" s="204" t="s">
        <v>42</v>
      </c>
      <c r="O117" s="88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7" t="s">
        <v>203</v>
      </c>
      <c r="AT117" s="207" t="s">
        <v>133</v>
      </c>
      <c r="AU117" s="207" t="s">
        <v>77</v>
      </c>
      <c r="AY117" s="14" t="s">
        <v>139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4" t="s">
        <v>84</v>
      </c>
      <c r="BK117" s="208">
        <f>ROUND(I117*H117,2)</f>
        <v>0</v>
      </c>
      <c r="BL117" s="14" t="s">
        <v>203</v>
      </c>
      <c r="BM117" s="207" t="s">
        <v>455</v>
      </c>
    </row>
    <row r="118" s="2" customFormat="1">
      <c r="A118" s="35"/>
      <c r="B118" s="36"/>
      <c r="C118" s="37"/>
      <c r="D118" s="209" t="s">
        <v>141</v>
      </c>
      <c r="E118" s="37"/>
      <c r="F118" s="210" t="s">
        <v>456</v>
      </c>
      <c r="G118" s="37"/>
      <c r="H118" s="37"/>
      <c r="I118" s="211"/>
      <c r="J118" s="37"/>
      <c r="K118" s="37"/>
      <c r="L118" s="41"/>
      <c r="M118" s="212"/>
      <c r="N118" s="213"/>
      <c r="O118" s="88"/>
      <c r="P118" s="88"/>
      <c r="Q118" s="88"/>
      <c r="R118" s="88"/>
      <c r="S118" s="88"/>
      <c r="T118" s="89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141</v>
      </c>
      <c r="AU118" s="14" t="s">
        <v>77</v>
      </c>
    </row>
    <row r="119" s="2" customFormat="1">
      <c r="A119" s="35"/>
      <c r="B119" s="36"/>
      <c r="C119" s="37"/>
      <c r="D119" s="209" t="s">
        <v>153</v>
      </c>
      <c r="E119" s="37"/>
      <c r="F119" s="214" t="s">
        <v>457</v>
      </c>
      <c r="G119" s="37"/>
      <c r="H119" s="37"/>
      <c r="I119" s="211"/>
      <c r="J119" s="37"/>
      <c r="K119" s="37"/>
      <c r="L119" s="41"/>
      <c r="M119" s="212"/>
      <c r="N119" s="213"/>
      <c r="O119" s="88"/>
      <c r="P119" s="88"/>
      <c r="Q119" s="88"/>
      <c r="R119" s="88"/>
      <c r="S119" s="88"/>
      <c r="T119" s="89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153</v>
      </c>
      <c r="AU119" s="14" t="s">
        <v>77</v>
      </c>
    </row>
    <row r="120" s="10" customFormat="1">
      <c r="A120" s="10"/>
      <c r="B120" s="215"/>
      <c r="C120" s="216"/>
      <c r="D120" s="209" t="s">
        <v>161</v>
      </c>
      <c r="E120" s="217" t="s">
        <v>1</v>
      </c>
      <c r="F120" s="218" t="s">
        <v>458</v>
      </c>
      <c r="G120" s="216"/>
      <c r="H120" s="219">
        <v>7500.6719999999996</v>
      </c>
      <c r="I120" s="220"/>
      <c r="J120" s="216"/>
      <c r="K120" s="216"/>
      <c r="L120" s="221"/>
      <c r="M120" s="222"/>
      <c r="N120" s="223"/>
      <c r="O120" s="223"/>
      <c r="P120" s="223"/>
      <c r="Q120" s="223"/>
      <c r="R120" s="223"/>
      <c r="S120" s="223"/>
      <c r="T120" s="224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25" t="s">
        <v>161</v>
      </c>
      <c r="AU120" s="225" t="s">
        <v>77</v>
      </c>
      <c r="AV120" s="10" t="s">
        <v>86</v>
      </c>
      <c r="AW120" s="10" t="s">
        <v>33</v>
      </c>
      <c r="AX120" s="10" t="s">
        <v>84</v>
      </c>
      <c r="AY120" s="225" t="s">
        <v>139</v>
      </c>
    </row>
    <row r="121" s="2" customFormat="1" ht="49.05" customHeight="1">
      <c r="A121" s="35"/>
      <c r="B121" s="36"/>
      <c r="C121" s="196" t="s">
        <v>86</v>
      </c>
      <c r="D121" s="196" t="s">
        <v>133</v>
      </c>
      <c r="E121" s="197" t="s">
        <v>459</v>
      </c>
      <c r="F121" s="198" t="s">
        <v>460</v>
      </c>
      <c r="G121" s="199" t="s">
        <v>202</v>
      </c>
      <c r="H121" s="200">
        <v>113.233</v>
      </c>
      <c r="I121" s="201"/>
      <c r="J121" s="202">
        <f>ROUND(I121*H121,2)</f>
        <v>0</v>
      </c>
      <c r="K121" s="198" t="s">
        <v>137</v>
      </c>
      <c r="L121" s="41"/>
      <c r="M121" s="203" t="s">
        <v>1</v>
      </c>
      <c r="N121" s="204" t="s">
        <v>42</v>
      </c>
      <c r="O121" s="8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203</v>
      </c>
      <c r="AT121" s="207" t="s">
        <v>133</v>
      </c>
      <c r="AU121" s="207" t="s">
        <v>77</v>
      </c>
      <c r="AY121" s="14" t="s">
        <v>139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84</v>
      </c>
      <c r="BK121" s="208">
        <f>ROUND(I121*H121,2)</f>
        <v>0</v>
      </c>
      <c r="BL121" s="14" t="s">
        <v>203</v>
      </c>
      <c r="BM121" s="207" t="s">
        <v>461</v>
      </c>
    </row>
    <row r="122" s="2" customFormat="1">
      <c r="A122" s="35"/>
      <c r="B122" s="36"/>
      <c r="C122" s="37"/>
      <c r="D122" s="209" t="s">
        <v>141</v>
      </c>
      <c r="E122" s="37"/>
      <c r="F122" s="210" t="s">
        <v>462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141</v>
      </c>
      <c r="AU122" s="14" t="s">
        <v>77</v>
      </c>
    </row>
    <row r="123" s="2" customFormat="1">
      <c r="A123" s="35"/>
      <c r="B123" s="36"/>
      <c r="C123" s="37"/>
      <c r="D123" s="209" t="s">
        <v>153</v>
      </c>
      <c r="E123" s="37"/>
      <c r="F123" s="214" t="s">
        <v>463</v>
      </c>
      <c r="G123" s="37"/>
      <c r="H123" s="37"/>
      <c r="I123" s="211"/>
      <c r="J123" s="37"/>
      <c r="K123" s="37"/>
      <c r="L123" s="41"/>
      <c r="M123" s="212"/>
      <c r="N123" s="213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153</v>
      </c>
      <c r="AU123" s="14" t="s">
        <v>77</v>
      </c>
    </row>
    <row r="124" s="10" customFormat="1">
      <c r="A124" s="10"/>
      <c r="B124" s="215"/>
      <c r="C124" s="216"/>
      <c r="D124" s="209" t="s">
        <v>161</v>
      </c>
      <c r="E124" s="217" t="s">
        <v>1</v>
      </c>
      <c r="F124" s="218" t="s">
        <v>464</v>
      </c>
      <c r="G124" s="216"/>
      <c r="H124" s="219">
        <v>113.233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25" t="s">
        <v>161</v>
      </c>
      <c r="AU124" s="225" t="s">
        <v>77</v>
      </c>
      <c r="AV124" s="10" t="s">
        <v>86</v>
      </c>
      <c r="AW124" s="10" t="s">
        <v>33</v>
      </c>
      <c r="AX124" s="10" t="s">
        <v>84</v>
      </c>
      <c r="AY124" s="225" t="s">
        <v>139</v>
      </c>
    </row>
    <row r="125" s="2" customFormat="1" ht="24.15" customHeight="1">
      <c r="A125" s="35"/>
      <c r="B125" s="36"/>
      <c r="C125" s="196" t="s">
        <v>138</v>
      </c>
      <c r="D125" s="196" t="s">
        <v>133</v>
      </c>
      <c r="E125" s="197" t="s">
        <v>465</v>
      </c>
      <c r="F125" s="198" t="s">
        <v>466</v>
      </c>
      <c r="G125" s="199" t="s">
        <v>150</v>
      </c>
      <c r="H125" s="200">
        <v>4</v>
      </c>
      <c r="I125" s="201"/>
      <c r="J125" s="202">
        <f>ROUND(I125*H125,2)</f>
        <v>0</v>
      </c>
      <c r="K125" s="198" t="s">
        <v>137</v>
      </c>
      <c r="L125" s="41"/>
      <c r="M125" s="203" t="s">
        <v>1</v>
      </c>
      <c r="N125" s="204" t="s">
        <v>42</v>
      </c>
      <c r="O125" s="88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7" t="s">
        <v>203</v>
      </c>
      <c r="AT125" s="207" t="s">
        <v>133</v>
      </c>
      <c r="AU125" s="207" t="s">
        <v>77</v>
      </c>
      <c r="AY125" s="14" t="s">
        <v>139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4" t="s">
        <v>84</v>
      </c>
      <c r="BK125" s="208">
        <f>ROUND(I125*H125,2)</f>
        <v>0</v>
      </c>
      <c r="BL125" s="14" t="s">
        <v>203</v>
      </c>
      <c r="BM125" s="207" t="s">
        <v>467</v>
      </c>
    </row>
    <row r="126" s="2" customFormat="1">
      <c r="A126" s="35"/>
      <c r="B126" s="36"/>
      <c r="C126" s="37"/>
      <c r="D126" s="209" t="s">
        <v>141</v>
      </c>
      <c r="E126" s="37"/>
      <c r="F126" s="210" t="s">
        <v>468</v>
      </c>
      <c r="G126" s="37"/>
      <c r="H126" s="37"/>
      <c r="I126" s="211"/>
      <c r="J126" s="37"/>
      <c r="K126" s="37"/>
      <c r="L126" s="41"/>
      <c r="M126" s="212"/>
      <c r="N126" s="213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141</v>
      </c>
      <c r="AU126" s="14" t="s">
        <v>77</v>
      </c>
    </row>
    <row r="127" s="2" customFormat="1">
      <c r="A127" s="35"/>
      <c r="B127" s="36"/>
      <c r="C127" s="37"/>
      <c r="D127" s="209" t="s">
        <v>153</v>
      </c>
      <c r="E127" s="37"/>
      <c r="F127" s="214" t="s">
        <v>469</v>
      </c>
      <c r="G127" s="37"/>
      <c r="H127" s="37"/>
      <c r="I127" s="211"/>
      <c r="J127" s="37"/>
      <c r="K127" s="37"/>
      <c r="L127" s="41"/>
      <c r="M127" s="247"/>
      <c r="N127" s="248"/>
      <c r="O127" s="249"/>
      <c r="P127" s="249"/>
      <c r="Q127" s="249"/>
      <c r="R127" s="249"/>
      <c r="S127" s="249"/>
      <c r="T127" s="250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153</v>
      </c>
      <c r="AU127" s="14" t="s">
        <v>77</v>
      </c>
    </row>
    <row r="128" s="2" customFormat="1" ht="6.96" customHeight="1">
      <c r="A128" s="35"/>
      <c r="B128" s="63"/>
      <c r="C128" s="64"/>
      <c r="D128" s="64"/>
      <c r="E128" s="64"/>
      <c r="F128" s="64"/>
      <c r="G128" s="64"/>
      <c r="H128" s="64"/>
      <c r="I128" s="64"/>
      <c r="J128" s="64"/>
      <c r="K128" s="64"/>
      <c r="L128" s="41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sheet="1" autoFilter="0" formatColumns="0" formatRows="0" objects="1" scenarios="1" spinCount="100000" saltValue="+FR1vSNAVce15JMx7eKxy84oWcIg0WIgSGA2JvcvN5JhTGsrfaETXoNseg0/a8XEm0xBtw2J+cjTq0WQsYiulg==" hashValue="sXMilVVtyQj+O6zNnq/k2UTqzkq7ZItoypB7+aSUiYzHx2vUYQuTB0nbRGIY7ty8ZE2zBHmwSaleJp5qAVNN/w==" algorithmName="SHA-512" password="CC35"/>
  <autoFilter ref="C115:K127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109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86</v>
      </c>
    </row>
    <row r="4" hidden="1" s="1" customFormat="1" ht="24.96" customHeight="1">
      <c r="B4" s="17"/>
      <c r="D4" s="145" t="s">
        <v>110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16.5" customHeight="1">
      <c r="B7" s="17"/>
      <c r="E7" s="148" t="str">
        <f>'Rekapitulace stavby'!K6</f>
        <v>Oprava GPK v úseku Mariánské Lázně - Lipová u Chebu</v>
      </c>
      <c r="F7" s="147"/>
      <c r="G7" s="147"/>
      <c r="H7" s="147"/>
      <c r="L7" s="17"/>
    </row>
    <row r="8" hidden="1" s="2" customFormat="1" ht="12" customHeight="1">
      <c r="A8" s="35"/>
      <c r="B8" s="41"/>
      <c r="C8" s="35"/>
      <c r="D8" s="147" t="s">
        <v>111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9" t="s">
        <v>470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47" t="s">
        <v>18</v>
      </c>
      <c r="E11" s="35"/>
      <c r="F11" s="138" t="s">
        <v>1</v>
      </c>
      <c r="G11" s="35"/>
      <c r="H11" s="35"/>
      <c r="I11" s="147" t="s">
        <v>19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47" t="s">
        <v>20</v>
      </c>
      <c r="E12" s="35"/>
      <c r="F12" s="138" t="s">
        <v>21</v>
      </c>
      <c r="G12" s="35"/>
      <c r="H12" s="35"/>
      <c r="I12" s="147" t="s">
        <v>22</v>
      </c>
      <c r="J12" s="150" t="str">
        <f>'Rekapitulace stavby'!AN8</f>
        <v>11. 10. 2021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24</v>
      </c>
      <c r="E14" s="35"/>
      <c r="F14" s="35"/>
      <c r="G14" s="35"/>
      <c r="H14" s="35"/>
      <c r="I14" s="147" t="s">
        <v>25</v>
      </c>
      <c r="J14" s="138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8" t="s">
        <v>27</v>
      </c>
      <c r="F15" s="35"/>
      <c r="G15" s="35"/>
      <c r="H15" s="35"/>
      <c r="I15" s="147" t="s">
        <v>28</v>
      </c>
      <c r="J15" s="138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47" t="s">
        <v>30</v>
      </c>
      <c r="E17" s="35"/>
      <c r="F17" s="35"/>
      <c r="G17" s="35"/>
      <c r="H17" s="35"/>
      <c r="I17" s="14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47" t="s">
        <v>32</v>
      </c>
      <c r="E20" s="35"/>
      <c r="F20" s="35"/>
      <c r="G20" s="35"/>
      <c r="H20" s="35"/>
      <c r="I20" s="147" t="s">
        <v>25</v>
      </c>
      <c r="J20" s="138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8" t="s">
        <v>21</v>
      </c>
      <c r="F21" s="35"/>
      <c r="G21" s="35"/>
      <c r="H21" s="35"/>
      <c r="I21" s="147" t="s">
        <v>28</v>
      </c>
      <c r="J21" s="138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47" t="s">
        <v>34</v>
      </c>
      <c r="E23" s="35"/>
      <c r="F23" s="35"/>
      <c r="G23" s="35"/>
      <c r="H23" s="35"/>
      <c r="I23" s="147" t="s">
        <v>25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8" t="s">
        <v>35</v>
      </c>
      <c r="F24" s="35"/>
      <c r="G24" s="35"/>
      <c r="H24" s="35"/>
      <c r="I24" s="147" t="s">
        <v>28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4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56" t="s">
        <v>37</v>
      </c>
      <c r="E30" s="35"/>
      <c r="F30" s="35"/>
      <c r="G30" s="35"/>
      <c r="H30" s="35"/>
      <c r="I30" s="35"/>
      <c r="J30" s="157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58" t="s">
        <v>39</v>
      </c>
      <c r="G32" s="35"/>
      <c r="H32" s="35"/>
      <c r="I32" s="158" t="s">
        <v>38</v>
      </c>
      <c r="J32" s="158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9" t="s">
        <v>41</v>
      </c>
      <c r="E33" s="147" t="s">
        <v>42</v>
      </c>
      <c r="F33" s="160">
        <f>ROUND((SUM(BE116:BE132)),  2)</f>
        <v>0</v>
      </c>
      <c r="G33" s="35"/>
      <c r="H33" s="35"/>
      <c r="I33" s="161">
        <v>0.20999999999999999</v>
      </c>
      <c r="J33" s="160">
        <f>ROUND(((SUM(BE116:BE132))*I33),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47" t="s">
        <v>43</v>
      </c>
      <c r="F34" s="160">
        <f>ROUND((SUM(BF116:BF132)),  2)</f>
        <v>0</v>
      </c>
      <c r="G34" s="35"/>
      <c r="H34" s="35"/>
      <c r="I34" s="161">
        <v>0.14999999999999999</v>
      </c>
      <c r="J34" s="160">
        <f>ROUND(((SUM(BF116:BF132))*I34),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7" t="s">
        <v>44</v>
      </c>
      <c r="F35" s="160">
        <f>ROUND((SUM(BG116:BG132)),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45</v>
      </c>
      <c r="F36" s="160">
        <f>ROUND((SUM(BH116:BH132)),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ROUND((SUM(BI116:BI132)),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50</v>
      </c>
      <c r="E50" s="170"/>
      <c r="F50" s="170"/>
      <c r="G50" s="169" t="s">
        <v>51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52</v>
      </c>
      <c r="E61" s="172"/>
      <c r="F61" s="173" t="s">
        <v>53</v>
      </c>
      <c r="G61" s="171" t="s">
        <v>52</v>
      </c>
      <c r="H61" s="172"/>
      <c r="I61" s="172"/>
      <c r="J61" s="174" t="s">
        <v>53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54</v>
      </c>
      <c r="E65" s="175"/>
      <c r="F65" s="175"/>
      <c r="G65" s="169" t="s">
        <v>55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52</v>
      </c>
      <c r="E76" s="172"/>
      <c r="F76" s="173" t="s">
        <v>53</v>
      </c>
      <c r="G76" s="171" t="s">
        <v>52</v>
      </c>
      <c r="H76" s="172"/>
      <c r="I76" s="172"/>
      <c r="J76" s="174" t="s">
        <v>53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115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0" t="str">
        <f>E7</f>
        <v>Oprava GPK v úseku Mariánské Lázně - Lipová u Chebu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111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A.5 - VON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11. 10. 2021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železnic,s.o.;OŘ ÚNL-ST Karlovy Vary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>Pavlína Liprtová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1" t="s">
        <v>116</v>
      </c>
      <c r="D94" s="182"/>
      <c r="E94" s="182"/>
      <c r="F94" s="182"/>
      <c r="G94" s="182"/>
      <c r="H94" s="182"/>
      <c r="I94" s="182"/>
      <c r="J94" s="183" t="s">
        <v>117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84" t="s">
        <v>118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119</v>
      </c>
    </row>
    <row r="97" hidden="1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/>
    <row r="100" hidden="1"/>
    <row r="101" hidden="1"/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120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6.5" customHeight="1">
      <c r="A106" s="35"/>
      <c r="B106" s="36"/>
      <c r="C106" s="37"/>
      <c r="D106" s="37"/>
      <c r="E106" s="180" t="str">
        <f>E7</f>
        <v>Oprava GPK v úseku Mariánské Lázně - Lipová u Chebu</v>
      </c>
      <c r="F106" s="29"/>
      <c r="G106" s="29"/>
      <c r="H106" s="29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111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A.5 - VON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F12</f>
        <v xml:space="preserve"> </v>
      </c>
      <c r="G110" s="37"/>
      <c r="H110" s="37"/>
      <c r="I110" s="29" t="s">
        <v>22</v>
      </c>
      <c r="J110" s="76" t="str">
        <f>IF(J12="","",J12)</f>
        <v>11. 10. 2021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E15</f>
        <v>Správa železnic,s.o.;OŘ ÚNL-ST Karlovy Vary</v>
      </c>
      <c r="G112" s="37"/>
      <c r="H112" s="37"/>
      <c r="I112" s="29" t="s">
        <v>32</v>
      </c>
      <c r="J112" s="33" t="str">
        <f>E21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30</v>
      </c>
      <c r="D113" s="37"/>
      <c r="E113" s="37"/>
      <c r="F113" s="24" t="str">
        <f>IF(E18="","",E18)</f>
        <v>Vyplň údaj</v>
      </c>
      <c r="G113" s="37"/>
      <c r="H113" s="37"/>
      <c r="I113" s="29" t="s">
        <v>34</v>
      </c>
      <c r="J113" s="33" t="str">
        <f>E24</f>
        <v>Pavlína Liprtová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9" customFormat="1" ht="29.28" customHeight="1">
      <c r="A115" s="185"/>
      <c r="B115" s="186"/>
      <c r="C115" s="187" t="s">
        <v>121</v>
      </c>
      <c r="D115" s="188" t="s">
        <v>62</v>
      </c>
      <c r="E115" s="188" t="s">
        <v>58</v>
      </c>
      <c r="F115" s="188" t="s">
        <v>59</v>
      </c>
      <c r="G115" s="188" t="s">
        <v>122</v>
      </c>
      <c r="H115" s="188" t="s">
        <v>123</v>
      </c>
      <c r="I115" s="188" t="s">
        <v>124</v>
      </c>
      <c r="J115" s="188" t="s">
        <v>117</v>
      </c>
      <c r="K115" s="189" t="s">
        <v>125</v>
      </c>
      <c r="L115" s="190"/>
      <c r="M115" s="97" t="s">
        <v>1</v>
      </c>
      <c r="N115" s="98" t="s">
        <v>41</v>
      </c>
      <c r="O115" s="98" t="s">
        <v>126</v>
      </c>
      <c r="P115" s="98" t="s">
        <v>127</v>
      </c>
      <c r="Q115" s="98" t="s">
        <v>128</v>
      </c>
      <c r="R115" s="98" t="s">
        <v>129</v>
      </c>
      <c r="S115" s="98" t="s">
        <v>130</v>
      </c>
      <c r="T115" s="99" t="s">
        <v>131</v>
      </c>
      <c r="U115" s="185"/>
      <c r="V115" s="185"/>
      <c r="W115" s="185"/>
      <c r="X115" s="185"/>
      <c r="Y115" s="185"/>
      <c r="Z115" s="185"/>
      <c r="AA115" s="185"/>
      <c r="AB115" s="185"/>
      <c r="AC115" s="185"/>
      <c r="AD115" s="185"/>
      <c r="AE115" s="185"/>
    </row>
    <row r="116" s="2" customFormat="1" ht="22.8" customHeight="1">
      <c r="A116" s="35"/>
      <c r="B116" s="36"/>
      <c r="C116" s="104" t="s">
        <v>132</v>
      </c>
      <c r="D116" s="37"/>
      <c r="E116" s="37"/>
      <c r="F116" s="37"/>
      <c r="G116" s="37"/>
      <c r="H116" s="37"/>
      <c r="I116" s="37"/>
      <c r="J116" s="191">
        <f>BK116</f>
        <v>0</v>
      </c>
      <c r="K116" s="37"/>
      <c r="L116" s="41"/>
      <c r="M116" s="100"/>
      <c r="N116" s="192"/>
      <c r="O116" s="101"/>
      <c r="P116" s="193">
        <f>SUM(P117:P132)</f>
        <v>0</v>
      </c>
      <c r="Q116" s="101"/>
      <c r="R116" s="193">
        <f>SUM(R117:R132)</f>
        <v>0</v>
      </c>
      <c r="S116" s="101"/>
      <c r="T116" s="194">
        <f>SUM(T117:T132)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76</v>
      </c>
      <c r="AU116" s="14" t="s">
        <v>119</v>
      </c>
      <c r="BK116" s="195">
        <f>SUM(BK117:BK132)</f>
        <v>0</v>
      </c>
    </row>
    <row r="117" s="2" customFormat="1" ht="66.75" customHeight="1">
      <c r="A117" s="35"/>
      <c r="B117" s="36"/>
      <c r="C117" s="196" t="s">
        <v>84</v>
      </c>
      <c r="D117" s="196" t="s">
        <v>133</v>
      </c>
      <c r="E117" s="197" t="s">
        <v>471</v>
      </c>
      <c r="F117" s="198" t="s">
        <v>472</v>
      </c>
      <c r="G117" s="199" t="s">
        <v>473</v>
      </c>
      <c r="H117" s="200">
        <v>1</v>
      </c>
      <c r="I117" s="201"/>
      <c r="J117" s="202">
        <f>ROUND(I117*H117,2)</f>
        <v>0</v>
      </c>
      <c r="K117" s="198" t="s">
        <v>137</v>
      </c>
      <c r="L117" s="41"/>
      <c r="M117" s="203" t="s">
        <v>1</v>
      </c>
      <c r="N117" s="204" t="s">
        <v>42</v>
      </c>
      <c r="O117" s="88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7" t="s">
        <v>138</v>
      </c>
      <c r="AT117" s="207" t="s">
        <v>133</v>
      </c>
      <c r="AU117" s="207" t="s">
        <v>77</v>
      </c>
      <c r="AY117" s="14" t="s">
        <v>139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4" t="s">
        <v>84</v>
      </c>
      <c r="BK117" s="208">
        <f>ROUND(I117*H117,2)</f>
        <v>0</v>
      </c>
      <c r="BL117" s="14" t="s">
        <v>138</v>
      </c>
      <c r="BM117" s="207" t="s">
        <v>474</v>
      </c>
    </row>
    <row r="118" s="2" customFormat="1">
      <c r="A118" s="35"/>
      <c r="B118" s="36"/>
      <c r="C118" s="37"/>
      <c r="D118" s="209" t="s">
        <v>141</v>
      </c>
      <c r="E118" s="37"/>
      <c r="F118" s="210" t="s">
        <v>472</v>
      </c>
      <c r="G118" s="37"/>
      <c r="H118" s="37"/>
      <c r="I118" s="211"/>
      <c r="J118" s="37"/>
      <c r="K118" s="37"/>
      <c r="L118" s="41"/>
      <c r="M118" s="212"/>
      <c r="N118" s="213"/>
      <c r="O118" s="88"/>
      <c r="P118" s="88"/>
      <c r="Q118" s="88"/>
      <c r="R118" s="88"/>
      <c r="S118" s="88"/>
      <c r="T118" s="89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141</v>
      </c>
      <c r="AU118" s="14" t="s">
        <v>77</v>
      </c>
    </row>
    <row r="119" s="2" customFormat="1">
      <c r="A119" s="35"/>
      <c r="B119" s="36"/>
      <c r="C119" s="37"/>
      <c r="D119" s="209" t="s">
        <v>153</v>
      </c>
      <c r="E119" s="37"/>
      <c r="F119" s="214" t="s">
        <v>475</v>
      </c>
      <c r="G119" s="37"/>
      <c r="H119" s="37"/>
      <c r="I119" s="211"/>
      <c r="J119" s="37"/>
      <c r="K119" s="37"/>
      <c r="L119" s="41"/>
      <c r="M119" s="212"/>
      <c r="N119" s="213"/>
      <c r="O119" s="88"/>
      <c r="P119" s="88"/>
      <c r="Q119" s="88"/>
      <c r="R119" s="88"/>
      <c r="S119" s="88"/>
      <c r="T119" s="89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153</v>
      </c>
      <c r="AU119" s="14" t="s">
        <v>77</v>
      </c>
    </row>
    <row r="120" s="2" customFormat="1" ht="24.15" customHeight="1">
      <c r="A120" s="35"/>
      <c r="B120" s="36"/>
      <c r="C120" s="196" t="s">
        <v>86</v>
      </c>
      <c r="D120" s="196" t="s">
        <v>133</v>
      </c>
      <c r="E120" s="197" t="s">
        <v>476</v>
      </c>
      <c r="F120" s="198" t="s">
        <v>477</v>
      </c>
      <c r="G120" s="199" t="s">
        <v>168</v>
      </c>
      <c r="H120" s="200">
        <v>7018</v>
      </c>
      <c r="I120" s="201"/>
      <c r="J120" s="202">
        <f>ROUND(I120*H120,2)</f>
        <v>0</v>
      </c>
      <c r="K120" s="198" t="s">
        <v>137</v>
      </c>
      <c r="L120" s="41"/>
      <c r="M120" s="203" t="s">
        <v>1</v>
      </c>
      <c r="N120" s="204" t="s">
        <v>42</v>
      </c>
      <c r="O120" s="88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7" t="s">
        <v>138</v>
      </c>
      <c r="AT120" s="207" t="s">
        <v>133</v>
      </c>
      <c r="AU120" s="207" t="s">
        <v>77</v>
      </c>
      <c r="AY120" s="14" t="s">
        <v>139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4" t="s">
        <v>84</v>
      </c>
      <c r="BK120" s="208">
        <f>ROUND(I120*H120,2)</f>
        <v>0</v>
      </c>
      <c r="BL120" s="14" t="s">
        <v>138</v>
      </c>
      <c r="BM120" s="207" t="s">
        <v>478</v>
      </c>
    </row>
    <row r="121" s="2" customFormat="1">
      <c r="A121" s="35"/>
      <c r="B121" s="36"/>
      <c r="C121" s="37"/>
      <c r="D121" s="209" t="s">
        <v>141</v>
      </c>
      <c r="E121" s="37"/>
      <c r="F121" s="210" t="s">
        <v>479</v>
      </c>
      <c r="G121" s="37"/>
      <c r="H121" s="37"/>
      <c r="I121" s="211"/>
      <c r="J121" s="37"/>
      <c r="K121" s="37"/>
      <c r="L121" s="41"/>
      <c r="M121" s="212"/>
      <c r="N121" s="213"/>
      <c r="O121" s="88"/>
      <c r="P121" s="88"/>
      <c r="Q121" s="88"/>
      <c r="R121" s="88"/>
      <c r="S121" s="88"/>
      <c r="T121" s="89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141</v>
      </c>
      <c r="AU121" s="14" t="s">
        <v>77</v>
      </c>
    </row>
    <row r="122" s="2" customFormat="1">
      <c r="A122" s="35"/>
      <c r="B122" s="36"/>
      <c r="C122" s="37"/>
      <c r="D122" s="209" t="s">
        <v>153</v>
      </c>
      <c r="E122" s="37"/>
      <c r="F122" s="214" t="s">
        <v>480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153</v>
      </c>
      <c r="AU122" s="14" t="s">
        <v>77</v>
      </c>
    </row>
    <row r="123" s="10" customFormat="1">
      <c r="A123" s="10"/>
      <c r="B123" s="215"/>
      <c r="C123" s="216"/>
      <c r="D123" s="209" t="s">
        <v>161</v>
      </c>
      <c r="E123" s="217" t="s">
        <v>1</v>
      </c>
      <c r="F123" s="218" t="s">
        <v>481</v>
      </c>
      <c r="G123" s="216"/>
      <c r="H123" s="219">
        <v>7018</v>
      </c>
      <c r="I123" s="220"/>
      <c r="J123" s="216"/>
      <c r="K123" s="216"/>
      <c r="L123" s="221"/>
      <c r="M123" s="222"/>
      <c r="N123" s="223"/>
      <c r="O123" s="223"/>
      <c r="P123" s="223"/>
      <c r="Q123" s="223"/>
      <c r="R123" s="223"/>
      <c r="S123" s="223"/>
      <c r="T123" s="224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25" t="s">
        <v>161</v>
      </c>
      <c r="AU123" s="225" t="s">
        <v>77</v>
      </c>
      <c r="AV123" s="10" t="s">
        <v>86</v>
      </c>
      <c r="AW123" s="10" t="s">
        <v>33</v>
      </c>
      <c r="AX123" s="10" t="s">
        <v>84</v>
      </c>
      <c r="AY123" s="225" t="s">
        <v>139</v>
      </c>
    </row>
    <row r="124" s="2" customFormat="1" ht="33" customHeight="1">
      <c r="A124" s="35"/>
      <c r="B124" s="36"/>
      <c r="C124" s="196" t="s">
        <v>147</v>
      </c>
      <c r="D124" s="196" t="s">
        <v>133</v>
      </c>
      <c r="E124" s="197" t="s">
        <v>482</v>
      </c>
      <c r="F124" s="198" t="s">
        <v>483</v>
      </c>
      <c r="G124" s="199" t="s">
        <v>157</v>
      </c>
      <c r="H124" s="200">
        <v>31.978000000000002</v>
      </c>
      <c r="I124" s="201"/>
      <c r="J124" s="202">
        <f>ROUND(I124*H124,2)</f>
        <v>0</v>
      </c>
      <c r="K124" s="198" t="s">
        <v>137</v>
      </c>
      <c r="L124" s="41"/>
      <c r="M124" s="203" t="s">
        <v>1</v>
      </c>
      <c r="N124" s="204" t="s">
        <v>42</v>
      </c>
      <c r="O124" s="88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7" t="s">
        <v>138</v>
      </c>
      <c r="AT124" s="207" t="s">
        <v>133</v>
      </c>
      <c r="AU124" s="207" t="s">
        <v>77</v>
      </c>
      <c r="AY124" s="14" t="s">
        <v>139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4" t="s">
        <v>84</v>
      </c>
      <c r="BK124" s="208">
        <f>ROUND(I124*H124,2)</f>
        <v>0</v>
      </c>
      <c r="BL124" s="14" t="s">
        <v>138</v>
      </c>
      <c r="BM124" s="207" t="s">
        <v>484</v>
      </c>
    </row>
    <row r="125" s="2" customFormat="1">
      <c r="A125" s="35"/>
      <c r="B125" s="36"/>
      <c r="C125" s="37"/>
      <c r="D125" s="209" t="s">
        <v>141</v>
      </c>
      <c r="E125" s="37"/>
      <c r="F125" s="210" t="s">
        <v>485</v>
      </c>
      <c r="G125" s="37"/>
      <c r="H125" s="37"/>
      <c r="I125" s="211"/>
      <c r="J125" s="37"/>
      <c r="K125" s="37"/>
      <c r="L125" s="41"/>
      <c r="M125" s="212"/>
      <c r="N125" s="213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141</v>
      </c>
      <c r="AU125" s="14" t="s">
        <v>77</v>
      </c>
    </row>
    <row r="126" s="2" customFormat="1">
      <c r="A126" s="35"/>
      <c r="B126" s="36"/>
      <c r="C126" s="37"/>
      <c r="D126" s="209" t="s">
        <v>153</v>
      </c>
      <c r="E126" s="37"/>
      <c r="F126" s="214" t="s">
        <v>486</v>
      </c>
      <c r="G126" s="37"/>
      <c r="H126" s="37"/>
      <c r="I126" s="211"/>
      <c r="J126" s="37"/>
      <c r="K126" s="37"/>
      <c r="L126" s="41"/>
      <c r="M126" s="212"/>
      <c r="N126" s="213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153</v>
      </c>
      <c r="AU126" s="14" t="s">
        <v>77</v>
      </c>
    </row>
    <row r="127" s="10" customFormat="1">
      <c r="A127" s="10"/>
      <c r="B127" s="215"/>
      <c r="C127" s="216"/>
      <c r="D127" s="209" t="s">
        <v>161</v>
      </c>
      <c r="E127" s="217" t="s">
        <v>1</v>
      </c>
      <c r="F127" s="218" t="s">
        <v>487</v>
      </c>
      <c r="G127" s="216"/>
      <c r="H127" s="219">
        <v>31.978000000000002</v>
      </c>
      <c r="I127" s="220"/>
      <c r="J127" s="216"/>
      <c r="K127" s="216"/>
      <c r="L127" s="221"/>
      <c r="M127" s="222"/>
      <c r="N127" s="223"/>
      <c r="O127" s="223"/>
      <c r="P127" s="223"/>
      <c r="Q127" s="223"/>
      <c r="R127" s="223"/>
      <c r="S127" s="223"/>
      <c r="T127" s="224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25" t="s">
        <v>161</v>
      </c>
      <c r="AU127" s="225" t="s">
        <v>77</v>
      </c>
      <c r="AV127" s="10" t="s">
        <v>86</v>
      </c>
      <c r="AW127" s="10" t="s">
        <v>33</v>
      </c>
      <c r="AX127" s="10" t="s">
        <v>84</v>
      </c>
      <c r="AY127" s="225" t="s">
        <v>139</v>
      </c>
    </row>
    <row r="128" s="2" customFormat="1" ht="33" customHeight="1">
      <c r="A128" s="35"/>
      <c r="B128" s="36"/>
      <c r="C128" s="196" t="s">
        <v>138</v>
      </c>
      <c r="D128" s="196" t="s">
        <v>133</v>
      </c>
      <c r="E128" s="197" t="s">
        <v>488</v>
      </c>
      <c r="F128" s="198" t="s">
        <v>489</v>
      </c>
      <c r="G128" s="199" t="s">
        <v>157</v>
      </c>
      <c r="H128" s="200">
        <v>6.673</v>
      </c>
      <c r="I128" s="201"/>
      <c r="J128" s="202">
        <f>ROUND(I128*H128,2)</f>
        <v>0</v>
      </c>
      <c r="K128" s="198" t="s">
        <v>137</v>
      </c>
      <c r="L128" s="41"/>
      <c r="M128" s="203" t="s">
        <v>1</v>
      </c>
      <c r="N128" s="204" t="s">
        <v>42</v>
      </c>
      <c r="O128" s="88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7" t="s">
        <v>138</v>
      </c>
      <c r="AT128" s="207" t="s">
        <v>133</v>
      </c>
      <c r="AU128" s="207" t="s">
        <v>77</v>
      </c>
      <c r="AY128" s="14" t="s">
        <v>139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4" t="s">
        <v>84</v>
      </c>
      <c r="BK128" s="208">
        <f>ROUND(I128*H128,2)</f>
        <v>0</v>
      </c>
      <c r="BL128" s="14" t="s">
        <v>138</v>
      </c>
      <c r="BM128" s="207" t="s">
        <v>490</v>
      </c>
    </row>
    <row r="129" s="2" customFormat="1">
      <c r="A129" s="35"/>
      <c r="B129" s="36"/>
      <c r="C129" s="37"/>
      <c r="D129" s="209" t="s">
        <v>141</v>
      </c>
      <c r="E129" s="37"/>
      <c r="F129" s="210" t="s">
        <v>491</v>
      </c>
      <c r="G129" s="37"/>
      <c r="H129" s="37"/>
      <c r="I129" s="211"/>
      <c r="J129" s="37"/>
      <c r="K129" s="37"/>
      <c r="L129" s="41"/>
      <c r="M129" s="212"/>
      <c r="N129" s="213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141</v>
      </c>
      <c r="AU129" s="14" t="s">
        <v>77</v>
      </c>
    </row>
    <row r="130" s="2" customFormat="1">
      <c r="A130" s="35"/>
      <c r="B130" s="36"/>
      <c r="C130" s="37"/>
      <c r="D130" s="209" t="s">
        <v>236</v>
      </c>
      <c r="E130" s="37"/>
      <c r="F130" s="214" t="s">
        <v>492</v>
      </c>
      <c r="G130" s="37"/>
      <c r="H130" s="37"/>
      <c r="I130" s="211"/>
      <c r="J130" s="37"/>
      <c r="K130" s="37"/>
      <c r="L130" s="41"/>
      <c r="M130" s="212"/>
      <c r="N130" s="213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236</v>
      </c>
      <c r="AU130" s="14" t="s">
        <v>77</v>
      </c>
    </row>
    <row r="131" s="2" customFormat="1">
      <c r="A131" s="35"/>
      <c r="B131" s="36"/>
      <c r="C131" s="37"/>
      <c r="D131" s="209" t="s">
        <v>153</v>
      </c>
      <c r="E131" s="37"/>
      <c r="F131" s="214" t="s">
        <v>493</v>
      </c>
      <c r="G131" s="37"/>
      <c r="H131" s="37"/>
      <c r="I131" s="211"/>
      <c r="J131" s="37"/>
      <c r="K131" s="37"/>
      <c r="L131" s="41"/>
      <c r="M131" s="212"/>
      <c r="N131" s="213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153</v>
      </c>
      <c r="AU131" s="14" t="s">
        <v>77</v>
      </c>
    </row>
    <row r="132" s="10" customFormat="1">
      <c r="A132" s="10"/>
      <c r="B132" s="215"/>
      <c r="C132" s="216"/>
      <c r="D132" s="209" t="s">
        <v>161</v>
      </c>
      <c r="E132" s="217" t="s">
        <v>1</v>
      </c>
      <c r="F132" s="218" t="s">
        <v>494</v>
      </c>
      <c r="G132" s="216"/>
      <c r="H132" s="219">
        <v>6.673</v>
      </c>
      <c r="I132" s="220"/>
      <c r="J132" s="216"/>
      <c r="K132" s="216"/>
      <c r="L132" s="221"/>
      <c r="M132" s="251"/>
      <c r="N132" s="252"/>
      <c r="O132" s="252"/>
      <c r="P132" s="252"/>
      <c r="Q132" s="252"/>
      <c r="R132" s="252"/>
      <c r="S132" s="252"/>
      <c r="T132" s="253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25" t="s">
        <v>161</v>
      </c>
      <c r="AU132" s="225" t="s">
        <v>77</v>
      </c>
      <c r="AV132" s="10" t="s">
        <v>86</v>
      </c>
      <c r="AW132" s="10" t="s">
        <v>33</v>
      </c>
      <c r="AX132" s="10" t="s">
        <v>84</v>
      </c>
      <c r="AY132" s="225" t="s">
        <v>139</v>
      </c>
    </row>
    <row r="133" s="2" customFormat="1" ht="6.96" customHeight="1">
      <c r="A133" s="35"/>
      <c r="B133" s="63"/>
      <c r="C133" s="64"/>
      <c r="D133" s="64"/>
      <c r="E133" s="64"/>
      <c r="F133" s="64"/>
      <c r="G133" s="64"/>
      <c r="H133" s="64"/>
      <c r="I133" s="64"/>
      <c r="J133" s="64"/>
      <c r="K133" s="64"/>
      <c r="L133" s="41"/>
      <c r="M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</sheetData>
  <sheetProtection sheet="1" autoFilter="0" formatColumns="0" formatRows="0" objects="1" scenarios="1" spinCount="100000" saltValue="WSykTeLZCTaNyVr94FuGt/k/Z/zkKBl3VezbqPjqhBm/OmxGZaLcu11A/oZXLQftvNWDfF/dU7Of7AxlKa3tZw==" hashValue="BeQSFIxReakSEVYAnPOmNyMXUX+D55td5AOtulOYuPXUSsLvs8KWMdtOypjMunKGfKzJpwDir7XoimjPr6FPFg==" algorithmName="SHA-512" password="CC35"/>
  <autoFilter ref="C115:K13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Šmejkal Ondřej, Ing.</dc:creator>
  <cp:lastModifiedBy>Šmejkal Ondřej, Ing.</cp:lastModifiedBy>
  <dcterms:created xsi:type="dcterms:W3CDTF">2021-12-02T11:39:29Z</dcterms:created>
  <dcterms:modified xsi:type="dcterms:W3CDTF">2021-12-02T11:39:36Z</dcterms:modified>
</cp:coreProperties>
</file>