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zak\Documents\0002_Veřejné zakázky\2021\akce\64021xxx_Prohlídky UTZ sdělovacího a zabezpečovacího zařízení v obvodu OŘ Hradec Králové 2022\"/>
    </mc:Choice>
  </mc:AlternateContent>
  <bookViews>
    <workbookView xWindow="0" yWindow="0" windowWidth="19180" windowHeight="6770"/>
  </bookViews>
  <sheets>
    <sheet name="Rekapitulace stavby" sheetId="1" r:id="rId1"/>
    <sheet name="PS01 - SSZT Pardubice 2022" sheetId="2" r:id="rId2"/>
    <sheet name="PS02 - SSZT Pardubice 2023" sheetId="3" r:id="rId3"/>
    <sheet name="PS03 - SSZT Hradec Králov..." sheetId="4" r:id="rId4"/>
    <sheet name="PS04 - SSZT Hradec Králov..." sheetId="5" r:id="rId5"/>
    <sheet name="PS05 - SSZT Liberec 2022" sheetId="6" r:id="rId6"/>
    <sheet name="PS06 - SSZT Liberec 2023" sheetId="7" r:id="rId7"/>
    <sheet name="Pokyny pro vyplnění" sheetId="8" r:id="rId8"/>
  </sheets>
  <definedNames>
    <definedName name="_xlnm._FilterDatabase" localSheetId="1" hidden="1">'PS01 - SSZT Pardubice 2022'!$C$79:$K$90</definedName>
    <definedName name="_xlnm._FilterDatabase" localSheetId="2" hidden="1">'PS02 - SSZT Pardubice 2023'!$C$79:$K$92</definedName>
    <definedName name="_xlnm._FilterDatabase" localSheetId="3" hidden="1">'PS03 - SSZT Hradec Králov...'!$C$79:$K$89</definedName>
    <definedName name="_xlnm._FilterDatabase" localSheetId="4" hidden="1">'PS04 - SSZT Hradec Králov...'!$C$79:$K$90</definedName>
    <definedName name="_xlnm._FilterDatabase" localSheetId="5" hidden="1">'PS05 - SSZT Liberec 2022'!$C$79:$K$91</definedName>
    <definedName name="_xlnm._FilterDatabase" localSheetId="6" hidden="1">'PS06 - SSZT Liberec 2023'!$C$79:$K$88</definedName>
    <definedName name="_xlnm.Print_Titles" localSheetId="1">'PS01 - SSZT Pardubice 2022'!$79:$79</definedName>
    <definedName name="_xlnm.Print_Titles" localSheetId="2">'PS02 - SSZT Pardubice 2023'!$79:$79</definedName>
    <definedName name="_xlnm.Print_Titles" localSheetId="3">'PS03 - SSZT Hradec Králov...'!$79:$79</definedName>
    <definedName name="_xlnm.Print_Titles" localSheetId="4">'PS04 - SSZT Hradec Králov...'!$79:$79</definedName>
    <definedName name="_xlnm.Print_Titles" localSheetId="5">'PS05 - SSZT Liberec 2022'!$79:$79</definedName>
    <definedName name="_xlnm.Print_Titles" localSheetId="6">'PS06 - SSZT Liberec 2023'!$79:$79</definedName>
    <definedName name="_xlnm.Print_Titles" localSheetId="0">'Rekapitulace stavby'!$52:$52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1">'PS01 - SSZT Pardubice 2022'!$C$4:$J$39,'PS01 - SSZT Pardubice 2022'!$C$45:$J$61,'PS01 - SSZT Pardubice 2022'!$C$67:$K$90</definedName>
    <definedName name="_xlnm.Print_Area" localSheetId="2">'PS02 - SSZT Pardubice 2023'!$C$4:$J$39,'PS02 - SSZT Pardubice 2023'!$C$45:$J$61,'PS02 - SSZT Pardubice 2023'!$C$67:$K$92</definedName>
    <definedName name="_xlnm.Print_Area" localSheetId="3">'PS03 - SSZT Hradec Králov...'!$C$4:$J$39,'PS03 - SSZT Hradec Králov...'!$C$45:$J$61,'PS03 - SSZT Hradec Králov...'!$C$67:$K$89</definedName>
    <definedName name="_xlnm.Print_Area" localSheetId="4">'PS04 - SSZT Hradec Králov...'!$C$4:$J$39,'PS04 - SSZT Hradec Králov...'!$C$45:$J$61,'PS04 - SSZT Hradec Králov...'!$C$67:$K$90</definedName>
    <definedName name="_xlnm.Print_Area" localSheetId="5">'PS05 - SSZT Liberec 2022'!$C$4:$J$39,'PS05 - SSZT Liberec 2022'!$C$45:$J$61,'PS05 - SSZT Liberec 2022'!$C$67:$K$91</definedName>
    <definedName name="_xlnm.Print_Area" localSheetId="6">'PS06 - SSZT Liberec 2023'!$C$4:$J$39,'PS06 - SSZT Liberec 2023'!$C$45:$J$61,'PS06 - SSZT Liberec 2023'!$C$67:$K$88</definedName>
    <definedName name="_xlnm.Print_Area" localSheetId="0">'Rekapitulace stavby'!$D$4:$AO$36,'Rekapitulace stavby'!$C$42:$AQ$61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BI83" i="7"/>
  <c r="BH83" i="7"/>
  <c r="BG83" i="7"/>
  <c r="BF83" i="7"/>
  <c r="T83" i="7"/>
  <c r="R83" i="7"/>
  <c r="P83" i="7"/>
  <c r="BI82" i="7"/>
  <c r="BH82" i="7"/>
  <c r="BG82" i="7"/>
  <c r="BF82" i="7"/>
  <c r="T82" i="7"/>
  <c r="R82" i="7"/>
  <c r="P82" i="7"/>
  <c r="F74" i="7"/>
  <c r="E72" i="7"/>
  <c r="F52" i="7"/>
  <c r="E50" i="7"/>
  <c r="J24" i="7"/>
  <c r="E24" i="7"/>
  <c r="J77" i="7" s="1"/>
  <c r="J23" i="7"/>
  <c r="J21" i="7"/>
  <c r="E21" i="7"/>
  <c r="J76" i="7" s="1"/>
  <c r="J20" i="7"/>
  <c r="J18" i="7"/>
  <c r="E18" i="7"/>
  <c r="F77" i="7" s="1"/>
  <c r="J17" i="7"/>
  <c r="J15" i="7"/>
  <c r="E15" i="7"/>
  <c r="F76" i="7" s="1"/>
  <c r="J14" i="7"/>
  <c r="J12" i="7"/>
  <c r="J74" i="7" s="1"/>
  <c r="E7" i="7"/>
  <c r="E70" i="7"/>
  <c r="J37" i="6"/>
  <c r="J36" i="6"/>
  <c r="AY59" i="1" s="1"/>
  <c r="J35" i="6"/>
  <c r="AX59" i="1" s="1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F74" i="6"/>
  <c r="E72" i="6"/>
  <c r="F52" i="6"/>
  <c r="E50" i="6"/>
  <c r="J24" i="6"/>
  <c r="E24" i="6"/>
  <c r="J55" i="6" s="1"/>
  <c r="J23" i="6"/>
  <c r="J21" i="6"/>
  <c r="E21" i="6"/>
  <c r="J54" i="6" s="1"/>
  <c r="J20" i="6"/>
  <c r="J18" i="6"/>
  <c r="E18" i="6"/>
  <c r="F77" i="6" s="1"/>
  <c r="J17" i="6"/>
  <c r="J15" i="6"/>
  <c r="E15" i="6"/>
  <c r="F54" i="6" s="1"/>
  <c r="J14" i="6"/>
  <c r="J12" i="6"/>
  <c r="J74" i="6"/>
  <c r="E7" i="6"/>
  <c r="E70" i="6"/>
  <c r="J37" i="5"/>
  <c r="J36" i="5"/>
  <c r="AY58" i="1" s="1"/>
  <c r="J35" i="5"/>
  <c r="AX58" i="1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F74" i="5"/>
  <c r="E72" i="5"/>
  <c r="F52" i="5"/>
  <c r="E50" i="5"/>
  <c r="J24" i="5"/>
  <c r="E24" i="5"/>
  <c r="J55" i="5" s="1"/>
  <c r="J23" i="5"/>
  <c r="J21" i="5"/>
  <c r="E21" i="5"/>
  <c r="J76" i="5"/>
  <c r="J20" i="5"/>
  <c r="J18" i="5"/>
  <c r="E18" i="5"/>
  <c r="F55" i="5" s="1"/>
  <c r="J17" i="5"/>
  <c r="J15" i="5"/>
  <c r="E15" i="5"/>
  <c r="F76" i="5"/>
  <c r="J14" i="5"/>
  <c r="J12" i="5"/>
  <c r="J74" i="5" s="1"/>
  <c r="E7" i="5"/>
  <c r="E70" i="5" s="1"/>
  <c r="J37" i="4"/>
  <c r="J36" i="4"/>
  <c r="AY57" i="1"/>
  <c r="J35" i="4"/>
  <c r="AX57" i="1" s="1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P81" i="4" s="1"/>
  <c r="P80" i="4" s="1"/>
  <c r="AU57" i="1" s="1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F74" i="4"/>
  <c r="E72" i="4"/>
  <c r="F52" i="4"/>
  <c r="E50" i="4"/>
  <c r="J24" i="4"/>
  <c r="E24" i="4"/>
  <c r="J77" i="4"/>
  <c r="J23" i="4"/>
  <c r="J21" i="4"/>
  <c r="E21" i="4"/>
  <c r="J54" i="4"/>
  <c r="J20" i="4"/>
  <c r="J18" i="4"/>
  <c r="E18" i="4"/>
  <c r="F55" i="4"/>
  <c r="J17" i="4"/>
  <c r="J15" i="4"/>
  <c r="E15" i="4"/>
  <c r="F54" i="4"/>
  <c r="J14" i="4"/>
  <c r="J12" i="4"/>
  <c r="J74" i="4"/>
  <c r="E7" i="4"/>
  <c r="E70" i="4" s="1"/>
  <c r="J37" i="3"/>
  <c r="J36" i="3"/>
  <c r="AY56" i="1"/>
  <c r="J35" i="3"/>
  <c r="AX56" i="1" s="1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F74" i="3"/>
  <c r="E72" i="3"/>
  <c r="F52" i="3"/>
  <c r="E50" i="3"/>
  <c r="J24" i="3"/>
  <c r="E24" i="3"/>
  <c r="J77" i="3"/>
  <c r="J23" i="3"/>
  <c r="J21" i="3"/>
  <c r="E21" i="3"/>
  <c r="J54" i="3" s="1"/>
  <c r="J20" i="3"/>
  <c r="J18" i="3"/>
  <c r="E18" i="3"/>
  <c r="F55" i="3"/>
  <c r="J17" i="3"/>
  <c r="J15" i="3"/>
  <c r="E15" i="3"/>
  <c r="F76" i="3" s="1"/>
  <c r="J14" i="3"/>
  <c r="J12" i="3"/>
  <c r="J52" i="3"/>
  <c r="E7" i="3"/>
  <c r="E48" i="3"/>
  <c r="J37" i="2"/>
  <c r="J36" i="2"/>
  <c r="AY55" i="1" s="1"/>
  <c r="J35" i="2"/>
  <c r="AX55" i="1" s="1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F37" i="2" s="1"/>
  <c r="BH83" i="2"/>
  <c r="BG83" i="2"/>
  <c r="BF83" i="2"/>
  <c r="T83" i="2"/>
  <c r="R83" i="2"/>
  <c r="P83" i="2"/>
  <c r="BI82" i="2"/>
  <c r="BH82" i="2"/>
  <c r="F36" i="2" s="1"/>
  <c r="BG82" i="2"/>
  <c r="BF82" i="2"/>
  <c r="T82" i="2"/>
  <c r="R82" i="2"/>
  <c r="P82" i="2"/>
  <c r="F74" i="2"/>
  <c r="E72" i="2"/>
  <c r="F52" i="2"/>
  <c r="E50" i="2"/>
  <c r="J24" i="2"/>
  <c r="E24" i="2"/>
  <c r="J77" i="2" s="1"/>
  <c r="J23" i="2"/>
  <c r="J21" i="2"/>
  <c r="E21" i="2"/>
  <c r="J76" i="2"/>
  <c r="J20" i="2"/>
  <c r="J18" i="2"/>
  <c r="E18" i="2"/>
  <c r="F77" i="2" s="1"/>
  <c r="J17" i="2"/>
  <c r="J15" i="2"/>
  <c r="E15" i="2"/>
  <c r="F54" i="2"/>
  <c r="J14" i="2"/>
  <c r="J12" i="2"/>
  <c r="J74" i="2" s="1"/>
  <c r="E7" i="2"/>
  <c r="E70" i="2"/>
  <c r="L50" i="1"/>
  <c r="AM50" i="1"/>
  <c r="AM49" i="1"/>
  <c r="L49" i="1"/>
  <c r="AM47" i="1"/>
  <c r="L47" i="1"/>
  <c r="L45" i="1"/>
  <c r="L44" i="1"/>
  <c r="BK85" i="3"/>
  <c r="J86" i="7"/>
  <c r="BK84" i="6"/>
  <c r="J88" i="5"/>
  <c r="J82" i="4"/>
  <c r="BK84" i="2"/>
  <c r="J85" i="3"/>
  <c r="J86" i="5"/>
  <c r="BK88" i="7"/>
  <c r="J90" i="3"/>
  <c r="J84" i="5"/>
  <c r="J82" i="7"/>
  <c r="BK86" i="2"/>
  <c r="J85" i="5"/>
  <c r="J87" i="6"/>
  <c r="BK83" i="2"/>
  <c r="J86" i="3"/>
  <c r="J85" i="6"/>
  <c r="J86" i="2"/>
  <c r="J84" i="3"/>
  <c r="J89" i="5"/>
  <c r="J88" i="7"/>
  <c r="BK89" i="4"/>
  <c r="J82" i="5"/>
  <c r="BK86" i="6"/>
  <c r="J87" i="2"/>
  <c r="AS54" i="1"/>
  <c r="J83" i="4"/>
  <c r="BK83" i="5"/>
  <c r="BK91" i="6"/>
  <c r="J82" i="2"/>
  <c r="BK86" i="3"/>
  <c r="J87" i="4"/>
  <c r="BK89" i="5"/>
  <c r="J86" i="6"/>
  <c r="J85" i="7"/>
  <c r="J91" i="3"/>
  <c r="BK82" i="7"/>
  <c r="J84" i="4"/>
  <c r="J89" i="2"/>
  <c r="J87" i="3"/>
  <c r="BK87" i="7"/>
  <c r="BK90" i="3"/>
  <c r="BK83" i="4"/>
  <c r="J88" i="6"/>
  <c r="BK87" i="3"/>
  <c r="J87" i="5"/>
  <c r="J90" i="6"/>
  <c r="BK92" i="3"/>
  <c r="BK87" i="2"/>
  <c r="BK83" i="7"/>
  <c r="BK89" i="6"/>
  <c r="BK89" i="2"/>
  <c r="J92" i="3"/>
  <c r="BK85" i="5"/>
  <c r="J85" i="2"/>
  <c r="J85" i="4"/>
  <c r="BK85" i="7"/>
  <c r="J84" i="2"/>
  <c r="BK84" i="5"/>
  <c r="J83" i="2"/>
  <c r="J82" i="6"/>
  <c r="BK86" i="4"/>
  <c r="J83" i="3"/>
  <c r="BK83" i="6"/>
  <c r="BK82" i="2"/>
  <c r="J86" i="4"/>
  <c r="BK85" i="6"/>
  <c r="BK84" i="7"/>
  <c r="BK87" i="5"/>
  <c r="BK88" i="6"/>
  <c r="J88" i="3"/>
  <c r="BK84" i="3"/>
  <c r="J90" i="2"/>
  <c r="BK86" i="7"/>
  <c r="J83" i="5"/>
  <c r="BK88" i="2"/>
  <c r="J89" i="4"/>
  <c r="J91" i="6"/>
  <c r="BK82" i="4"/>
  <c r="BK85" i="2"/>
  <c r="BK90" i="2"/>
  <c r="BK84" i="4"/>
  <c r="J88" i="4"/>
  <c r="J87" i="7"/>
  <c r="J89" i="3"/>
  <c r="BK90" i="5"/>
  <c r="J83" i="6"/>
  <c r="BK89" i="3"/>
  <c r="BK85" i="4"/>
  <c r="J89" i="6"/>
  <c r="J88" i="2"/>
  <c r="BK86" i="5"/>
  <c r="BK90" i="6"/>
  <c r="BK88" i="3"/>
  <c r="BK82" i="5"/>
  <c r="J83" i="7"/>
  <c r="BK91" i="3"/>
  <c r="BK82" i="3"/>
  <c r="BK82" i="6"/>
  <c r="BK87" i="4"/>
  <c r="J90" i="5"/>
  <c r="BK87" i="6"/>
  <c r="J84" i="7"/>
  <c r="J82" i="3"/>
  <c r="BK83" i="3"/>
  <c r="BK88" i="4"/>
  <c r="BK88" i="5"/>
  <c r="J84" i="6"/>
  <c r="T81" i="3" l="1"/>
  <c r="T80" i="3"/>
  <c r="BK81" i="4"/>
  <c r="J81" i="4"/>
  <c r="J60" i="4" s="1"/>
  <c r="P81" i="2"/>
  <c r="P80" i="2"/>
  <c r="AU55" i="1"/>
  <c r="BK81" i="3"/>
  <c r="J81" i="3"/>
  <c r="J60" i="3"/>
  <c r="T81" i="4"/>
  <c r="T80" i="4" s="1"/>
  <c r="T81" i="2"/>
  <c r="T80" i="2"/>
  <c r="R81" i="3"/>
  <c r="R80" i="3" s="1"/>
  <c r="R81" i="4"/>
  <c r="R80" i="4"/>
  <c r="R81" i="5"/>
  <c r="R80" i="5" s="1"/>
  <c r="BK81" i="2"/>
  <c r="J81" i="2"/>
  <c r="J60" i="2"/>
  <c r="P81" i="5"/>
  <c r="P80" i="5" s="1"/>
  <c r="AU58" i="1" s="1"/>
  <c r="R81" i="2"/>
  <c r="R80" i="2" s="1"/>
  <c r="P81" i="3"/>
  <c r="P80" i="3"/>
  <c r="AU56" i="1"/>
  <c r="T81" i="5"/>
  <c r="T80" i="5" s="1"/>
  <c r="BK81" i="6"/>
  <c r="BK80" i="6"/>
  <c r="J80" i="6" s="1"/>
  <c r="T81" i="6"/>
  <c r="T80" i="6"/>
  <c r="BK81" i="7"/>
  <c r="J81" i="7" s="1"/>
  <c r="J60" i="7" s="1"/>
  <c r="BK81" i="5"/>
  <c r="J81" i="5"/>
  <c r="J60" i="5" s="1"/>
  <c r="R81" i="6"/>
  <c r="R80" i="6"/>
  <c r="P81" i="6"/>
  <c r="P80" i="6" s="1"/>
  <c r="AU59" i="1" s="1"/>
  <c r="P81" i="7"/>
  <c r="P80" i="7"/>
  <c r="AU60" i="1" s="1"/>
  <c r="R81" i="7"/>
  <c r="R80" i="7"/>
  <c r="T81" i="7"/>
  <c r="T80" i="7" s="1"/>
  <c r="E48" i="7"/>
  <c r="J55" i="7"/>
  <c r="BE88" i="7"/>
  <c r="J81" i="6"/>
  <c r="J60" i="6"/>
  <c r="F54" i="7"/>
  <c r="BE82" i="7"/>
  <c r="J54" i="7"/>
  <c r="BE84" i="7"/>
  <c r="BE86" i="7"/>
  <c r="F55" i="7"/>
  <c r="BE85" i="7"/>
  <c r="J52" i="7"/>
  <c r="BE83" i="7"/>
  <c r="BE87" i="7"/>
  <c r="BK80" i="5"/>
  <c r="J80" i="5"/>
  <c r="J52" i="6"/>
  <c r="F76" i="6"/>
  <c r="BE82" i="6"/>
  <c r="BE89" i="6"/>
  <c r="E48" i="6"/>
  <c r="F55" i="6"/>
  <c r="BE83" i="6"/>
  <c r="J77" i="6"/>
  <c r="BE86" i="6"/>
  <c r="BE88" i="6"/>
  <c r="J76" i="6"/>
  <c r="BE84" i="6"/>
  <c r="BE85" i="6"/>
  <c r="BE87" i="6"/>
  <c r="BE91" i="6"/>
  <c r="BE90" i="6"/>
  <c r="F77" i="5"/>
  <c r="F54" i="5"/>
  <c r="BE82" i="5"/>
  <c r="E48" i="5"/>
  <c r="J52" i="5"/>
  <c r="J77" i="5"/>
  <c r="BE84" i="5"/>
  <c r="BE85" i="5"/>
  <c r="BE86" i="5"/>
  <c r="BE88" i="5"/>
  <c r="BE89" i="5"/>
  <c r="BE90" i="5"/>
  <c r="J54" i="5"/>
  <c r="BE87" i="5"/>
  <c r="BE83" i="5"/>
  <c r="J52" i="4"/>
  <c r="J55" i="4"/>
  <c r="F77" i="4"/>
  <c r="BE83" i="4"/>
  <c r="BE87" i="4"/>
  <c r="BE88" i="4"/>
  <c r="J76" i="4"/>
  <c r="E48" i="4"/>
  <c r="F76" i="4"/>
  <c r="BE84" i="4"/>
  <c r="BE85" i="4"/>
  <c r="BE86" i="4"/>
  <c r="BE89" i="4"/>
  <c r="BE82" i="4"/>
  <c r="F54" i="3"/>
  <c r="J76" i="3"/>
  <c r="BE82" i="3"/>
  <c r="BE83" i="3"/>
  <c r="BE90" i="3"/>
  <c r="BK80" i="2"/>
  <c r="J80" i="2"/>
  <c r="J59" i="2"/>
  <c r="J55" i="3"/>
  <c r="J74" i="3"/>
  <c r="BE87" i="3"/>
  <c r="BE89" i="3"/>
  <c r="E70" i="3"/>
  <c r="F77" i="3"/>
  <c r="BE85" i="3"/>
  <c r="BE88" i="3"/>
  <c r="BE91" i="3"/>
  <c r="BE86" i="3"/>
  <c r="BE92" i="3"/>
  <c r="BE84" i="3"/>
  <c r="F55" i="2"/>
  <c r="BE85" i="2"/>
  <c r="BE86" i="2"/>
  <c r="BE89" i="2"/>
  <c r="E48" i="2"/>
  <c r="J54" i="2"/>
  <c r="F76" i="2"/>
  <c r="BE83" i="2"/>
  <c r="BE87" i="2"/>
  <c r="J52" i="2"/>
  <c r="J55" i="2"/>
  <c r="BE82" i="2"/>
  <c r="BE84" i="2"/>
  <c r="BE88" i="2"/>
  <c r="BE90" i="2"/>
  <c r="BC55" i="1"/>
  <c r="BD55" i="1"/>
  <c r="F36" i="5"/>
  <c r="BC58" i="1"/>
  <c r="F35" i="4"/>
  <c r="BB57" i="1" s="1"/>
  <c r="J30" i="5"/>
  <c r="F34" i="7"/>
  <c r="BA60" i="1"/>
  <c r="F34" i="5"/>
  <c r="BA58" i="1"/>
  <c r="F34" i="2"/>
  <c r="BA55" i="1"/>
  <c r="F35" i="6"/>
  <c r="BB59" i="1"/>
  <c r="F34" i="4"/>
  <c r="BA57" i="1"/>
  <c r="J34" i="7"/>
  <c r="AW60" i="1" s="1"/>
  <c r="F37" i="5"/>
  <c r="BD58" i="1"/>
  <c r="F36" i="7"/>
  <c r="BC60" i="1"/>
  <c r="F36" i="6"/>
  <c r="BC59" i="1" s="1"/>
  <c r="F35" i="3"/>
  <c r="BB56" i="1"/>
  <c r="J34" i="5"/>
  <c r="AW58" i="1" s="1"/>
  <c r="J34" i="3"/>
  <c r="AW56" i="1"/>
  <c r="F37" i="7"/>
  <c r="BD60" i="1" s="1"/>
  <c r="F36" i="3"/>
  <c r="BC56" i="1"/>
  <c r="F37" i="6"/>
  <c r="BD59" i="1" s="1"/>
  <c r="F35" i="7"/>
  <c r="BB60" i="1"/>
  <c r="J34" i="2"/>
  <c r="AW55" i="1" s="1"/>
  <c r="F34" i="6"/>
  <c r="BA59" i="1"/>
  <c r="F34" i="3"/>
  <c r="BA56" i="1" s="1"/>
  <c r="F37" i="3"/>
  <c r="BD56" i="1"/>
  <c r="F37" i="4"/>
  <c r="BD57" i="1" s="1"/>
  <c r="F35" i="2"/>
  <c r="BB55" i="1"/>
  <c r="F35" i="5"/>
  <c r="BB58" i="1" s="1"/>
  <c r="F36" i="4"/>
  <c r="BC57" i="1"/>
  <c r="J34" i="6"/>
  <c r="AW59" i="1" s="1"/>
  <c r="J34" i="4"/>
  <c r="AW57" i="1"/>
  <c r="J59" i="6" l="1"/>
  <c r="J30" i="6"/>
  <c r="AG59" i="1"/>
  <c r="BK80" i="3"/>
  <c r="J80" i="3"/>
  <c r="BK80" i="4"/>
  <c r="J80" i="4"/>
  <c r="J59" i="4" s="1"/>
  <c r="BK80" i="7"/>
  <c r="J80" i="7" s="1"/>
  <c r="J59" i="7" s="1"/>
  <c r="AG58" i="1"/>
  <c r="J59" i="5"/>
  <c r="F33" i="4"/>
  <c r="AZ57" i="1"/>
  <c r="F33" i="5"/>
  <c r="AZ58" i="1" s="1"/>
  <c r="BD54" i="1"/>
  <c r="W33" i="1"/>
  <c r="J33" i="3"/>
  <c r="AV56" i="1" s="1"/>
  <c r="AT56" i="1" s="1"/>
  <c r="J33" i="6"/>
  <c r="AV59" i="1" s="1"/>
  <c r="AT59" i="1" s="1"/>
  <c r="AN59" i="1" s="1"/>
  <c r="J30" i="3"/>
  <c r="AG56" i="1"/>
  <c r="F33" i="6"/>
  <c r="AZ59" i="1"/>
  <c r="J30" i="2"/>
  <c r="AG55" i="1" s="1"/>
  <c r="F33" i="3"/>
  <c r="AZ56" i="1"/>
  <c r="BC54" i="1"/>
  <c r="W32" i="1"/>
  <c r="BA54" i="1"/>
  <c r="AW54" i="1"/>
  <c r="AK30" i="1"/>
  <c r="J33" i="4"/>
  <c r="AV57" i="1" s="1"/>
  <c r="AT57" i="1" s="1"/>
  <c r="J33" i="5"/>
  <c r="AV58" i="1"/>
  <c r="AT58" i="1" s="1"/>
  <c r="AN58" i="1" s="1"/>
  <c r="F33" i="2"/>
  <c r="AZ55" i="1" s="1"/>
  <c r="J33" i="2"/>
  <c r="AV55" i="1"/>
  <c r="AT55" i="1" s="1"/>
  <c r="BB54" i="1"/>
  <c r="W31" i="1" s="1"/>
  <c r="J33" i="7"/>
  <c r="AV60" i="1"/>
  <c r="AT60" i="1" s="1"/>
  <c r="AU54" i="1"/>
  <c r="F33" i="7"/>
  <c r="AZ60" i="1" s="1"/>
  <c r="J59" i="3" l="1"/>
  <c r="J39" i="6"/>
  <c r="J39" i="5"/>
  <c r="AN55" i="1"/>
  <c r="J39" i="3"/>
  <c r="J39" i="2"/>
  <c r="AN56" i="1"/>
  <c r="J30" i="7"/>
  <c r="AG60" i="1" s="1"/>
  <c r="AX54" i="1"/>
  <c r="AZ54" i="1"/>
  <c r="W29" i="1" s="1"/>
  <c r="J30" i="4"/>
  <c r="AG57" i="1" s="1"/>
  <c r="W30" i="1"/>
  <c r="AY54" i="1"/>
  <c r="J39" i="4" l="1"/>
  <c r="J39" i="7"/>
  <c r="AN60" i="1"/>
  <c r="AN57" i="1"/>
  <c r="AG54" i="1"/>
  <c r="AK26" i="1"/>
  <c r="AV54" i="1"/>
  <c r="AK29" i="1" s="1"/>
  <c r="AK35" i="1" l="1"/>
  <c r="AT54" i="1"/>
  <c r="AN54" i="1"/>
</calcChain>
</file>

<file path=xl/sharedStrings.xml><?xml version="1.0" encoding="utf-8"?>
<sst xmlns="http://schemas.openxmlformats.org/spreadsheetml/2006/main" count="2029" uniqueCount="404">
  <si>
    <t>Export Komplet</t>
  </si>
  <si>
    <t>VZ</t>
  </si>
  <si>
    <t>2.0</t>
  </si>
  <si>
    <t>ZAMOK</t>
  </si>
  <si>
    <t>False</t>
  </si>
  <si>
    <t>{d886733b-1ca2-41ec-87bc-91b814c5d246}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</si>
  <si>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</si>
  <si>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</si>
  <si>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</si>
  <si>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</si>
  <si>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</si>
  <si>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</si>
  <si>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</si>
  <si>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</si>
  <si>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64021xxx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</si>
  <si>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</si>
  <si>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</si>
  <si>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Prohlídky UTZ sdělovacího a zabezpečovacího zařízení v obvodu OŘ Hradec Králové 2022 - 2023</t>
  </si>
  <si>
    <t>KSO:</t>
  </si>
  <si>
    <t/>
  </si>
  <si>
    <t>CC-CZ:</t>
  </si>
  <si>
    <t>Místo:</t>
  </si>
  <si>
    <t xml:space="preserve"> </t>
  </si>
  <si>
    <t>Datum:</t>
  </si>
  <si>
    <t>16. 9. 2021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</si>
  <si>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</si>
  <si>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</si>
  <si>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</si>
  <si>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</si>
  <si>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</si>
  <si>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</si>
  <si>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</si>
  <si>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</si>
  <si>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</si>
  <si>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</si>
  <si>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</si>
  <si>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</si>
  <si>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</si>
  <si>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</si>
  <si>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</si>
  <si>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</si>
  <si>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</si>
  <si>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</si>
  <si>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</si>
  <si>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</si>
  <si>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</si>
  <si>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</si>
  <si>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</si>
  <si>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</si>
  <si>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</si>
  <si>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</si>
  <si>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</si>
  <si>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</si>
  <si>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</si>
  <si>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</si>
  <si>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</si>
  <si>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</si>
  <si>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</si>
  <si>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</si>
  <si>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</si>
  <si>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</si>
  <si>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</si>
  <si>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</si>
  <si>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</si>
  <si>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</si>
  <si>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</si>
  <si>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</si>
  <si>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</si>
  <si>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</si>
  <si>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</si>
  <si>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</si>
  <si>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</si>
  <si>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</si>
  <si>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</si>
  <si>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</si>
  <si>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</si>
  <si>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SSZT Pardubice 2022</t>
  </si>
  <si>
    <t>STA</t>
  </si>
  <si>
    <t>1</t>
  </si>
  <si>
    <t>{5a153935-bd89-4e94-951a-b08ebdf221f2}</t>
  </si>
  <si>
    <t>2</t>
  </si>
  <si>
    <t>PS02</t>
  </si>
  <si>
    <t>SSZT Pardubice 2023</t>
  </si>
  <si>
    <t>{8d8f0041-eda8-46f0-8918-2b0e340f20e2}</t>
  </si>
  <si>
    <t>PS03</t>
  </si>
  <si>
    <t>SSZT Hradec Králové 2022</t>
  </si>
  <si>
    <t>{74483a10-6861-4c22-9db6-46bd3334d1ae}</t>
  </si>
  <si>
    <t>PS04</t>
  </si>
  <si>
    <t>SSZT Hradec Králové 2023</t>
  </si>
  <si>
    <t>{3b6d7aaa-84c5-4496-9459-932a30e24bdb}</t>
  </si>
  <si>
    <t>PS05</t>
  </si>
  <si>
    <t>SSZT Liberec 2022</t>
  </si>
  <si>
    <t>{66beb8ee-445c-4a23-8357-e30f662dd7f3}</t>
  </si>
  <si>
    <t>PS06</t>
  </si>
  <si>
    <t>SSZT Liberec 2023</t>
  </si>
  <si>
    <t>{49e0590e-683c-4c6b-8b84-f502f86e951d}</t>
  </si>
  <si>
    <t>KRYCÍ LIST SOUPISU PRACÍ</t>
  </si>
  <si>
    <t>Objekt:</t>
  </si>
  <si>
    <t>PS01 - SSZT Pardubice 2022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</si>
  <si>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</si>
  <si>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</si>
  <si>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</si>
  <si>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</si>
  <si>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</si>
  <si>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</si>
  <si>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</si>
  <si>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</si>
  <si>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</si>
  <si>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</si>
  <si>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</si>
  <si>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</si>
  <si>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</si>
  <si>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</si>
  <si>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</si>
  <si>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</si>
  <si>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</si>
  <si>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</si>
  <si>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</si>
  <si>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</si>
  <si>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</si>
  <si>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</si>
  <si>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</si>
  <si>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</si>
  <si>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</si>
  <si>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kus</t>
  </si>
  <si>
    <t>Sborník UOŽI 01 2021</t>
  </si>
  <si>
    <t>512</t>
  </si>
  <si>
    <t>-959238244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</si>
  <si>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</si>
  <si>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</si>
  <si>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1111178085</t>
  </si>
  <si>
    <t>3</t>
  </si>
  <si>
    <t>7598095550</t>
  </si>
  <si>
    <t>Vyhotovení protokolu UTZ pro PZZ bez závor jedna kolej - vykonání prohlídky a zkoušky včetně vyhotovení protokolu podle vyhl. 100/1995 Sb.</t>
  </si>
  <si>
    <t>-1050210393</t>
  </si>
  <si>
    <t>7598095555</t>
  </si>
  <si>
    <t>Vyhotovení protokolu UTZ pro PZZ bez závor dvě a více kolejí - vykonání prohlídky a zkoušky včetně vyhotovení protokolu podle vyhl. 100/1995 Sb.</t>
  </si>
  <si>
    <t>1112429388</t>
  </si>
  <si>
    <t>5</t>
  </si>
  <si>
    <t>7598095560</t>
  </si>
  <si>
    <t>Vyhotovení protokolu UTZ pro PZZ se závorou jedna kolej - vykonání prohlídky a zkoušky včetně vyhotovení protokolu podle vyhl. 100/1995 Sb.</t>
  </si>
  <si>
    <t>-1846311468</t>
  </si>
  <si>
    <t>6</t>
  </si>
  <si>
    <t>7598095565</t>
  </si>
  <si>
    <t>Vyhotovení protokolu UTZ pro PZZ se závorou dvě a více kolejí - vykonání prohlídky a zkoušky včetně vyhotovení protokolu podle vyhl. 100/1995 Sb.</t>
  </si>
  <si>
    <t>-1691727325</t>
  </si>
  <si>
    <t>7</t>
  </si>
  <si>
    <t>7598095575</t>
  </si>
  <si>
    <t>Vyhotovení protokolu UTZ pro TZZ AH bez hradla pro jednu kolej - vykonání prohlídky a zkoušky včetně vyhotovení protokolu podle vyhl. 100/1995 Sb.</t>
  </si>
  <si>
    <t>1729373502</t>
  </si>
  <si>
    <t>8</t>
  </si>
  <si>
    <t>7598095585</t>
  </si>
  <si>
    <t>Vyhotovení protokolu UTZ pro TZZ AB3, AB a ABE pro jednu kolej - vykonání prohlídky a zkoušky včetně vyhotovení protokolu podle vyhl. 100/1995 Sb.</t>
  </si>
  <si>
    <t>241078405</t>
  </si>
  <si>
    <t>9</t>
  </si>
  <si>
    <t>7598095590</t>
  </si>
  <si>
    <t>Vyhotovení protokolu UTZ pro TZZ AB3, AB a ABE za každý návěstní bod - vykonání prohlídky a zkoušky včetně vyhotovení protokolu podle vyhl. 100/1995 Sb.</t>
  </si>
  <si>
    <t>618844381</t>
  </si>
  <si>
    <t>PS02 - SSZT Pardubice 2023</t>
  </si>
  <si>
    <t>-448794990</t>
  </si>
  <si>
    <t>-1590796629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</si>
  <si>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</si>
  <si>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</si>
  <si>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1447473358</t>
  </si>
  <si>
    <t>-915362142</t>
  </si>
  <si>
    <t>2004888419</t>
  </si>
  <si>
    <t>2072464036</t>
  </si>
  <si>
    <t>583008785</t>
  </si>
  <si>
    <t>-263208368</t>
  </si>
  <si>
    <t>7598095580</t>
  </si>
  <si>
    <t>Vyhotovení protokolu UTZ pro TZZ AH s hradlem pro jednu kolej - vykonání prohlídky a zkoušky včetně vyhotovení protokolu podle vyhl. 100/1995 Sb.</t>
  </si>
  <si>
    <t>1569933400</t>
  </si>
  <si>
    <t>10</t>
  </si>
  <si>
    <t>-772528985</t>
  </si>
  <si>
    <t>11</t>
  </si>
  <si>
    <t>-820470170</t>
  </si>
  <si>
    <t>PS03 - SSZT Hradec Králové 2022</t>
  </si>
  <si>
    <t>-304382724</t>
  </si>
  <si>
    <t>7598095542R</t>
  </si>
  <si>
    <t>SZZ mechanické za každých dalších 5 výhybkových jednotek</t>
  </si>
  <si>
    <t>-188754162</t>
  </si>
  <si>
    <t>-1142211186</t>
  </si>
  <si>
    <t>1540768545</t>
  </si>
  <si>
    <t>-2132776461</t>
  </si>
  <si>
    <t>-202929408</t>
  </si>
  <si>
    <t>-638607902</t>
  </si>
  <si>
    <t>-1071045437</t>
  </si>
  <si>
    <t>PS04 - SSZT Hradec Králové 2023</t>
  </si>
  <si>
    <t>1964924503</t>
  </si>
  <si>
    <t>-192049764</t>
  </si>
  <si>
    <t>77409475</t>
  </si>
  <si>
    <t>-1091219532</t>
  </si>
  <si>
    <t>-1314963726</t>
  </si>
  <si>
    <t>1969185063</t>
  </si>
  <si>
    <t>38445537</t>
  </si>
  <si>
    <t>1130425152</t>
  </si>
  <si>
    <t>1936005762</t>
  </si>
  <si>
    <t>PS05 - SSZT Liberec 2022</t>
  </si>
  <si>
    <t>1828803791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</si>
  <si>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</si>
  <si>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</si>
  <si>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-440861540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</si>
  <si>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</si>
  <si>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</si>
  <si>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-589077939</t>
  </si>
  <si>
    <t>-1285895304</t>
  </si>
  <si>
    <t>-185358338</t>
  </si>
  <si>
    <t>-2115572065</t>
  </si>
  <si>
    <t>-1216812752</t>
  </si>
  <si>
    <t>1270247292</t>
  </si>
  <si>
    <t>1930344428</t>
  </si>
  <si>
    <t>1122820081</t>
  </si>
  <si>
    <t>PS06 - SSZT Liberec 2023</t>
  </si>
  <si>
    <t>301891535</t>
  </si>
  <si>
    <t>395080225</t>
  </si>
  <si>
    <t>-1032170673</t>
  </si>
  <si>
    <t>1210287166</t>
  </si>
  <si>
    <t>-1877385835</t>
  </si>
  <si>
    <t>2032883953</t>
  </si>
  <si>
    <t>-612728266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</si>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</sst>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/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19"/>
      <c r="AQ5" s="19"/>
      <c r="AR5" s="17"/>
      <c r="BE5" s="281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19"/>
      <c r="AQ6" s="19"/>
      <c r="AR6" s="17"/>
      <c r="BE6" s="28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82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82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2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2"/>
      <c r="BS10" s="14" t="s">
        <v>6</v>
      </c>
    </row>
    <row r="11" spans="1:74" s="1" customFormat="1" ht="18.5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2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2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E13" s="282"/>
      <c r="BS13" s="14" t="s">
        <v>6</v>
      </c>
    </row>
    <row r="14" spans="1:74" ht="12.5">
      <c r="B14" s="18"/>
      <c r="C14" s="19"/>
      <c r="D14" s="19"/>
      <c r="E14" s="287" t="s">
        <v>29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82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2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2"/>
      <c r="BS16" s="14" t="s">
        <v>4</v>
      </c>
    </row>
    <row r="17" spans="1:71" s="1" customFormat="1" ht="18.5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2"/>
      <c r="BS17" s="14" t="s">
        <v>31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2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2"/>
      <c r="BS19" s="14" t="s">
        <v>6</v>
      </c>
    </row>
    <row r="20" spans="1:71" s="1" customFormat="1" ht="18.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2"/>
      <c r="BS20" s="14" t="s">
        <v>4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2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2"/>
    </row>
    <row r="23" spans="1:71" s="1" customFormat="1" ht="47.25" customHeight="1">
      <c r="B23" s="18"/>
      <c r="C23" s="19"/>
      <c r="D23" s="19"/>
      <c r="E23" s="289" t="s">
        <v>35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19"/>
      <c r="AP23" s="19"/>
      <c r="AQ23" s="19"/>
      <c r="AR23" s="17"/>
      <c r="BE23" s="282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2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2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0">
        <f>ROUND(AG54,2)</f>
        <v>0</v>
      </c>
      <c r="AL26" s="291"/>
      <c r="AM26" s="291"/>
      <c r="AN26" s="291"/>
      <c r="AO26" s="291"/>
      <c r="AP26" s="33"/>
      <c r="AQ26" s="33"/>
      <c r="AR26" s="36"/>
      <c r="BE26" s="282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82"/>
    </row>
    <row r="28" spans="1:71" s="2" customFormat="1" ht="12.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92" t="s">
        <v>37</v>
      </c>
      <c r="M28" s="292"/>
      <c r="N28" s="292"/>
      <c r="O28" s="292"/>
      <c r="P28" s="292"/>
      <c r="Q28" s="33"/>
      <c r="R28" s="33"/>
      <c r="S28" s="33"/>
      <c r="T28" s="33"/>
      <c r="U28" s="33"/>
      <c r="V28" s="33"/>
      <c r="W28" s="292" t="s">
        <v>38</v>
      </c>
      <c r="X28" s="292"/>
      <c r="Y28" s="292"/>
      <c r="Z28" s="292"/>
      <c r="AA28" s="292"/>
      <c r="AB28" s="292"/>
      <c r="AC28" s="292"/>
      <c r="AD28" s="292"/>
      <c r="AE28" s="292"/>
      <c r="AF28" s="33"/>
      <c r="AG28" s="33"/>
      <c r="AH28" s="33"/>
      <c r="AI28" s="33"/>
      <c r="AJ28" s="33"/>
      <c r="AK28" s="292" t="s">
        <v>39</v>
      </c>
      <c r="AL28" s="292"/>
      <c r="AM28" s="292"/>
      <c r="AN28" s="292"/>
      <c r="AO28" s="292"/>
      <c r="AP28" s="33"/>
      <c r="AQ28" s="33"/>
      <c r="AR28" s="36"/>
      <c r="BE28" s="282"/>
    </row>
    <row r="29" spans="1:71" s="3" customFormat="1" ht="14.4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95">
        <v>0.21</v>
      </c>
      <c r="M29" s="294"/>
      <c r="N29" s="294"/>
      <c r="O29" s="294"/>
      <c r="P29" s="294"/>
      <c r="Q29" s="38"/>
      <c r="R29" s="38"/>
      <c r="S29" s="38"/>
      <c r="T29" s="38"/>
      <c r="U29" s="38"/>
      <c r="V29" s="38"/>
      <c r="W29" s="293">
        <f>ROUND(AZ54,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38"/>
      <c r="AG29" s="38"/>
      <c r="AH29" s="38"/>
      <c r="AI29" s="38"/>
      <c r="AJ29" s="38"/>
      <c r="AK29" s="293">
        <f>ROUND(AV54, 2)</f>
        <v>0</v>
      </c>
      <c r="AL29" s="294"/>
      <c r="AM29" s="294"/>
      <c r="AN29" s="294"/>
      <c r="AO29" s="294"/>
      <c r="AP29" s="38"/>
      <c r="AQ29" s="38"/>
      <c r="AR29" s="39"/>
      <c r="BE29" s="283"/>
    </row>
    <row r="30" spans="1:71" s="3" customFormat="1" ht="14.4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95">
        <v>0.15</v>
      </c>
      <c r="M30" s="294"/>
      <c r="N30" s="294"/>
      <c r="O30" s="294"/>
      <c r="P30" s="294"/>
      <c r="Q30" s="38"/>
      <c r="R30" s="38"/>
      <c r="S30" s="38"/>
      <c r="T30" s="38"/>
      <c r="U30" s="38"/>
      <c r="V30" s="38"/>
      <c r="W30" s="293">
        <f>ROUND(BA54,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38"/>
      <c r="AG30" s="38"/>
      <c r="AH30" s="38"/>
      <c r="AI30" s="38"/>
      <c r="AJ30" s="38"/>
      <c r="AK30" s="293">
        <f>ROUND(AW54, 2)</f>
        <v>0</v>
      </c>
      <c r="AL30" s="294"/>
      <c r="AM30" s="294"/>
      <c r="AN30" s="294"/>
      <c r="AO30" s="294"/>
      <c r="AP30" s="38"/>
      <c r="AQ30" s="38"/>
      <c r="AR30" s="39"/>
      <c r="BE30" s="283"/>
    </row>
    <row r="31" spans="1:71" s="3" customFormat="1" ht="14.4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95">
        <v>0.21</v>
      </c>
      <c r="M31" s="294"/>
      <c r="N31" s="294"/>
      <c r="O31" s="294"/>
      <c r="P31" s="294"/>
      <c r="Q31" s="38"/>
      <c r="R31" s="38"/>
      <c r="S31" s="38"/>
      <c r="T31" s="38"/>
      <c r="U31" s="38"/>
      <c r="V31" s="38"/>
      <c r="W31" s="293">
        <f>ROUND(BB54,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38"/>
      <c r="AG31" s="38"/>
      <c r="AH31" s="38"/>
      <c r="AI31" s="38"/>
      <c r="AJ31" s="38"/>
      <c r="AK31" s="293">
        <v>0</v>
      </c>
      <c r="AL31" s="294"/>
      <c r="AM31" s="294"/>
      <c r="AN31" s="294"/>
      <c r="AO31" s="294"/>
      <c r="AP31" s="38"/>
      <c r="AQ31" s="38"/>
      <c r="AR31" s="39"/>
      <c r="BE31" s="283"/>
    </row>
    <row r="32" spans="1:71" s="3" customFormat="1" ht="14.4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95">
        <v>0.15</v>
      </c>
      <c r="M32" s="294"/>
      <c r="N32" s="294"/>
      <c r="O32" s="294"/>
      <c r="P32" s="294"/>
      <c r="Q32" s="38"/>
      <c r="R32" s="38"/>
      <c r="S32" s="38"/>
      <c r="T32" s="38"/>
      <c r="U32" s="38"/>
      <c r="V32" s="38"/>
      <c r="W32" s="293">
        <f>ROUND(BC54,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38"/>
      <c r="AG32" s="38"/>
      <c r="AH32" s="38"/>
      <c r="AI32" s="38"/>
      <c r="AJ32" s="38"/>
      <c r="AK32" s="293">
        <v>0</v>
      </c>
      <c r="AL32" s="294"/>
      <c r="AM32" s="294"/>
      <c r="AN32" s="294"/>
      <c r="AO32" s="294"/>
      <c r="AP32" s="38"/>
      <c r="AQ32" s="38"/>
      <c r="AR32" s="39"/>
      <c r="BE32" s="283"/>
    </row>
    <row r="33" spans="1:57" s="3" customFormat="1" ht="14.4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95">
        <v>0</v>
      </c>
      <c r="M33" s="294"/>
      <c r="N33" s="294"/>
      <c r="O33" s="294"/>
      <c r="P33" s="294"/>
      <c r="Q33" s="38"/>
      <c r="R33" s="38"/>
      <c r="S33" s="38"/>
      <c r="T33" s="38"/>
      <c r="U33" s="38"/>
      <c r="V33" s="38"/>
      <c r="W33" s="293">
        <f>ROUND(BD54,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38"/>
      <c r="AG33" s="38"/>
      <c r="AH33" s="38"/>
      <c r="AI33" s="38"/>
      <c r="AJ33" s="38"/>
      <c r="AK33" s="293">
        <v>0</v>
      </c>
      <c r="AL33" s="294"/>
      <c r="AM33" s="294"/>
      <c r="AN33" s="294"/>
      <c r="AO33" s="294"/>
      <c r="AP33" s="38"/>
      <c r="AQ33" s="38"/>
      <c r="AR33" s="39"/>
    </row>
    <row r="34" spans="1:57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99" t="s">
        <v>48</v>
      </c>
      <c r="Y35" s="297"/>
      <c r="Z35" s="297"/>
      <c r="AA35" s="297"/>
      <c r="AB35" s="297"/>
      <c r="AC35" s="42"/>
      <c r="AD35" s="42"/>
      <c r="AE35" s="42"/>
      <c r="AF35" s="42"/>
      <c r="AG35" s="42"/>
      <c r="AH35" s="42"/>
      <c r="AI35" s="42"/>
      <c r="AJ35" s="42"/>
      <c r="AK35" s="296">
        <f>SUM(AK26:AK33)</f>
        <v>0</v>
      </c>
      <c r="AL35" s="297"/>
      <c r="AM35" s="297"/>
      <c r="AN35" s="297"/>
      <c r="AO35" s="298"/>
      <c r="AP35" s="40"/>
      <c r="AQ35" s="40"/>
      <c r="AR35" s="36"/>
      <c r="BE35" s="31"/>
    </row>
    <row r="36" spans="1:57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7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7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5" customHeight="1">
      <c r="A42" s="31"/>
      <c r="B42" s="32"/>
      <c r="C42" s="20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7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64021xxx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7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61" t="str">
        <f>K6</f>
        <v>Prohlídky UTZ sdělovacího a zabezpečovacího zařízení v obvodu OŘ Hradec Králové 2022 - 2023</v>
      </c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262"/>
      <c r="AJ45" s="262"/>
      <c r="AK45" s="262"/>
      <c r="AL45" s="262"/>
      <c r="AM45" s="262"/>
      <c r="AN45" s="262"/>
      <c r="AO45" s="262"/>
      <c r="AP45" s="53"/>
      <c r="AQ45" s="53"/>
      <c r="AR45" s="54"/>
    </row>
    <row r="46" spans="1:57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63" t="str">
        <f>IF(AN8= "","",AN8)</f>
        <v>16. 9. 2021</v>
      </c>
      <c r="AN47" s="263"/>
      <c r="AO47" s="33"/>
      <c r="AP47" s="33"/>
      <c r="AQ47" s="33"/>
      <c r="AR47" s="36"/>
      <c r="BE47" s="31"/>
    </row>
    <row r="48" spans="1:57" s="2" customFormat="1" ht="7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15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30</v>
      </c>
      <c r="AJ49" s="33"/>
      <c r="AK49" s="33"/>
      <c r="AL49" s="33"/>
      <c r="AM49" s="264" t="str">
        <f>IF(E17="","",E17)</f>
        <v xml:space="preserve"> </v>
      </c>
      <c r="AN49" s="265"/>
      <c r="AO49" s="265"/>
      <c r="AP49" s="265"/>
      <c r="AQ49" s="33"/>
      <c r="AR49" s="36"/>
      <c r="AS49" s="266" t="s">
        <v>50</v>
      </c>
      <c r="AT49" s="267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15" customHeight="1">
      <c r="A50" s="31"/>
      <c r="B50" s="32"/>
      <c r="C50" s="26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32</v>
      </c>
      <c r="AJ50" s="33"/>
      <c r="AK50" s="33"/>
      <c r="AL50" s="33"/>
      <c r="AM50" s="264" t="str">
        <f>IF(E20="","",E20)</f>
        <v>Slezák Jiří</v>
      </c>
      <c r="AN50" s="265"/>
      <c r="AO50" s="265"/>
      <c r="AP50" s="265"/>
      <c r="AQ50" s="33"/>
      <c r="AR50" s="36"/>
      <c r="AS50" s="268"/>
      <c r="AT50" s="269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7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70"/>
      <c r="AT51" s="271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72" t="s">
        <v>51</v>
      </c>
      <c r="D52" s="273"/>
      <c r="E52" s="273"/>
      <c r="F52" s="273"/>
      <c r="G52" s="273"/>
      <c r="H52" s="63"/>
      <c r="I52" s="275" t="s">
        <v>52</v>
      </c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74" t="s">
        <v>53</v>
      </c>
      <c r="AH52" s="273"/>
      <c r="AI52" s="273"/>
      <c r="AJ52" s="273"/>
      <c r="AK52" s="273"/>
      <c r="AL52" s="273"/>
      <c r="AM52" s="273"/>
      <c r="AN52" s="275" t="s">
        <v>54</v>
      </c>
      <c r="AO52" s="273"/>
      <c r="AP52" s="273"/>
      <c r="AQ52" s="64" t="s">
        <v>55</v>
      </c>
      <c r="AR52" s="36"/>
      <c r="AS52" s="65" t="s">
        <v>56</v>
      </c>
      <c r="AT52" s="66" t="s">
        <v>57</v>
      </c>
      <c r="AU52" s="66" t="s">
        <v>58</v>
      </c>
      <c r="AV52" s="66" t="s">
        <v>59</v>
      </c>
      <c r="AW52" s="66" t="s">
        <v>60</v>
      </c>
      <c r="AX52" s="66" t="s">
        <v>61</v>
      </c>
      <c r="AY52" s="66" t="s">
        <v>62</v>
      </c>
      <c r="AZ52" s="66" t="s">
        <v>63</v>
      </c>
      <c r="BA52" s="66" t="s">
        <v>64</v>
      </c>
      <c r="BB52" s="66" t="s">
        <v>65</v>
      </c>
      <c r="BC52" s="66" t="s">
        <v>66</v>
      </c>
      <c r="BD52" s="67" t="s">
        <v>67</v>
      </c>
      <c r="BE52" s="31"/>
    </row>
    <row r="53" spans="1:91" s="2" customFormat="1" ht="10.7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" customHeight="1">
      <c r="B54" s="71"/>
      <c r="C54" s="72" t="s">
        <v>68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79">
        <f>ROUND(SUM(AG55:AG60),2)</f>
        <v>0</v>
      </c>
      <c r="AH54" s="279"/>
      <c r="AI54" s="279"/>
      <c r="AJ54" s="279"/>
      <c r="AK54" s="279"/>
      <c r="AL54" s="279"/>
      <c r="AM54" s="279"/>
      <c r="AN54" s="280">
        <f t="shared" ref="AN54:AN60" si="0">SUM(AG54,AT54)</f>
        <v>0</v>
      </c>
      <c r="AO54" s="280"/>
      <c r="AP54" s="280"/>
      <c r="AQ54" s="75" t="s">
        <v>19</v>
      </c>
      <c r="AR54" s="76"/>
      <c r="AS54" s="77">
        <f>ROUND(SUM(AS55:AS60),2)</f>
        <v>0</v>
      </c>
      <c r="AT54" s="78">
        <f t="shared" ref="AT54:AT60" si="1">ROUND(SUM(AV54:AW54),2)</f>
        <v>0</v>
      </c>
      <c r="AU54" s="79">
        <f>ROUND(SUM(AU55:AU60),5)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ROUND(SUM(AZ55:AZ60),2)</f>
        <v>0</v>
      </c>
      <c r="BA54" s="78">
        <f>ROUND(SUM(BA55:BA60),2)</f>
        <v>0</v>
      </c>
      <c r="BB54" s="78">
        <f>ROUND(SUM(BB55:BB60),2)</f>
        <v>0</v>
      </c>
      <c r="BC54" s="78">
        <f>ROUND(SUM(BC55:BC60),2)</f>
        <v>0</v>
      </c>
      <c r="BD54" s="80">
        <f>ROUND(SUM(BD55:BD60),2)</f>
        <v>0</v>
      </c>
      <c r="BS54" s="81" t="s">
        <v>69</v>
      </c>
      <c r="BT54" s="81" t="s">
        <v>70</v>
      </c>
      <c r="BU54" s="82" t="s">
        <v>71</v>
      </c>
      <c r="BV54" s="81" t="s">
        <v>72</v>
      </c>
      <c r="BW54" s="81" t="s">
        <v>5</v>
      </c>
      <c r="BX54" s="81" t="s">
        <v>73</v>
      </c>
      <c r="CL54" s="81" t="s">
        <v>19</v>
      </c>
    </row>
    <row r="55" spans="1:91" s="7" customFormat="1" ht="16.5" customHeight="1">
      <c r="A55" s="83" t="s">
        <v>74</v>
      </c>
      <c r="B55" s="84"/>
      <c r="C55" s="85"/>
      <c r="D55" s="276" t="s">
        <v>75</v>
      </c>
      <c r="E55" s="276"/>
      <c r="F55" s="276"/>
      <c r="G55" s="276"/>
      <c r="H55" s="276"/>
      <c r="I55" s="86"/>
      <c r="J55" s="276" t="s">
        <v>76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7">
        <f>'PS01 - SSZT Pardubice 2022'!J30</f>
        <v>0</v>
      </c>
      <c r="AH55" s="278"/>
      <c r="AI55" s="278"/>
      <c r="AJ55" s="278"/>
      <c r="AK55" s="278"/>
      <c r="AL55" s="278"/>
      <c r="AM55" s="278"/>
      <c r="AN55" s="277">
        <f t="shared" si="0"/>
        <v>0</v>
      </c>
      <c r="AO55" s="278"/>
      <c r="AP55" s="278"/>
      <c r="AQ55" s="87" t="s">
        <v>77</v>
      </c>
      <c r="AR55" s="88"/>
      <c r="AS55" s="89">
        <v>0</v>
      </c>
      <c r="AT55" s="90">
        <f t="shared" si="1"/>
        <v>0</v>
      </c>
      <c r="AU55" s="91">
        <f>'PS01 - SSZT Pardubice 2022'!P80</f>
        <v>0</v>
      </c>
      <c r="AV55" s="90">
        <f>'PS01 - SSZT Pardubice 2022'!J33</f>
        <v>0</v>
      </c>
      <c r="AW55" s="90">
        <f>'PS01 - SSZT Pardubice 2022'!J34</f>
        <v>0</v>
      </c>
      <c r="AX55" s="90">
        <f>'PS01 - SSZT Pardubice 2022'!J35</f>
        <v>0</v>
      </c>
      <c r="AY55" s="90">
        <f>'PS01 - SSZT Pardubice 2022'!J36</f>
        <v>0</v>
      </c>
      <c r="AZ55" s="90">
        <f>'PS01 - SSZT Pardubice 2022'!F33</f>
        <v>0</v>
      </c>
      <c r="BA55" s="90">
        <f>'PS01 - SSZT Pardubice 2022'!F34</f>
        <v>0</v>
      </c>
      <c r="BB55" s="90">
        <f>'PS01 - SSZT Pardubice 2022'!F35</f>
        <v>0</v>
      </c>
      <c r="BC55" s="90">
        <f>'PS01 - SSZT Pardubice 2022'!F36</f>
        <v>0</v>
      </c>
      <c r="BD55" s="92">
        <f>'PS01 - SSZT Pardubice 2022'!F37</f>
        <v>0</v>
      </c>
      <c r="BT55" s="93" t="s">
        <v>78</v>
      </c>
      <c r="BV55" s="93" t="s">
        <v>72</v>
      </c>
      <c r="BW55" s="93" t="s">
        <v>79</v>
      </c>
      <c r="BX55" s="93" t="s">
        <v>5</v>
      </c>
      <c r="CL55" s="93" t="s">
        <v>19</v>
      </c>
      <c r="CM55" s="93" t="s">
        <v>80</v>
      </c>
    </row>
    <row r="56" spans="1:91" s="7" customFormat="1" ht="16.5" customHeight="1">
      <c r="A56" s="83" t="s">
        <v>74</v>
      </c>
      <c r="B56" s="84"/>
      <c r="C56" s="85"/>
      <c r="D56" s="276" t="s">
        <v>81</v>
      </c>
      <c r="E56" s="276"/>
      <c r="F56" s="276"/>
      <c r="G56" s="276"/>
      <c r="H56" s="276"/>
      <c r="I56" s="86"/>
      <c r="J56" s="276" t="s">
        <v>82</v>
      </c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7">
        <f>'PS02 - SSZT Pardubice 2023'!J30</f>
        <v>0</v>
      </c>
      <c r="AH56" s="278"/>
      <c r="AI56" s="278"/>
      <c r="AJ56" s="278"/>
      <c r="AK56" s="278"/>
      <c r="AL56" s="278"/>
      <c r="AM56" s="278"/>
      <c r="AN56" s="277">
        <f t="shared" si="0"/>
        <v>0</v>
      </c>
      <c r="AO56" s="278"/>
      <c r="AP56" s="278"/>
      <c r="AQ56" s="87" t="s">
        <v>77</v>
      </c>
      <c r="AR56" s="88"/>
      <c r="AS56" s="89">
        <v>0</v>
      </c>
      <c r="AT56" s="90">
        <f t="shared" si="1"/>
        <v>0</v>
      </c>
      <c r="AU56" s="91">
        <f>'PS02 - SSZT Pardubice 2023'!P80</f>
        <v>0</v>
      </c>
      <c r="AV56" s="90">
        <f>'PS02 - SSZT Pardubice 2023'!J33</f>
        <v>0</v>
      </c>
      <c r="AW56" s="90">
        <f>'PS02 - SSZT Pardubice 2023'!J34</f>
        <v>0</v>
      </c>
      <c r="AX56" s="90">
        <f>'PS02 - SSZT Pardubice 2023'!J35</f>
        <v>0</v>
      </c>
      <c r="AY56" s="90">
        <f>'PS02 - SSZT Pardubice 2023'!J36</f>
        <v>0</v>
      </c>
      <c r="AZ56" s="90">
        <f>'PS02 - SSZT Pardubice 2023'!F33</f>
        <v>0</v>
      </c>
      <c r="BA56" s="90">
        <f>'PS02 - SSZT Pardubice 2023'!F34</f>
        <v>0</v>
      </c>
      <c r="BB56" s="90">
        <f>'PS02 - SSZT Pardubice 2023'!F35</f>
        <v>0</v>
      </c>
      <c r="BC56" s="90">
        <f>'PS02 - SSZT Pardubice 2023'!F36</f>
        <v>0</v>
      </c>
      <c r="BD56" s="92">
        <f>'PS02 - SSZT Pardubice 2023'!F37</f>
        <v>0</v>
      </c>
      <c r="BT56" s="93" t="s">
        <v>78</v>
      </c>
      <c r="BV56" s="93" t="s">
        <v>72</v>
      </c>
      <c r="BW56" s="93" t="s">
        <v>83</v>
      </c>
      <c r="BX56" s="93" t="s">
        <v>5</v>
      </c>
      <c r="CL56" s="93" t="s">
        <v>19</v>
      </c>
      <c r="CM56" s="93" t="s">
        <v>80</v>
      </c>
    </row>
    <row r="57" spans="1:91" s="7" customFormat="1" ht="16.5" customHeight="1">
      <c r="A57" s="83" t="s">
        <v>74</v>
      </c>
      <c r="B57" s="84"/>
      <c r="C57" s="85"/>
      <c r="D57" s="276" t="s">
        <v>84</v>
      </c>
      <c r="E57" s="276"/>
      <c r="F57" s="276"/>
      <c r="G57" s="276"/>
      <c r="H57" s="276"/>
      <c r="I57" s="86"/>
      <c r="J57" s="276" t="s">
        <v>85</v>
      </c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7">
        <f>'PS03 - SSZT Hradec Králov...'!J30</f>
        <v>0</v>
      </c>
      <c r="AH57" s="278"/>
      <c r="AI57" s="278"/>
      <c r="AJ57" s="278"/>
      <c r="AK57" s="278"/>
      <c r="AL57" s="278"/>
      <c r="AM57" s="278"/>
      <c r="AN57" s="277">
        <f t="shared" si="0"/>
        <v>0</v>
      </c>
      <c r="AO57" s="278"/>
      <c r="AP57" s="278"/>
      <c r="AQ57" s="87" t="s">
        <v>77</v>
      </c>
      <c r="AR57" s="88"/>
      <c r="AS57" s="89">
        <v>0</v>
      </c>
      <c r="AT57" s="90">
        <f t="shared" si="1"/>
        <v>0</v>
      </c>
      <c r="AU57" s="91">
        <f>'PS03 - SSZT Hradec Králov...'!P80</f>
        <v>0</v>
      </c>
      <c r="AV57" s="90">
        <f>'PS03 - SSZT Hradec Králov...'!J33</f>
        <v>0</v>
      </c>
      <c r="AW57" s="90">
        <f>'PS03 - SSZT Hradec Králov...'!J34</f>
        <v>0</v>
      </c>
      <c r="AX57" s="90">
        <f>'PS03 - SSZT Hradec Králov...'!J35</f>
        <v>0</v>
      </c>
      <c r="AY57" s="90">
        <f>'PS03 - SSZT Hradec Králov...'!J36</f>
        <v>0</v>
      </c>
      <c r="AZ57" s="90">
        <f>'PS03 - SSZT Hradec Králov...'!F33</f>
        <v>0</v>
      </c>
      <c r="BA57" s="90">
        <f>'PS03 - SSZT Hradec Králov...'!F34</f>
        <v>0</v>
      </c>
      <c r="BB57" s="90">
        <f>'PS03 - SSZT Hradec Králov...'!F35</f>
        <v>0</v>
      </c>
      <c r="BC57" s="90">
        <f>'PS03 - SSZT Hradec Králov...'!F36</f>
        <v>0</v>
      </c>
      <c r="BD57" s="92">
        <f>'PS03 - SSZT Hradec Králov...'!F37</f>
        <v>0</v>
      </c>
      <c r="BT57" s="93" t="s">
        <v>78</v>
      </c>
      <c r="BV57" s="93" t="s">
        <v>72</v>
      </c>
      <c r="BW57" s="93" t="s">
        <v>86</v>
      </c>
      <c r="BX57" s="93" t="s">
        <v>5</v>
      </c>
      <c r="CL57" s="93" t="s">
        <v>19</v>
      </c>
      <c r="CM57" s="93" t="s">
        <v>80</v>
      </c>
    </row>
    <row r="58" spans="1:91" s="7" customFormat="1" ht="16.5" customHeight="1">
      <c r="A58" s="83" t="s">
        <v>74</v>
      </c>
      <c r="B58" s="84"/>
      <c r="C58" s="85"/>
      <c r="D58" s="276" t="s">
        <v>87</v>
      </c>
      <c r="E58" s="276"/>
      <c r="F58" s="276"/>
      <c r="G58" s="276"/>
      <c r="H58" s="276"/>
      <c r="I58" s="86"/>
      <c r="J58" s="276" t="s">
        <v>88</v>
      </c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277">
        <f>'PS04 - SSZT Hradec Králov...'!J30</f>
        <v>0</v>
      </c>
      <c r="AH58" s="278"/>
      <c r="AI58" s="278"/>
      <c r="AJ58" s="278"/>
      <c r="AK58" s="278"/>
      <c r="AL58" s="278"/>
      <c r="AM58" s="278"/>
      <c r="AN58" s="277">
        <f t="shared" si="0"/>
        <v>0</v>
      </c>
      <c r="AO58" s="278"/>
      <c r="AP58" s="278"/>
      <c r="AQ58" s="87" t="s">
        <v>77</v>
      </c>
      <c r="AR58" s="88"/>
      <c r="AS58" s="89">
        <v>0</v>
      </c>
      <c r="AT58" s="90">
        <f t="shared" si="1"/>
        <v>0</v>
      </c>
      <c r="AU58" s="91">
        <f>'PS04 - SSZT Hradec Králov...'!P80</f>
        <v>0</v>
      </c>
      <c r="AV58" s="90">
        <f>'PS04 - SSZT Hradec Králov...'!J33</f>
        <v>0</v>
      </c>
      <c r="AW58" s="90">
        <f>'PS04 - SSZT Hradec Králov...'!J34</f>
        <v>0</v>
      </c>
      <c r="AX58" s="90">
        <f>'PS04 - SSZT Hradec Králov...'!J35</f>
        <v>0</v>
      </c>
      <c r="AY58" s="90">
        <f>'PS04 - SSZT Hradec Králov...'!J36</f>
        <v>0</v>
      </c>
      <c r="AZ58" s="90">
        <f>'PS04 - SSZT Hradec Králov...'!F33</f>
        <v>0</v>
      </c>
      <c r="BA58" s="90">
        <f>'PS04 - SSZT Hradec Králov...'!F34</f>
        <v>0</v>
      </c>
      <c r="BB58" s="90">
        <f>'PS04 - SSZT Hradec Králov...'!F35</f>
        <v>0</v>
      </c>
      <c r="BC58" s="90">
        <f>'PS04 - SSZT Hradec Králov...'!F36</f>
        <v>0</v>
      </c>
      <c r="BD58" s="92">
        <f>'PS04 - SSZT Hradec Králov...'!F37</f>
        <v>0</v>
      </c>
      <c r="BT58" s="93" t="s">
        <v>78</v>
      </c>
      <c r="BV58" s="93" t="s">
        <v>72</v>
      </c>
      <c r="BW58" s="93" t="s">
        <v>89</v>
      </c>
      <c r="BX58" s="93" t="s">
        <v>5</v>
      </c>
      <c r="CL58" s="93" t="s">
        <v>19</v>
      </c>
      <c r="CM58" s="93" t="s">
        <v>80</v>
      </c>
    </row>
    <row r="59" spans="1:91" s="7" customFormat="1" ht="16.5" customHeight="1">
      <c r="A59" s="83" t="s">
        <v>74</v>
      </c>
      <c r="B59" s="84"/>
      <c r="C59" s="85"/>
      <c r="D59" s="276" t="s">
        <v>90</v>
      </c>
      <c r="E59" s="276"/>
      <c r="F59" s="276"/>
      <c r="G59" s="276"/>
      <c r="H59" s="276"/>
      <c r="I59" s="86"/>
      <c r="J59" s="276" t="s">
        <v>91</v>
      </c>
      <c r="K59" s="276"/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  <c r="AA59" s="276"/>
      <c r="AB59" s="276"/>
      <c r="AC59" s="276"/>
      <c r="AD59" s="276"/>
      <c r="AE59" s="276"/>
      <c r="AF59" s="276"/>
      <c r="AG59" s="277">
        <f>'PS05 - SSZT Liberec 2022'!J30</f>
        <v>0</v>
      </c>
      <c r="AH59" s="278"/>
      <c r="AI59" s="278"/>
      <c r="AJ59" s="278"/>
      <c r="AK59" s="278"/>
      <c r="AL59" s="278"/>
      <c r="AM59" s="278"/>
      <c r="AN59" s="277">
        <f t="shared" si="0"/>
        <v>0</v>
      </c>
      <c r="AO59" s="278"/>
      <c r="AP59" s="278"/>
      <c r="AQ59" s="87" t="s">
        <v>77</v>
      </c>
      <c r="AR59" s="88"/>
      <c r="AS59" s="89">
        <v>0</v>
      </c>
      <c r="AT59" s="90">
        <f t="shared" si="1"/>
        <v>0</v>
      </c>
      <c r="AU59" s="91">
        <f>'PS05 - SSZT Liberec 2022'!P80</f>
        <v>0</v>
      </c>
      <c r="AV59" s="90">
        <f>'PS05 - SSZT Liberec 2022'!J33</f>
        <v>0</v>
      </c>
      <c r="AW59" s="90">
        <f>'PS05 - SSZT Liberec 2022'!J34</f>
        <v>0</v>
      </c>
      <c r="AX59" s="90">
        <f>'PS05 - SSZT Liberec 2022'!J35</f>
        <v>0</v>
      </c>
      <c r="AY59" s="90">
        <f>'PS05 - SSZT Liberec 2022'!J36</f>
        <v>0</v>
      </c>
      <c r="AZ59" s="90">
        <f>'PS05 - SSZT Liberec 2022'!F33</f>
        <v>0</v>
      </c>
      <c r="BA59" s="90">
        <f>'PS05 - SSZT Liberec 2022'!F34</f>
        <v>0</v>
      </c>
      <c r="BB59" s="90">
        <f>'PS05 - SSZT Liberec 2022'!F35</f>
        <v>0</v>
      </c>
      <c r="BC59" s="90">
        <f>'PS05 - SSZT Liberec 2022'!F36</f>
        <v>0</v>
      </c>
      <c r="BD59" s="92">
        <f>'PS05 - SSZT Liberec 2022'!F37</f>
        <v>0</v>
      </c>
      <c r="BT59" s="93" t="s">
        <v>78</v>
      </c>
      <c r="BV59" s="93" t="s">
        <v>72</v>
      </c>
      <c r="BW59" s="93" t="s">
        <v>92</v>
      </c>
      <c r="BX59" s="93" t="s">
        <v>5</v>
      </c>
      <c r="CL59" s="93" t="s">
        <v>19</v>
      </c>
      <c r="CM59" s="93" t="s">
        <v>80</v>
      </c>
    </row>
    <row r="60" spans="1:91" s="7" customFormat="1" ht="16.5" customHeight="1">
      <c r="A60" s="83" t="s">
        <v>74</v>
      </c>
      <c r="B60" s="84"/>
      <c r="C60" s="85"/>
      <c r="D60" s="276" t="s">
        <v>93</v>
      </c>
      <c r="E60" s="276"/>
      <c r="F60" s="276"/>
      <c r="G60" s="276"/>
      <c r="H60" s="276"/>
      <c r="I60" s="86"/>
      <c r="J60" s="276" t="s">
        <v>94</v>
      </c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276"/>
      <c r="AB60" s="276"/>
      <c r="AC60" s="276"/>
      <c r="AD60" s="276"/>
      <c r="AE60" s="276"/>
      <c r="AF60" s="276"/>
      <c r="AG60" s="277">
        <f>'PS06 - SSZT Liberec 2023'!J30</f>
        <v>0</v>
      </c>
      <c r="AH60" s="278"/>
      <c r="AI60" s="278"/>
      <c r="AJ60" s="278"/>
      <c r="AK60" s="278"/>
      <c r="AL60" s="278"/>
      <c r="AM60" s="278"/>
      <c r="AN60" s="277">
        <f t="shared" si="0"/>
        <v>0</v>
      </c>
      <c r="AO60" s="278"/>
      <c r="AP60" s="278"/>
      <c r="AQ60" s="87" t="s">
        <v>77</v>
      </c>
      <c r="AR60" s="88"/>
      <c r="AS60" s="94">
        <v>0</v>
      </c>
      <c r="AT60" s="95">
        <f t="shared" si="1"/>
        <v>0</v>
      </c>
      <c r="AU60" s="96">
        <f>'PS06 - SSZT Liberec 2023'!P80</f>
        <v>0</v>
      </c>
      <c r="AV60" s="95">
        <f>'PS06 - SSZT Liberec 2023'!J33</f>
        <v>0</v>
      </c>
      <c r="AW60" s="95">
        <f>'PS06 - SSZT Liberec 2023'!J34</f>
        <v>0</v>
      </c>
      <c r="AX60" s="95">
        <f>'PS06 - SSZT Liberec 2023'!J35</f>
        <v>0</v>
      </c>
      <c r="AY60" s="95">
        <f>'PS06 - SSZT Liberec 2023'!J36</f>
        <v>0</v>
      </c>
      <c r="AZ60" s="95">
        <f>'PS06 - SSZT Liberec 2023'!F33</f>
        <v>0</v>
      </c>
      <c r="BA60" s="95">
        <f>'PS06 - SSZT Liberec 2023'!F34</f>
        <v>0</v>
      </c>
      <c r="BB60" s="95">
        <f>'PS06 - SSZT Liberec 2023'!F35</f>
        <v>0</v>
      </c>
      <c r="BC60" s="95">
        <f>'PS06 - SSZT Liberec 2023'!F36</f>
        <v>0</v>
      </c>
      <c r="BD60" s="97">
        <f>'PS06 - SSZT Liberec 2023'!F37</f>
        <v>0</v>
      </c>
      <c r="BT60" s="93" t="s">
        <v>78</v>
      </c>
      <c r="BV60" s="93" t="s">
        <v>72</v>
      </c>
      <c r="BW60" s="93" t="s">
        <v>95</v>
      </c>
      <c r="BX60" s="93" t="s">
        <v>5</v>
      </c>
      <c r="CL60" s="93" t="s">
        <v>19</v>
      </c>
      <c r="CM60" s="93" t="s">
        <v>80</v>
      </c>
    </row>
    <row r="61" spans="1:91" s="2" customFormat="1" ht="30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6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</row>
    <row r="62" spans="1:91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36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</row>
  </sheetData>
  <sheetProtection algorithmName="SHA-512" hashValue="M6Su9s0cDEop2ICbDwpYUiZMrcNYJvQCcIAlCPncxqxekASM/pMsoqFW+P/71F4/8gz09akKQ9ypuwh5nprsTg==" saltValue="aJy5xl5fycmGP198Dh+MDUh8bcH4l/xyTvCAN3h0xlGPUHkxVx83ayVWCZN2hUUS3yVp6b/ann0ZTrc65cieU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S01 - SSZT Pardubice 2022'!C2" display="/"/>
    <hyperlink ref="A56" location="'PS02 - SSZT Pardubice 2023'!C2" display="/"/>
    <hyperlink ref="A57" location="'PS03 - SSZT Hradec Králov...'!C2" display="/"/>
    <hyperlink ref="A58" location="'PS04 - SSZT Hradec Králov...'!C2" display="/"/>
    <hyperlink ref="A59" location="'PS05 - SSZT Liberec 2022'!C2" display="/"/>
    <hyperlink ref="A60" location="'PS06 - SSZT Liberec 2023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4" t="s">
        <v>79</v>
      </c>
    </row>
    <row r="3" spans="1:46" s="1" customFormat="1" ht="7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1" t="str">
        <f>'Rekapitulace stavby'!K6</f>
        <v>Prohlídky UTZ sdělovacího a zabezpečovacího zařízení v obvodu OŘ Hradec Králové 2022 - 2023</v>
      </c>
      <c r="F7" s="302"/>
      <c r="G7" s="302"/>
      <c r="H7" s="302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3" t="s">
        <v>98</v>
      </c>
      <c r="F9" s="304"/>
      <c r="G9" s="304"/>
      <c r="H9" s="304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16. 9. 2021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5" t="str">
        <f>'Rekapitulace stavby'!E14</f>
        <v>Vyplň údaj</v>
      </c>
      <c r="F18" s="306"/>
      <c r="G18" s="306"/>
      <c r="H18" s="306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7" t="s">
        <v>19</v>
      </c>
      <c r="F27" s="307"/>
      <c r="G27" s="307"/>
      <c r="H27" s="30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40</v>
      </c>
      <c r="E33" s="102" t="s">
        <v>41</v>
      </c>
      <c r="F33" s="114">
        <f>ROUND((SUM(BE80:BE90)),  2)</f>
        <v>0</v>
      </c>
      <c r="G33" s="31"/>
      <c r="H33" s="31"/>
      <c r="I33" s="115">
        <v>0.21</v>
      </c>
      <c r="J33" s="114">
        <f>ROUND(((SUM(BE80:BE90))*I33),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42</v>
      </c>
      <c r="F34" s="114">
        <f>ROUND((SUM(BF80:BF90)),  2)</f>
        <v>0</v>
      </c>
      <c r="G34" s="31"/>
      <c r="H34" s="31"/>
      <c r="I34" s="115">
        <v>0.15</v>
      </c>
      <c r="J34" s="114">
        <f>ROUND(((SUM(BF80:BF90))*I34),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43</v>
      </c>
      <c r="F35" s="114">
        <f>ROUND((SUM(BG80:BG90)),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44</v>
      </c>
      <c r="F36" s="114">
        <f>ROUND((SUM(BH80:BH90)),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45</v>
      </c>
      <c r="F37" s="114">
        <f>ROUND((SUM(BI80:BI90)),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8" t="str">
        <f>E7</f>
        <v>Prohlídky UTZ sdělovacího a zabezpečovacího zařízení v obvodu OŘ Hradec Králové 2022 - 2023</v>
      </c>
      <c r="F48" s="309"/>
      <c r="G48" s="309"/>
      <c r="H48" s="30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1" t="str">
        <f>E9</f>
        <v>PS01 - SSZT Pardubice 2022</v>
      </c>
      <c r="F50" s="310"/>
      <c r="G50" s="310"/>
      <c r="H50" s="310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16. 9. 2021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15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2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2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75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7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7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8" t="str">
        <f>E7</f>
        <v>Prohlídky UTZ sdělovacího a zabezpečovacího zařízení v obvodu OŘ Hradec Králové 2022 - 2023</v>
      </c>
      <c r="F70" s="309"/>
      <c r="G70" s="309"/>
      <c r="H70" s="30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1" t="str">
        <f>E9</f>
        <v>PS01 - SSZT Pardubice 2022</v>
      </c>
      <c r="F72" s="310"/>
      <c r="G72" s="310"/>
      <c r="H72" s="310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7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16. 9. 2021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7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15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15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2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75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SUM(P82:P90)</f>
        <v>0</v>
      </c>
      <c r="Q81" s="156"/>
      <c r="R81" s="157">
        <f>SUM(R82:R90)</f>
        <v>0</v>
      </c>
      <c r="S81" s="156"/>
      <c r="T81" s="158">
        <f>SUM(T82:T90)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SUM(BK82:BK90)</f>
        <v>0</v>
      </c>
    </row>
    <row r="82" spans="1:65" s="2" customFormat="1" ht="49" customHeight="1">
      <c r="A82" s="31"/>
      <c r="B82" s="32"/>
      <c r="C82" s="162" t="s">
        <v>78</v>
      </c>
      <c r="D82" s="162" t="s">
        <v>121</v>
      </c>
      <c r="E82" s="163" t="s">
        <v>122</v>
      </c>
      <c r="F82" s="164" t="s">
        <v>123</v>
      </c>
      <c r="G82" s="165" t="s">
        <v>124</v>
      </c>
      <c r="H82" s="166">
        <v>1</v>
      </c>
      <c r="I82" s="167"/>
      <c r="J82" s="168">
        <f t="shared" ref="J82:J90" si="0">ROUND(I82*H82,2)</f>
        <v>0</v>
      </c>
      <c r="K82" s="164" t="s">
        <v>125</v>
      </c>
      <c r="L82" s="36"/>
      <c r="M82" s="169" t="s">
        <v>19</v>
      </c>
      <c r="N82" s="170" t="s">
        <v>41</v>
      </c>
      <c r="O82" s="61"/>
      <c r="P82" s="171">
        <f t="shared" ref="P82:P90" si="1">O82*H82</f>
        <v>0</v>
      </c>
      <c r="Q82" s="171">
        <v>0</v>
      </c>
      <c r="R82" s="171">
        <f t="shared" ref="R82:R90" si="2">Q82*H82</f>
        <v>0</v>
      </c>
      <c r="S82" s="171">
        <v>0</v>
      </c>
      <c r="T82" s="172">
        <f t="shared" ref="T82:T90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126</v>
      </c>
      <c r="AT82" s="173" t="s">
        <v>121</v>
      </c>
      <c r="AU82" s="173" t="s">
        <v>78</v>
      </c>
      <c r="AY82" s="14" t="s">
        <v>120</v>
      </c>
      <c r="BE82" s="174">
        <f t="shared" ref="BE82:BE90" si="4">IF(N82="základní",J82,0)</f>
        <v>0</v>
      </c>
      <c r="BF82" s="174">
        <f t="shared" ref="BF82:BF90" si="5">IF(N82="snížená",J82,0)</f>
        <v>0</v>
      </c>
      <c r="BG82" s="174">
        <f t="shared" ref="BG82:BG90" si="6">IF(N82="zákl. přenesená",J82,0)</f>
        <v>0</v>
      </c>
      <c r="BH82" s="174">
        <f t="shared" ref="BH82:BH90" si="7">IF(N82="sníž. přenesená",J82,0)</f>
        <v>0</v>
      </c>
      <c r="BI82" s="174">
        <f t="shared" ref="BI82:BI90" si="8">IF(N82="nulová",J82,0)</f>
        <v>0</v>
      </c>
      <c r="BJ82" s="14" t="s">
        <v>78</v>
      </c>
      <c r="BK82" s="174">
        <f t="shared" ref="BK82:BK90" si="9">ROUND(I82*H82,2)</f>
        <v>0</v>
      </c>
      <c r="BL82" s="14" t="s">
        <v>126</v>
      </c>
      <c r="BM82" s="173" t="s">
        <v>127</v>
      </c>
    </row>
    <row r="83" spans="1:65" s="2" customFormat="1" ht="49" customHeight="1">
      <c r="A83" s="31"/>
      <c r="B83" s="32"/>
      <c r="C83" s="162" t="s">
        <v>80</v>
      </c>
      <c r="D83" s="162" t="s">
        <v>121</v>
      </c>
      <c r="E83" s="163" t="s">
        <v>128</v>
      </c>
      <c r="F83" s="164" t="s">
        <v>129</v>
      </c>
      <c r="G83" s="165" t="s">
        <v>124</v>
      </c>
      <c r="H83" s="166">
        <v>5</v>
      </c>
      <c r="I83" s="167"/>
      <c r="J83" s="168">
        <f t="shared" si="0"/>
        <v>0</v>
      </c>
      <c r="K83" s="164" t="s">
        <v>125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126</v>
      </c>
      <c r="AT83" s="173" t="s">
        <v>121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126</v>
      </c>
      <c r="BM83" s="173" t="s">
        <v>130</v>
      </c>
    </row>
    <row r="84" spans="1:65" s="2" customFormat="1" ht="24.15" customHeight="1">
      <c r="A84" s="31"/>
      <c r="B84" s="32"/>
      <c r="C84" s="162" t="s">
        <v>131</v>
      </c>
      <c r="D84" s="162" t="s">
        <v>121</v>
      </c>
      <c r="E84" s="163" t="s">
        <v>132</v>
      </c>
      <c r="F84" s="164" t="s">
        <v>133</v>
      </c>
      <c r="G84" s="165" t="s">
        <v>124</v>
      </c>
      <c r="H84" s="166">
        <v>14</v>
      </c>
      <c r="I84" s="167"/>
      <c r="J84" s="168">
        <f t="shared" si="0"/>
        <v>0</v>
      </c>
      <c r="K84" s="164" t="s">
        <v>125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126</v>
      </c>
      <c r="AT84" s="173" t="s">
        <v>121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126</v>
      </c>
      <c r="BM84" s="173" t="s">
        <v>134</v>
      </c>
    </row>
    <row r="85" spans="1:65" s="2" customFormat="1" ht="24.15" customHeight="1">
      <c r="A85" s="31"/>
      <c r="B85" s="32"/>
      <c r="C85" s="162" t="s">
        <v>119</v>
      </c>
      <c r="D85" s="162" t="s">
        <v>121</v>
      </c>
      <c r="E85" s="163" t="s">
        <v>135</v>
      </c>
      <c r="F85" s="164" t="s">
        <v>136</v>
      </c>
      <c r="G85" s="165" t="s">
        <v>124</v>
      </c>
      <c r="H85" s="166">
        <v>1</v>
      </c>
      <c r="I85" s="167"/>
      <c r="J85" s="168">
        <f t="shared" si="0"/>
        <v>0</v>
      </c>
      <c r="K85" s="164" t="s">
        <v>125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126</v>
      </c>
      <c r="AT85" s="173" t="s">
        <v>121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126</v>
      </c>
      <c r="BM85" s="173" t="s">
        <v>137</v>
      </c>
    </row>
    <row r="86" spans="1:65" s="2" customFormat="1" ht="24.15" customHeight="1">
      <c r="A86" s="31"/>
      <c r="B86" s="32"/>
      <c r="C86" s="162" t="s">
        <v>138</v>
      </c>
      <c r="D86" s="162" t="s">
        <v>121</v>
      </c>
      <c r="E86" s="163" t="s">
        <v>139</v>
      </c>
      <c r="F86" s="164" t="s">
        <v>140</v>
      </c>
      <c r="G86" s="165" t="s">
        <v>124</v>
      </c>
      <c r="H86" s="166">
        <v>4</v>
      </c>
      <c r="I86" s="167"/>
      <c r="J86" s="168">
        <f t="shared" si="0"/>
        <v>0</v>
      </c>
      <c r="K86" s="164" t="s">
        <v>125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126</v>
      </c>
      <c r="AT86" s="173" t="s">
        <v>121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126</v>
      </c>
      <c r="BM86" s="173" t="s">
        <v>141</v>
      </c>
    </row>
    <row r="87" spans="1:65" s="2" customFormat="1" ht="24.15" customHeight="1">
      <c r="A87" s="31"/>
      <c r="B87" s="32"/>
      <c r="C87" s="162" t="s">
        <v>142</v>
      </c>
      <c r="D87" s="162" t="s">
        <v>121</v>
      </c>
      <c r="E87" s="163" t="s">
        <v>143</v>
      </c>
      <c r="F87" s="164" t="s">
        <v>144</v>
      </c>
      <c r="G87" s="165" t="s">
        <v>124</v>
      </c>
      <c r="H87" s="166">
        <v>6</v>
      </c>
      <c r="I87" s="167"/>
      <c r="J87" s="168">
        <f t="shared" si="0"/>
        <v>0</v>
      </c>
      <c r="K87" s="164" t="s">
        <v>125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126</v>
      </c>
      <c r="AT87" s="173" t="s">
        <v>121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126</v>
      </c>
      <c r="BM87" s="173" t="s">
        <v>145</v>
      </c>
    </row>
    <row r="88" spans="1:65" s="2" customFormat="1" ht="24.15" customHeight="1">
      <c r="A88" s="31"/>
      <c r="B88" s="32"/>
      <c r="C88" s="162" t="s">
        <v>146</v>
      </c>
      <c r="D88" s="162" t="s">
        <v>121</v>
      </c>
      <c r="E88" s="163" t="s">
        <v>147</v>
      </c>
      <c r="F88" s="164" t="s">
        <v>148</v>
      </c>
      <c r="G88" s="165" t="s">
        <v>124</v>
      </c>
      <c r="H88" s="166">
        <v>3</v>
      </c>
      <c r="I88" s="167"/>
      <c r="J88" s="168">
        <f t="shared" si="0"/>
        <v>0</v>
      </c>
      <c r="K88" s="164" t="s">
        <v>125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126</v>
      </c>
      <c r="AT88" s="173" t="s">
        <v>121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126</v>
      </c>
      <c r="BM88" s="173" t="s">
        <v>149</v>
      </c>
    </row>
    <row r="89" spans="1:65" s="2" customFormat="1" ht="24.15" customHeight="1">
      <c r="A89" s="31"/>
      <c r="B89" s="32"/>
      <c r="C89" s="162" t="s">
        <v>150</v>
      </c>
      <c r="D89" s="162" t="s">
        <v>121</v>
      </c>
      <c r="E89" s="163" t="s">
        <v>151</v>
      </c>
      <c r="F89" s="164" t="s">
        <v>152</v>
      </c>
      <c r="G89" s="165" t="s">
        <v>124</v>
      </c>
      <c r="H89" s="166">
        <v>8</v>
      </c>
      <c r="I89" s="167"/>
      <c r="J89" s="168">
        <f t="shared" si="0"/>
        <v>0</v>
      </c>
      <c r="K89" s="164" t="s">
        <v>125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126</v>
      </c>
      <c r="AT89" s="173" t="s">
        <v>121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126</v>
      </c>
      <c r="BM89" s="173" t="s">
        <v>153</v>
      </c>
    </row>
    <row r="90" spans="1:65" s="2" customFormat="1" ht="24.15" customHeight="1">
      <c r="A90" s="31"/>
      <c r="B90" s="32"/>
      <c r="C90" s="162" t="s">
        <v>154</v>
      </c>
      <c r="D90" s="162" t="s">
        <v>121</v>
      </c>
      <c r="E90" s="163" t="s">
        <v>155</v>
      </c>
      <c r="F90" s="164" t="s">
        <v>156</v>
      </c>
      <c r="G90" s="165" t="s">
        <v>124</v>
      </c>
      <c r="H90" s="166">
        <v>27</v>
      </c>
      <c r="I90" s="167"/>
      <c r="J90" s="168">
        <f t="shared" si="0"/>
        <v>0</v>
      </c>
      <c r="K90" s="164" t="s">
        <v>125</v>
      </c>
      <c r="L90" s="36"/>
      <c r="M90" s="175" t="s">
        <v>19</v>
      </c>
      <c r="N90" s="176" t="s">
        <v>41</v>
      </c>
      <c r="O90" s="177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126</v>
      </c>
      <c r="AT90" s="173" t="s">
        <v>121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126</v>
      </c>
      <c r="BM90" s="173" t="s">
        <v>157</v>
      </c>
    </row>
    <row r="91" spans="1:65" s="2" customFormat="1" ht="7" customHeight="1">
      <c r="A91" s="31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36"/>
      <c r="M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</sheetData>
  <sheetProtection algorithmName="SHA-512" hashValue="LjqnDEG5LLbw2f4Rn3n9Ppk1qKAC7WmTBLUpcDEkSLfHlLPGPQys8WvacLxmCS/jGylS912EN+Y60ixhmBMYXQ==" saltValue="GqXRssr62Eom/iprqxVWOvD6w0NrvgySL0WFyNZraXhKWT0W29xeh6DsC6Rvm4Vo7CZjIMGVzD7Y/M2gz25Fiw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4" t="s">
        <v>83</v>
      </c>
    </row>
    <row r="3" spans="1:46" s="1" customFormat="1" ht="7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1" t="str">
        <f>'Rekapitulace stavby'!K6</f>
        <v>Prohlídky UTZ sdělovacího a zabezpečovacího zařízení v obvodu OŘ Hradec Králové 2022 - 2023</v>
      </c>
      <c r="F7" s="302"/>
      <c r="G7" s="302"/>
      <c r="H7" s="302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3" t="s">
        <v>158</v>
      </c>
      <c r="F9" s="304"/>
      <c r="G9" s="304"/>
      <c r="H9" s="304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16. 9. 2021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5" t="str">
        <f>'Rekapitulace stavby'!E14</f>
        <v>Vyplň údaj</v>
      </c>
      <c r="F18" s="306"/>
      <c r="G18" s="306"/>
      <c r="H18" s="306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7" t="s">
        <v>19</v>
      </c>
      <c r="F27" s="307"/>
      <c r="G27" s="307"/>
      <c r="H27" s="30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40</v>
      </c>
      <c r="E33" s="102" t="s">
        <v>41</v>
      </c>
      <c r="F33" s="114">
        <f>ROUND((SUM(BE80:BE92)),  2)</f>
        <v>0</v>
      </c>
      <c r="G33" s="31"/>
      <c r="H33" s="31"/>
      <c r="I33" s="115">
        <v>0.21</v>
      </c>
      <c r="J33" s="114">
        <f>ROUND(((SUM(BE80:BE92))*I33),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42</v>
      </c>
      <c r="F34" s="114">
        <f>ROUND((SUM(BF80:BF92)),  2)</f>
        <v>0</v>
      </c>
      <c r="G34" s="31"/>
      <c r="H34" s="31"/>
      <c r="I34" s="115">
        <v>0.15</v>
      </c>
      <c r="J34" s="114">
        <f>ROUND(((SUM(BF80:BF92))*I34),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43</v>
      </c>
      <c r="F35" s="114">
        <f>ROUND((SUM(BG80:BG92)),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44</v>
      </c>
      <c r="F36" s="114">
        <f>ROUND((SUM(BH80:BH92)),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45</v>
      </c>
      <c r="F37" s="114">
        <f>ROUND((SUM(BI80:BI92)),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8" t="str">
        <f>E7</f>
        <v>Prohlídky UTZ sdělovacího a zabezpečovacího zařízení v obvodu OŘ Hradec Králové 2022 - 2023</v>
      </c>
      <c r="F48" s="309"/>
      <c r="G48" s="309"/>
      <c r="H48" s="30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1" t="str">
        <f>E9</f>
        <v>PS02 - SSZT Pardubice 2023</v>
      </c>
      <c r="F50" s="310"/>
      <c r="G50" s="310"/>
      <c r="H50" s="310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16. 9. 2021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15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2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2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75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7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7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8" t="str">
        <f>E7</f>
        <v>Prohlídky UTZ sdělovacího a zabezpečovacího zařízení v obvodu OŘ Hradec Králové 2022 - 2023</v>
      </c>
      <c r="F70" s="309"/>
      <c r="G70" s="309"/>
      <c r="H70" s="30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1" t="str">
        <f>E9</f>
        <v>PS02 - SSZT Pardubice 2023</v>
      </c>
      <c r="F72" s="310"/>
      <c r="G72" s="310"/>
      <c r="H72" s="310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7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16. 9. 2021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7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15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15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2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75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SUM(P82:P92)</f>
        <v>0</v>
      </c>
      <c r="Q81" s="156"/>
      <c r="R81" s="157">
        <f>SUM(R82:R92)</f>
        <v>0</v>
      </c>
      <c r="S81" s="156"/>
      <c r="T81" s="158">
        <f>SUM(T82:T92)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SUM(BK82:BK92)</f>
        <v>0</v>
      </c>
    </row>
    <row r="82" spans="1:65" s="2" customFormat="1" ht="49" customHeight="1">
      <c r="A82" s="31"/>
      <c r="B82" s="32"/>
      <c r="C82" s="162" t="s">
        <v>78</v>
      </c>
      <c r="D82" s="162" t="s">
        <v>121</v>
      </c>
      <c r="E82" s="163" t="s">
        <v>122</v>
      </c>
      <c r="F82" s="164" t="s">
        <v>123</v>
      </c>
      <c r="G82" s="165" t="s">
        <v>124</v>
      </c>
      <c r="H82" s="166">
        <v>2</v>
      </c>
      <c r="I82" s="167"/>
      <c r="J82" s="168">
        <f t="shared" ref="J82:J92" si="0">ROUND(I82*H82,2)</f>
        <v>0</v>
      </c>
      <c r="K82" s="164" t="s">
        <v>125</v>
      </c>
      <c r="L82" s="36"/>
      <c r="M82" s="169" t="s">
        <v>19</v>
      </c>
      <c r="N82" s="170" t="s">
        <v>41</v>
      </c>
      <c r="O82" s="61"/>
      <c r="P82" s="171">
        <f t="shared" ref="P82:P92" si="1">O82*H82</f>
        <v>0</v>
      </c>
      <c r="Q82" s="171">
        <v>0</v>
      </c>
      <c r="R82" s="171">
        <f t="shared" ref="R82:R92" si="2">Q82*H82</f>
        <v>0</v>
      </c>
      <c r="S82" s="171">
        <v>0</v>
      </c>
      <c r="T82" s="172">
        <f t="shared" ref="T82:T92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126</v>
      </c>
      <c r="AT82" s="173" t="s">
        <v>121</v>
      </c>
      <c r="AU82" s="173" t="s">
        <v>78</v>
      </c>
      <c r="AY82" s="14" t="s">
        <v>120</v>
      </c>
      <c r="BE82" s="174">
        <f t="shared" ref="BE82:BE92" si="4">IF(N82="základní",J82,0)</f>
        <v>0</v>
      </c>
      <c r="BF82" s="174">
        <f t="shared" ref="BF82:BF92" si="5">IF(N82="snížená",J82,0)</f>
        <v>0</v>
      </c>
      <c r="BG82" s="174">
        <f t="shared" ref="BG82:BG92" si="6">IF(N82="zákl. přenesená",J82,0)</f>
        <v>0</v>
      </c>
      <c r="BH82" s="174">
        <f t="shared" ref="BH82:BH92" si="7">IF(N82="sníž. přenesená",J82,0)</f>
        <v>0</v>
      </c>
      <c r="BI82" s="174">
        <f t="shared" ref="BI82:BI92" si="8">IF(N82="nulová",J82,0)</f>
        <v>0</v>
      </c>
      <c r="BJ82" s="14" t="s">
        <v>78</v>
      </c>
      <c r="BK82" s="174">
        <f t="shared" ref="BK82:BK92" si="9">ROUND(I82*H82,2)</f>
        <v>0</v>
      </c>
      <c r="BL82" s="14" t="s">
        <v>126</v>
      </c>
      <c r="BM82" s="173" t="s">
        <v>159</v>
      </c>
    </row>
    <row r="83" spans="1:65" s="2" customFormat="1" ht="49" customHeight="1">
      <c r="A83" s="31"/>
      <c r="B83" s="32"/>
      <c r="C83" s="162" t="s">
        <v>80</v>
      </c>
      <c r="D83" s="162" t="s">
        <v>121</v>
      </c>
      <c r="E83" s="163" t="s">
        <v>128</v>
      </c>
      <c r="F83" s="164" t="s">
        <v>129</v>
      </c>
      <c r="G83" s="165" t="s">
        <v>124</v>
      </c>
      <c r="H83" s="166">
        <v>14</v>
      </c>
      <c r="I83" s="167"/>
      <c r="J83" s="168">
        <f t="shared" si="0"/>
        <v>0</v>
      </c>
      <c r="K83" s="164" t="s">
        <v>125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126</v>
      </c>
      <c r="AT83" s="173" t="s">
        <v>121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126</v>
      </c>
      <c r="BM83" s="173" t="s">
        <v>160</v>
      </c>
    </row>
    <row r="84" spans="1:65" s="2" customFormat="1" ht="49" customHeight="1">
      <c r="A84" s="31"/>
      <c r="B84" s="32"/>
      <c r="C84" s="162" t="s">
        <v>131</v>
      </c>
      <c r="D84" s="162" t="s">
        <v>121</v>
      </c>
      <c r="E84" s="163" t="s">
        <v>161</v>
      </c>
      <c r="F84" s="164" t="s">
        <v>162</v>
      </c>
      <c r="G84" s="165" t="s">
        <v>124</v>
      </c>
      <c r="H84" s="166">
        <v>16</v>
      </c>
      <c r="I84" s="167"/>
      <c r="J84" s="168">
        <f t="shared" si="0"/>
        <v>0</v>
      </c>
      <c r="K84" s="164" t="s">
        <v>125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126</v>
      </c>
      <c r="AT84" s="173" t="s">
        <v>121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126</v>
      </c>
      <c r="BM84" s="173" t="s">
        <v>163</v>
      </c>
    </row>
    <row r="85" spans="1:65" s="2" customFormat="1" ht="24.15" customHeight="1">
      <c r="A85" s="31"/>
      <c r="B85" s="32"/>
      <c r="C85" s="162" t="s">
        <v>119</v>
      </c>
      <c r="D85" s="162" t="s">
        <v>121</v>
      </c>
      <c r="E85" s="163" t="s">
        <v>132</v>
      </c>
      <c r="F85" s="164" t="s">
        <v>133</v>
      </c>
      <c r="G85" s="165" t="s">
        <v>124</v>
      </c>
      <c r="H85" s="166">
        <v>22</v>
      </c>
      <c r="I85" s="167"/>
      <c r="J85" s="168">
        <f t="shared" si="0"/>
        <v>0</v>
      </c>
      <c r="K85" s="164" t="s">
        <v>125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126</v>
      </c>
      <c r="AT85" s="173" t="s">
        <v>121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126</v>
      </c>
      <c r="BM85" s="173" t="s">
        <v>164</v>
      </c>
    </row>
    <row r="86" spans="1:65" s="2" customFormat="1" ht="24.15" customHeight="1">
      <c r="A86" s="31"/>
      <c r="B86" s="32"/>
      <c r="C86" s="162" t="s">
        <v>138</v>
      </c>
      <c r="D86" s="162" t="s">
        <v>121</v>
      </c>
      <c r="E86" s="163" t="s">
        <v>135</v>
      </c>
      <c r="F86" s="164" t="s">
        <v>136</v>
      </c>
      <c r="G86" s="165" t="s">
        <v>124</v>
      </c>
      <c r="H86" s="166">
        <v>1</v>
      </c>
      <c r="I86" s="167"/>
      <c r="J86" s="168">
        <f t="shared" si="0"/>
        <v>0</v>
      </c>
      <c r="K86" s="164" t="s">
        <v>125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126</v>
      </c>
      <c r="AT86" s="173" t="s">
        <v>121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126</v>
      </c>
      <c r="BM86" s="173" t="s">
        <v>165</v>
      </c>
    </row>
    <row r="87" spans="1:65" s="2" customFormat="1" ht="24.15" customHeight="1">
      <c r="A87" s="31"/>
      <c r="B87" s="32"/>
      <c r="C87" s="162" t="s">
        <v>142</v>
      </c>
      <c r="D87" s="162" t="s">
        <v>121</v>
      </c>
      <c r="E87" s="163" t="s">
        <v>139</v>
      </c>
      <c r="F87" s="164" t="s">
        <v>140</v>
      </c>
      <c r="G87" s="165" t="s">
        <v>124</v>
      </c>
      <c r="H87" s="166">
        <v>9</v>
      </c>
      <c r="I87" s="167"/>
      <c r="J87" s="168">
        <f t="shared" si="0"/>
        <v>0</v>
      </c>
      <c r="K87" s="164" t="s">
        <v>125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126</v>
      </c>
      <c r="AT87" s="173" t="s">
        <v>121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126</v>
      </c>
      <c r="BM87" s="173" t="s">
        <v>166</v>
      </c>
    </row>
    <row r="88" spans="1:65" s="2" customFormat="1" ht="24.15" customHeight="1">
      <c r="A88" s="31"/>
      <c r="B88" s="32"/>
      <c r="C88" s="162" t="s">
        <v>146</v>
      </c>
      <c r="D88" s="162" t="s">
        <v>121</v>
      </c>
      <c r="E88" s="163" t="s">
        <v>143</v>
      </c>
      <c r="F88" s="164" t="s">
        <v>144</v>
      </c>
      <c r="G88" s="165" t="s">
        <v>124</v>
      </c>
      <c r="H88" s="166">
        <v>15</v>
      </c>
      <c r="I88" s="167"/>
      <c r="J88" s="168">
        <f t="shared" si="0"/>
        <v>0</v>
      </c>
      <c r="K88" s="164" t="s">
        <v>125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126</v>
      </c>
      <c r="AT88" s="173" t="s">
        <v>121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126</v>
      </c>
      <c r="BM88" s="173" t="s">
        <v>167</v>
      </c>
    </row>
    <row r="89" spans="1:65" s="2" customFormat="1" ht="24.15" customHeight="1">
      <c r="A89" s="31"/>
      <c r="B89" s="32"/>
      <c r="C89" s="162" t="s">
        <v>150</v>
      </c>
      <c r="D89" s="162" t="s">
        <v>121</v>
      </c>
      <c r="E89" s="163" t="s">
        <v>147</v>
      </c>
      <c r="F89" s="164" t="s">
        <v>148</v>
      </c>
      <c r="G89" s="165" t="s">
        <v>124</v>
      </c>
      <c r="H89" s="166">
        <v>2</v>
      </c>
      <c r="I89" s="167"/>
      <c r="J89" s="168">
        <f t="shared" si="0"/>
        <v>0</v>
      </c>
      <c r="K89" s="164" t="s">
        <v>125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126</v>
      </c>
      <c r="AT89" s="173" t="s">
        <v>121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126</v>
      </c>
      <c r="BM89" s="173" t="s">
        <v>168</v>
      </c>
    </row>
    <row r="90" spans="1:65" s="2" customFormat="1" ht="24.15" customHeight="1">
      <c r="A90" s="31"/>
      <c r="B90" s="32"/>
      <c r="C90" s="162" t="s">
        <v>154</v>
      </c>
      <c r="D90" s="162" t="s">
        <v>121</v>
      </c>
      <c r="E90" s="163" t="s">
        <v>169</v>
      </c>
      <c r="F90" s="164" t="s">
        <v>170</v>
      </c>
      <c r="G90" s="165" t="s">
        <v>124</v>
      </c>
      <c r="H90" s="166">
        <v>1</v>
      </c>
      <c r="I90" s="167"/>
      <c r="J90" s="168">
        <f t="shared" si="0"/>
        <v>0</v>
      </c>
      <c r="K90" s="164" t="s">
        <v>125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126</v>
      </c>
      <c r="AT90" s="173" t="s">
        <v>121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126</v>
      </c>
      <c r="BM90" s="173" t="s">
        <v>171</v>
      </c>
    </row>
    <row r="91" spans="1:65" s="2" customFormat="1" ht="24.15" customHeight="1">
      <c r="A91" s="31"/>
      <c r="B91" s="32"/>
      <c r="C91" s="162" t="s">
        <v>172</v>
      </c>
      <c r="D91" s="162" t="s">
        <v>121</v>
      </c>
      <c r="E91" s="163" t="s">
        <v>151</v>
      </c>
      <c r="F91" s="164" t="s">
        <v>152</v>
      </c>
      <c r="G91" s="165" t="s">
        <v>124</v>
      </c>
      <c r="H91" s="166">
        <v>6</v>
      </c>
      <c r="I91" s="167"/>
      <c r="J91" s="168">
        <f t="shared" si="0"/>
        <v>0</v>
      </c>
      <c r="K91" s="164" t="s">
        <v>125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126</v>
      </c>
      <c r="AT91" s="173" t="s">
        <v>121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126</v>
      </c>
      <c r="BM91" s="173" t="s">
        <v>173</v>
      </c>
    </row>
    <row r="92" spans="1:65" s="2" customFormat="1" ht="24.15" customHeight="1">
      <c r="A92" s="31"/>
      <c r="B92" s="32"/>
      <c r="C92" s="162" t="s">
        <v>174</v>
      </c>
      <c r="D92" s="162" t="s">
        <v>121</v>
      </c>
      <c r="E92" s="163" t="s">
        <v>155</v>
      </c>
      <c r="F92" s="164" t="s">
        <v>156</v>
      </c>
      <c r="G92" s="165" t="s">
        <v>124</v>
      </c>
      <c r="H92" s="166">
        <v>30</v>
      </c>
      <c r="I92" s="167"/>
      <c r="J92" s="168">
        <f t="shared" si="0"/>
        <v>0</v>
      </c>
      <c r="K92" s="164" t="s">
        <v>125</v>
      </c>
      <c r="L92" s="36"/>
      <c r="M92" s="175" t="s">
        <v>19</v>
      </c>
      <c r="N92" s="176" t="s">
        <v>41</v>
      </c>
      <c r="O92" s="177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126</v>
      </c>
      <c r="AT92" s="173" t="s">
        <v>121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126</v>
      </c>
      <c r="BM92" s="173" t="s">
        <v>175</v>
      </c>
    </row>
    <row r="93" spans="1:65" s="2" customFormat="1" ht="7" customHeight="1">
      <c r="A93" s="31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36"/>
      <c r="M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sheetProtection algorithmName="SHA-512" hashValue="fD9jcA+RO8iva6p0W7e0Huqx7ql50E9dWoIHKLKZeUX0d389Sl7mqGl22wBEO1omfzEP4SGngVy+rMDGwXIHLg==" saltValue="6he+7y2xft9hbkI1Yuer+H8N8fRcam6+wJ3injPWNlYuY7R/dmdpwUA0rVtd2EJbg8dGPlMXvzWvUM/Ha6M9qg==" spinCount="100000" sheet="1" objects="1" scenarios="1" formatColumns="0" formatRows="0" autoFilter="0"/>
  <autoFilter ref="C79:K9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4" t="s">
        <v>86</v>
      </c>
    </row>
    <row r="3" spans="1:46" s="1" customFormat="1" ht="7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1" t="str">
        <f>'Rekapitulace stavby'!K6</f>
        <v>Prohlídky UTZ sdělovacího a zabezpečovacího zařízení v obvodu OŘ Hradec Králové 2022 - 2023</v>
      </c>
      <c r="F7" s="302"/>
      <c r="G7" s="302"/>
      <c r="H7" s="302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3" t="s">
        <v>176</v>
      </c>
      <c r="F9" s="304"/>
      <c r="G9" s="304"/>
      <c r="H9" s="304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16. 9. 2021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5" t="str">
        <f>'Rekapitulace stavby'!E14</f>
        <v>Vyplň údaj</v>
      </c>
      <c r="F18" s="306"/>
      <c r="G18" s="306"/>
      <c r="H18" s="306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7" t="s">
        <v>19</v>
      </c>
      <c r="F27" s="307"/>
      <c r="G27" s="307"/>
      <c r="H27" s="30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40</v>
      </c>
      <c r="E33" s="102" t="s">
        <v>41</v>
      </c>
      <c r="F33" s="114">
        <f>ROUND((SUM(BE80:BE89)),  2)</f>
        <v>0</v>
      </c>
      <c r="G33" s="31"/>
      <c r="H33" s="31"/>
      <c r="I33" s="115">
        <v>0.21</v>
      </c>
      <c r="J33" s="114">
        <f>ROUND(((SUM(BE80:BE89))*I33),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42</v>
      </c>
      <c r="F34" s="114">
        <f>ROUND((SUM(BF80:BF89)),  2)</f>
        <v>0</v>
      </c>
      <c r="G34" s="31"/>
      <c r="H34" s="31"/>
      <c r="I34" s="115">
        <v>0.15</v>
      </c>
      <c r="J34" s="114">
        <f>ROUND(((SUM(BF80:BF89))*I34),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43</v>
      </c>
      <c r="F35" s="114">
        <f>ROUND((SUM(BG80:BG89)),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44</v>
      </c>
      <c r="F36" s="114">
        <f>ROUND((SUM(BH80:BH89)),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45</v>
      </c>
      <c r="F37" s="114">
        <f>ROUND((SUM(BI80:BI89)),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8" t="str">
        <f>E7</f>
        <v>Prohlídky UTZ sdělovacího a zabezpečovacího zařízení v obvodu OŘ Hradec Králové 2022 - 2023</v>
      </c>
      <c r="F48" s="309"/>
      <c r="G48" s="309"/>
      <c r="H48" s="30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1" t="str">
        <f>E9</f>
        <v>PS03 - SSZT Hradec Králové 2022</v>
      </c>
      <c r="F50" s="310"/>
      <c r="G50" s="310"/>
      <c r="H50" s="310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16. 9. 2021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15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2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2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75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7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7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8" t="str">
        <f>E7</f>
        <v>Prohlídky UTZ sdělovacího a zabezpečovacího zařízení v obvodu OŘ Hradec Králové 2022 - 2023</v>
      </c>
      <c r="F70" s="309"/>
      <c r="G70" s="309"/>
      <c r="H70" s="30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1" t="str">
        <f>E9</f>
        <v>PS03 - SSZT Hradec Králové 2022</v>
      </c>
      <c r="F72" s="310"/>
      <c r="G72" s="310"/>
      <c r="H72" s="310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7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16. 9. 2021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7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15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15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2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75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SUM(P82:P89)</f>
        <v>0</v>
      </c>
      <c r="Q81" s="156"/>
      <c r="R81" s="157">
        <f>SUM(R82:R89)</f>
        <v>0</v>
      </c>
      <c r="S81" s="156"/>
      <c r="T81" s="158">
        <f>SUM(T82:T89)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SUM(BK82:BK89)</f>
        <v>0</v>
      </c>
    </row>
    <row r="82" spans="1:65" s="2" customFormat="1" ht="49" customHeight="1">
      <c r="A82" s="31"/>
      <c r="B82" s="32"/>
      <c r="C82" s="162" t="s">
        <v>78</v>
      </c>
      <c r="D82" s="162" t="s">
        <v>121</v>
      </c>
      <c r="E82" s="163" t="s">
        <v>122</v>
      </c>
      <c r="F82" s="164" t="s">
        <v>123</v>
      </c>
      <c r="G82" s="165" t="s">
        <v>124</v>
      </c>
      <c r="H82" s="166">
        <v>5</v>
      </c>
      <c r="I82" s="167"/>
      <c r="J82" s="168">
        <f t="shared" ref="J82:J89" si="0">ROUND(I82*H82,2)</f>
        <v>0</v>
      </c>
      <c r="K82" s="164" t="s">
        <v>125</v>
      </c>
      <c r="L82" s="36"/>
      <c r="M82" s="169" t="s">
        <v>19</v>
      </c>
      <c r="N82" s="170" t="s">
        <v>41</v>
      </c>
      <c r="O82" s="61"/>
      <c r="P82" s="171">
        <f t="shared" ref="P82:P89" si="1">O82*H82</f>
        <v>0</v>
      </c>
      <c r="Q82" s="171">
        <v>0</v>
      </c>
      <c r="R82" s="171">
        <f t="shared" ref="R82:R89" si="2">Q82*H82</f>
        <v>0</v>
      </c>
      <c r="S82" s="171">
        <v>0</v>
      </c>
      <c r="T82" s="172">
        <f t="shared" ref="T82:T89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126</v>
      </c>
      <c r="AT82" s="173" t="s">
        <v>121</v>
      </c>
      <c r="AU82" s="173" t="s">
        <v>78</v>
      </c>
      <c r="AY82" s="14" t="s">
        <v>120</v>
      </c>
      <c r="BE82" s="174">
        <f t="shared" ref="BE82:BE89" si="4">IF(N82="základní",J82,0)</f>
        <v>0</v>
      </c>
      <c r="BF82" s="174">
        <f t="shared" ref="BF82:BF89" si="5">IF(N82="snížená",J82,0)</f>
        <v>0</v>
      </c>
      <c r="BG82" s="174">
        <f t="shared" ref="BG82:BG89" si="6">IF(N82="zákl. přenesená",J82,0)</f>
        <v>0</v>
      </c>
      <c r="BH82" s="174">
        <f t="shared" ref="BH82:BH89" si="7">IF(N82="sníž. přenesená",J82,0)</f>
        <v>0</v>
      </c>
      <c r="BI82" s="174">
        <f t="shared" ref="BI82:BI89" si="8">IF(N82="nulová",J82,0)</f>
        <v>0</v>
      </c>
      <c r="BJ82" s="14" t="s">
        <v>78</v>
      </c>
      <c r="BK82" s="174">
        <f t="shared" ref="BK82:BK89" si="9">ROUND(I82*H82,2)</f>
        <v>0</v>
      </c>
      <c r="BL82" s="14" t="s">
        <v>126</v>
      </c>
      <c r="BM82" s="173" t="s">
        <v>177</v>
      </c>
    </row>
    <row r="83" spans="1:65" s="2" customFormat="1" ht="16.5" customHeight="1">
      <c r="A83" s="31"/>
      <c r="B83" s="32"/>
      <c r="C83" s="162" t="s">
        <v>150</v>
      </c>
      <c r="D83" s="162" t="s">
        <v>121</v>
      </c>
      <c r="E83" s="163" t="s">
        <v>178</v>
      </c>
      <c r="F83" s="164" t="s">
        <v>179</v>
      </c>
      <c r="G83" s="165" t="s">
        <v>124</v>
      </c>
      <c r="H83" s="166">
        <v>5</v>
      </c>
      <c r="I83" s="167"/>
      <c r="J83" s="168">
        <f t="shared" si="0"/>
        <v>0</v>
      </c>
      <c r="K83" s="164" t="s">
        <v>19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126</v>
      </c>
      <c r="AT83" s="173" t="s">
        <v>121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126</v>
      </c>
      <c r="BM83" s="173" t="s">
        <v>180</v>
      </c>
    </row>
    <row r="84" spans="1:65" s="2" customFormat="1" ht="49" customHeight="1">
      <c r="A84" s="31"/>
      <c r="B84" s="32"/>
      <c r="C84" s="162" t="s">
        <v>80</v>
      </c>
      <c r="D84" s="162" t="s">
        <v>121</v>
      </c>
      <c r="E84" s="163" t="s">
        <v>128</v>
      </c>
      <c r="F84" s="164" t="s">
        <v>129</v>
      </c>
      <c r="G84" s="165" t="s">
        <v>124</v>
      </c>
      <c r="H84" s="166">
        <v>5</v>
      </c>
      <c r="I84" s="167"/>
      <c r="J84" s="168">
        <f t="shared" si="0"/>
        <v>0</v>
      </c>
      <c r="K84" s="164" t="s">
        <v>125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126</v>
      </c>
      <c r="AT84" s="173" t="s">
        <v>121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126</v>
      </c>
      <c r="BM84" s="173" t="s">
        <v>181</v>
      </c>
    </row>
    <row r="85" spans="1:65" s="2" customFormat="1" ht="49" customHeight="1">
      <c r="A85" s="31"/>
      <c r="B85" s="32"/>
      <c r="C85" s="162" t="s">
        <v>131</v>
      </c>
      <c r="D85" s="162" t="s">
        <v>121</v>
      </c>
      <c r="E85" s="163" t="s">
        <v>161</v>
      </c>
      <c r="F85" s="164" t="s">
        <v>162</v>
      </c>
      <c r="G85" s="165" t="s">
        <v>124</v>
      </c>
      <c r="H85" s="166">
        <v>2</v>
      </c>
      <c r="I85" s="167"/>
      <c r="J85" s="168">
        <f t="shared" si="0"/>
        <v>0</v>
      </c>
      <c r="K85" s="164" t="s">
        <v>125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126</v>
      </c>
      <c r="AT85" s="173" t="s">
        <v>121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126</v>
      </c>
      <c r="BM85" s="173" t="s">
        <v>182</v>
      </c>
    </row>
    <row r="86" spans="1:65" s="2" customFormat="1" ht="24.15" customHeight="1">
      <c r="A86" s="31"/>
      <c r="B86" s="32"/>
      <c r="C86" s="162" t="s">
        <v>138</v>
      </c>
      <c r="D86" s="162" t="s">
        <v>121</v>
      </c>
      <c r="E86" s="163" t="s">
        <v>132</v>
      </c>
      <c r="F86" s="164" t="s">
        <v>133</v>
      </c>
      <c r="G86" s="165" t="s">
        <v>124</v>
      </c>
      <c r="H86" s="166">
        <v>29</v>
      </c>
      <c r="I86" s="167"/>
      <c r="J86" s="168">
        <f t="shared" si="0"/>
        <v>0</v>
      </c>
      <c r="K86" s="164" t="s">
        <v>125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126</v>
      </c>
      <c r="AT86" s="173" t="s">
        <v>121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126</v>
      </c>
      <c r="BM86" s="173" t="s">
        <v>183</v>
      </c>
    </row>
    <row r="87" spans="1:65" s="2" customFormat="1" ht="24.15" customHeight="1">
      <c r="A87" s="31"/>
      <c r="B87" s="32"/>
      <c r="C87" s="162" t="s">
        <v>142</v>
      </c>
      <c r="D87" s="162" t="s">
        <v>121</v>
      </c>
      <c r="E87" s="163" t="s">
        <v>139</v>
      </c>
      <c r="F87" s="164" t="s">
        <v>140</v>
      </c>
      <c r="G87" s="165" t="s">
        <v>124</v>
      </c>
      <c r="H87" s="166">
        <v>18</v>
      </c>
      <c r="I87" s="167"/>
      <c r="J87" s="168">
        <f t="shared" si="0"/>
        <v>0</v>
      </c>
      <c r="K87" s="164" t="s">
        <v>125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126</v>
      </c>
      <c r="AT87" s="173" t="s">
        <v>121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126</v>
      </c>
      <c r="BM87" s="173" t="s">
        <v>184</v>
      </c>
    </row>
    <row r="88" spans="1:65" s="2" customFormat="1" ht="24.15" customHeight="1">
      <c r="A88" s="31"/>
      <c r="B88" s="32"/>
      <c r="C88" s="162" t="s">
        <v>146</v>
      </c>
      <c r="D88" s="162" t="s">
        <v>121</v>
      </c>
      <c r="E88" s="163" t="s">
        <v>143</v>
      </c>
      <c r="F88" s="164" t="s">
        <v>144</v>
      </c>
      <c r="G88" s="165" t="s">
        <v>124</v>
      </c>
      <c r="H88" s="166">
        <v>1</v>
      </c>
      <c r="I88" s="167"/>
      <c r="J88" s="168">
        <f t="shared" si="0"/>
        <v>0</v>
      </c>
      <c r="K88" s="164" t="s">
        <v>125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126</v>
      </c>
      <c r="AT88" s="173" t="s">
        <v>121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126</v>
      </c>
      <c r="BM88" s="173" t="s">
        <v>185</v>
      </c>
    </row>
    <row r="89" spans="1:65" s="2" customFormat="1" ht="24.15" customHeight="1">
      <c r="A89" s="31"/>
      <c r="B89" s="32"/>
      <c r="C89" s="162" t="s">
        <v>119</v>
      </c>
      <c r="D89" s="162" t="s">
        <v>121</v>
      </c>
      <c r="E89" s="163" t="s">
        <v>147</v>
      </c>
      <c r="F89" s="164" t="s">
        <v>148</v>
      </c>
      <c r="G89" s="165" t="s">
        <v>124</v>
      </c>
      <c r="H89" s="166">
        <v>7</v>
      </c>
      <c r="I89" s="167"/>
      <c r="J89" s="168">
        <f t="shared" si="0"/>
        <v>0</v>
      </c>
      <c r="K89" s="164" t="s">
        <v>125</v>
      </c>
      <c r="L89" s="36"/>
      <c r="M89" s="175" t="s">
        <v>19</v>
      </c>
      <c r="N89" s="176" t="s">
        <v>41</v>
      </c>
      <c r="O89" s="177"/>
      <c r="P89" s="178">
        <f t="shared" si="1"/>
        <v>0</v>
      </c>
      <c r="Q89" s="178">
        <v>0</v>
      </c>
      <c r="R89" s="178">
        <f t="shared" si="2"/>
        <v>0</v>
      </c>
      <c r="S89" s="178">
        <v>0</v>
      </c>
      <c r="T89" s="179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126</v>
      </c>
      <c r="AT89" s="173" t="s">
        <v>121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126</v>
      </c>
      <c r="BM89" s="173" t="s">
        <v>186</v>
      </c>
    </row>
    <row r="90" spans="1:65" s="2" customFormat="1" ht="7" customHeight="1">
      <c r="A90" s="31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6"/>
      <c r="M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</sheetData>
  <sheetProtection algorithmName="SHA-512" hashValue="ZeeI87/XzXU8sy3d18qNQua0gadH3QAExJFMGprLo8MyqnG7K88REamYv5YQlHdbe8WN/blMxDYXINHafeyUGw==" saltValue="Uyvf8vuTQucYy4OG8d+soKpqnB7D+Adw2tJ/hMIuK+oHvCYoa+mCiW6ruVxRIOT0yQofKaEoWmztkg6czI5DdQ==" spinCount="100000" sheet="1" objects="1" scenarios="1" formatColumns="0" formatRows="0" autoFilter="0"/>
  <autoFilter ref="C79:K8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4" t="s">
        <v>89</v>
      </c>
    </row>
    <row r="3" spans="1:46" s="1" customFormat="1" ht="7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1" t="str">
        <f>'Rekapitulace stavby'!K6</f>
        <v>Prohlídky UTZ sdělovacího a zabezpečovacího zařízení v obvodu OŘ Hradec Králové 2022 - 2023</v>
      </c>
      <c r="F7" s="302"/>
      <c r="G7" s="302"/>
      <c r="H7" s="302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3" t="s">
        <v>187</v>
      </c>
      <c r="F9" s="304"/>
      <c r="G9" s="304"/>
      <c r="H9" s="304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16. 9. 2021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5" t="str">
        <f>'Rekapitulace stavby'!E14</f>
        <v>Vyplň údaj</v>
      </c>
      <c r="F18" s="306"/>
      <c r="G18" s="306"/>
      <c r="H18" s="306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7" t="s">
        <v>19</v>
      </c>
      <c r="F27" s="307"/>
      <c r="G27" s="307"/>
      <c r="H27" s="30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40</v>
      </c>
      <c r="E33" s="102" t="s">
        <v>41</v>
      </c>
      <c r="F33" s="114">
        <f>ROUND((SUM(BE80:BE90)),  2)</f>
        <v>0</v>
      </c>
      <c r="G33" s="31"/>
      <c r="H33" s="31"/>
      <c r="I33" s="115">
        <v>0.21</v>
      </c>
      <c r="J33" s="114">
        <f>ROUND(((SUM(BE80:BE90))*I33),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42</v>
      </c>
      <c r="F34" s="114">
        <f>ROUND((SUM(BF80:BF90)),  2)</f>
        <v>0</v>
      </c>
      <c r="G34" s="31"/>
      <c r="H34" s="31"/>
      <c r="I34" s="115">
        <v>0.15</v>
      </c>
      <c r="J34" s="114">
        <f>ROUND(((SUM(BF80:BF90))*I34),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43</v>
      </c>
      <c r="F35" s="114">
        <f>ROUND((SUM(BG80:BG90)),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44</v>
      </c>
      <c r="F36" s="114">
        <f>ROUND((SUM(BH80:BH90)),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45</v>
      </c>
      <c r="F37" s="114">
        <f>ROUND((SUM(BI80:BI90)),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8" t="str">
        <f>E7</f>
        <v>Prohlídky UTZ sdělovacího a zabezpečovacího zařízení v obvodu OŘ Hradec Králové 2022 - 2023</v>
      </c>
      <c r="F48" s="309"/>
      <c r="G48" s="309"/>
      <c r="H48" s="30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1" t="str">
        <f>E9</f>
        <v>PS04 - SSZT Hradec Králové 2023</v>
      </c>
      <c r="F50" s="310"/>
      <c r="G50" s="310"/>
      <c r="H50" s="310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16. 9. 2021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15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2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2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75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7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7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8" t="str">
        <f>E7</f>
        <v>Prohlídky UTZ sdělovacího a zabezpečovacího zařízení v obvodu OŘ Hradec Králové 2022 - 2023</v>
      </c>
      <c r="F70" s="309"/>
      <c r="G70" s="309"/>
      <c r="H70" s="30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1" t="str">
        <f>E9</f>
        <v>PS04 - SSZT Hradec Králové 2023</v>
      </c>
      <c r="F72" s="310"/>
      <c r="G72" s="310"/>
      <c r="H72" s="310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7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16. 9. 2021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7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15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15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2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75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SUM(P82:P90)</f>
        <v>0</v>
      </c>
      <c r="Q81" s="156"/>
      <c r="R81" s="157">
        <f>SUM(R82:R90)</f>
        <v>0</v>
      </c>
      <c r="S81" s="156"/>
      <c r="T81" s="158">
        <f>SUM(T82:T90)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SUM(BK82:BK90)</f>
        <v>0</v>
      </c>
    </row>
    <row r="82" spans="1:65" s="2" customFormat="1" ht="49" customHeight="1">
      <c r="A82" s="31"/>
      <c r="B82" s="32"/>
      <c r="C82" s="162" t="s">
        <v>78</v>
      </c>
      <c r="D82" s="162" t="s">
        <v>121</v>
      </c>
      <c r="E82" s="163" t="s">
        <v>122</v>
      </c>
      <c r="F82" s="164" t="s">
        <v>123</v>
      </c>
      <c r="G82" s="165" t="s">
        <v>124</v>
      </c>
      <c r="H82" s="166">
        <v>1</v>
      </c>
      <c r="I82" s="167"/>
      <c r="J82" s="168">
        <f t="shared" ref="J82:J90" si="0">ROUND(I82*H82,2)</f>
        <v>0</v>
      </c>
      <c r="K82" s="164" t="s">
        <v>125</v>
      </c>
      <c r="L82" s="36"/>
      <c r="M82" s="169" t="s">
        <v>19</v>
      </c>
      <c r="N82" s="170" t="s">
        <v>41</v>
      </c>
      <c r="O82" s="61"/>
      <c r="P82" s="171">
        <f t="shared" ref="P82:P90" si="1">O82*H82</f>
        <v>0</v>
      </c>
      <c r="Q82" s="171">
        <v>0</v>
      </c>
      <c r="R82" s="171">
        <f t="shared" ref="R82:R90" si="2">Q82*H82</f>
        <v>0</v>
      </c>
      <c r="S82" s="171">
        <v>0</v>
      </c>
      <c r="T82" s="172">
        <f t="shared" ref="T82:T90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126</v>
      </c>
      <c r="AT82" s="173" t="s">
        <v>121</v>
      </c>
      <c r="AU82" s="173" t="s">
        <v>78</v>
      </c>
      <c r="AY82" s="14" t="s">
        <v>120</v>
      </c>
      <c r="BE82" s="174">
        <f t="shared" ref="BE82:BE90" si="4">IF(N82="základní",J82,0)</f>
        <v>0</v>
      </c>
      <c r="BF82" s="174">
        <f t="shared" ref="BF82:BF90" si="5">IF(N82="snížená",J82,0)</f>
        <v>0</v>
      </c>
      <c r="BG82" s="174">
        <f t="shared" ref="BG82:BG90" si="6">IF(N82="zákl. přenesená",J82,0)</f>
        <v>0</v>
      </c>
      <c r="BH82" s="174">
        <f t="shared" ref="BH82:BH90" si="7">IF(N82="sníž. přenesená",J82,0)</f>
        <v>0</v>
      </c>
      <c r="BI82" s="174">
        <f t="shared" ref="BI82:BI90" si="8">IF(N82="nulová",J82,0)</f>
        <v>0</v>
      </c>
      <c r="BJ82" s="14" t="s">
        <v>78</v>
      </c>
      <c r="BK82" s="174">
        <f t="shared" ref="BK82:BK90" si="9">ROUND(I82*H82,2)</f>
        <v>0</v>
      </c>
      <c r="BL82" s="14" t="s">
        <v>126</v>
      </c>
      <c r="BM82" s="173" t="s">
        <v>188</v>
      </c>
    </row>
    <row r="83" spans="1:65" s="2" customFormat="1" ht="49" customHeight="1">
      <c r="A83" s="31"/>
      <c r="B83" s="32"/>
      <c r="C83" s="162" t="s">
        <v>80</v>
      </c>
      <c r="D83" s="162" t="s">
        <v>121</v>
      </c>
      <c r="E83" s="163" t="s">
        <v>128</v>
      </c>
      <c r="F83" s="164" t="s">
        <v>129</v>
      </c>
      <c r="G83" s="165" t="s">
        <v>124</v>
      </c>
      <c r="H83" s="166">
        <v>8</v>
      </c>
      <c r="I83" s="167"/>
      <c r="J83" s="168">
        <f t="shared" si="0"/>
        <v>0</v>
      </c>
      <c r="K83" s="164" t="s">
        <v>125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126</v>
      </c>
      <c r="AT83" s="173" t="s">
        <v>121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126</v>
      </c>
      <c r="BM83" s="173" t="s">
        <v>189</v>
      </c>
    </row>
    <row r="84" spans="1:65" s="2" customFormat="1" ht="49" customHeight="1">
      <c r="A84" s="31"/>
      <c r="B84" s="32"/>
      <c r="C84" s="162" t="s">
        <v>131</v>
      </c>
      <c r="D84" s="162" t="s">
        <v>121</v>
      </c>
      <c r="E84" s="163" t="s">
        <v>161</v>
      </c>
      <c r="F84" s="164" t="s">
        <v>162</v>
      </c>
      <c r="G84" s="165" t="s">
        <v>124</v>
      </c>
      <c r="H84" s="166">
        <v>4</v>
      </c>
      <c r="I84" s="167"/>
      <c r="J84" s="168">
        <f t="shared" si="0"/>
        <v>0</v>
      </c>
      <c r="K84" s="164" t="s">
        <v>125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126</v>
      </c>
      <c r="AT84" s="173" t="s">
        <v>121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126</v>
      </c>
      <c r="BM84" s="173" t="s">
        <v>190</v>
      </c>
    </row>
    <row r="85" spans="1:65" s="2" customFormat="1" ht="24.15" customHeight="1">
      <c r="A85" s="31"/>
      <c r="B85" s="32"/>
      <c r="C85" s="162" t="s">
        <v>119</v>
      </c>
      <c r="D85" s="162" t="s">
        <v>121</v>
      </c>
      <c r="E85" s="163" t="s">
        <v>132</v>
      </c>
      <c r="F85" s="164" t="s">
        <v>133</v>
      </c>
      <c r="G85" s="165" t="s">
        <v>124</v>
      </c>
      <c r="H85" s="166">
        <v>11</v>
      </c>
      <c r="I85" s="167"/>
      <c r="J85" s="168">
        <f t="shared" si="0"/>
        <v>0</v>
      </c>
      <c r="K85" s="164" t="s">
        <v>125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126</v>
      </c>
      <c r="AT85" s="173" t="s">
        <v>121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126</v>
      </c>
      <c r="BM85" s="173" t="s">
        <v>191</v>
      </c>
    </row>
    <row r="86" spans="1:65" s="2" customFormat="1" ht="24.15" customHeight="1">
      <c r="A86" s="31"/>
      <c r="B86" s="32"/>
      <c r="C86" s="162" t="s">
        <v>138</v>
      </c>
      <c r="D86" s="162" t="s">
        <v>121</v>
      </c>
      <c r="E86" s="163" t="s">
        <v>135</v>
      </c>
      <c r="F86" s="164" t="s">
        <v>136</v>
      </c>
      <c r="G86" s="165" t="s">
        <v>124</v>
      </c>
      <c r="H86" s="166">
        <v>1</v>
      </c>
      <c r="I86" s="167"/>
      <c r="J86" s="168">
        <f t="shared" si="0"/>
        <v>0</v>
      </c>
      <c r="K86" s="164" t="s">
        <v>125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126</v>
      </c>
      <c r="AT86" s="173" t="s">
        <v>121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126</v>
      </c>
      <c r="BM86" s="173" t="s">
        <v>192</v>
      </c>
    </row>
    <row r="87" spans="1:65" s="2" customFormat="1" ht="24.15" customHeight="1">
      <c r="A87" s="31"/>
      <c r="B87" s="32"/>
      <c r="C87" s="162" t="s">
        <v>142</v>
      </c>
      <c r="D87" s="162" t="s">
        <v>121</v>
      </c>
      <c r="E87" s="163" t="s">
        <v>139</v>
      </c>
      <c r="F87" s="164" t="s">
        <v>140</v>
      </c>
      <c r="G87" s="165" t="s">
        <v>124</v>
      </c>
      <c r="H87" s="166">
        <v>20</v>
      </c>
      <c r="I87" s="167"/>
      <c r="J87" s="168">
        <f t="shared" si="0"/>
        <v>0</v>
      </c>
      <c r="K87" s="164" t="s">
        <v>125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126</v>
      </c>
      <c r="AT87" s="173" t="s">
        <v>121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126</v>
      </c>
      <c r="BM87" s="173" t="s">
        <v>193</v>
      </c>
    </row>
    <row r="88" spans="1:65" s="2" customFormat="1" ht="24.15" customHeight="1">
      <c r="A88" s="31"/>
      <c r="B88" s="32"/>
      <c r="C88" s="162" t="s">
        <v>146</v>
      </c>
      <c r="D88" s="162" t="s">
        <v>121</v>
      </c>
      <c r="E88" s="163" t="s">
        <v>143</v>
      </c>
      <c r="F88" s="164" t="s">
        <v>144</v>
      </c>
      <c r="G88" s="165" t="s">
        <v>124</v>
      </c>
      <c r="H88" s="166">
        <v>2</v>
      </c>
      <c r="I88" s="167"/>
      <c r="J88" s="168">
        <f t="shared" si="0"/>
        <v>0</v>
      </c>
      <c r="K88" s="164" t="s">
        <v>125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126</v>
      </c>
      <c r="AT88" s="173" t="s">
        <v>121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126</v>
      </c>
      <c r="BM88" s="173" t="s">
        <v>194</v>
      </c>
    </row>
    <row r="89" spans="1:65" s="2" customFormat="1" ht="24.15" customHeight="1">
      <c r="A89" s="31"/>
      <c r="B89" s="32"/>
      <c r="C89" s="162" t="s">
        <v>150</v>
      </c>
      <c r="D89" s="162" t="s">
        <v>121</v>
      </c>
      <c r="E89" s="163" t="s">
        <v>147</v>
      </c>
      <c r="F89" s="164" t="s">
        <v>148</v>
      </c>
      <c r="G89" s="165" t="s">
        <v>124</v>
      </c>
      <c r="H89" s="166">
        <v>10</v>
      </c>
      <c r="I89" s="167"/>
      <c r="J89" s="168">
        <f t="shared" si="0"/>
        <v>0</v>
      </c>
      <c r="K89" s="164" t="s">
        <v>125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126</v>
      </c>
      <c r="AT89" s="173" t="s">
        <v>121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126</v>
      </c>
      <c r="BM89" s="173" t="s">
        <v>195</v>
      </c>
    </row>
    <row r="90" spans="1:65" s="2" customFormat="1" ht="24.15" customHeight="1">
      <c r="A90" s="31"/>
      <c r="B90" s="32"/>
      <c r="C90" s="162" t="s">
        <v>154</v>
      </c>
      <c r="D90" s="162" t="s">
        <v>121</v>
      </c>
      <c r="E90" s="163" t="s">
        <v>169</v>
      </c>
      <c r="F90" s="164" t="s">
        <v>170</v>
      </c>
      <c r="G90" s="165" t="s">
        <v>124</v>
      </c>
      <c r="H90" s="166">
        <v>1</v>
      </c>
      <c r="I90" s="167"/>
      <c r="J90" s="168">
        <f t="shared" si="0"/>
        <v>0</v>
      </c>
      <c r="K90" s="164" t="s">
        <v>125</v>
      </c>
      <c r="L90" s="36"/>
      <c r="M90" s="175" t="s">
        <v>19</v>
      </c>
      <c r="N90" s="176" t="s">
        <v>41</v>
      </c>
      <c r="O90" s="177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126</v>
      </c>
      <c r="AT90" s="173" t="s">
        <v>121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126</v>
      </c>
      <c r="BM90" s="173" t="s">
        <v>196</v>
      </c>
    </row>
    <row r="91" spans="1:65" s="2" customFormat="1" ht="7" customHeight="1">
      <c r="A91" s="31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36"/>
      <c r="M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</sheetData>
  <sheetProtection algorithmName="SHA-512" hashValue="MdBv4nUo1QuuG9ZpZrrXxN4RStgBMF5OzfA5eJRc/ZLVZDV+d3B+H8VXzpmMHzFKuk8VN/O75hBi3S9xS67cJg==" saltValue="hMhNd3+A7pl3UiOH4zkGQg4EPjD9/mwXSqPgxQQPESP5YN/DM5xj4A0NNbQVPX5UwsQDBC1jtRf6m0dMtPW0rg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4" t="s">
        <v>92</v>
      </c>
    </row>
    <row r="3" spans="1:46" s="1" customFormat="1" ht="7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1" t="str">
        <f>'Rekapitulace stavby'!K6</f>
        <v>Prohlídky UTZ sdělovacího a zabezpečovacího zařízení v obvodu OŘ Hradec Králové 2022 - 2023</v>
      </c>
      <c r="F7" s="302"/>
      <c r="G7" s="302"/>
      <c r="H7" s="302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3" t="s">
        <v>197</v>
      </c>
      <c r="F9" s="304"/>
      <c r="G9" s="304"/>
      <c r="H9" s="304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16. 9. 2021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5" t="str">
        <f>'Rekapitulace stavby'!E14</f>
        <v>Vyplň údaj</v>
      </c>
      <c r="F18" s="306"/>
      <c r="G18" s="306"/>
      <c r="H18" s="306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7" t="s">
        <v>19</v>
      </c>
      <c r="F27" s="307"/>
      <c r="G27" s="307"/>
      <c r="H27" s="30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40</v>
      </c>
      <c r="E33" s="102" t="s">
        <v>41</v>
      </c>
      <c r="F33" s="114">
        <f>ROUND((SUM(BE80:BE91)),  2)</f>
        <v>0</v>
      </c>
      <c r="G33" s="31"/>
      <c r="H33" s="31"/>
      <c r="I33" s="115">
        <v>0.21</v>
      </c>
      <c r="J33" s="114">
        <f>ROUND(((SUM(BE80:BE91))*I33),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42</v>
      </c>
      <c r="F34" s="114">
        <f>ROUND((SUM(BF80:BF91)),  2)</f>
        <v>0</v>
      </c>
      <c r="G34" s="31"/>
      <c r="H34" s="31"/>
      <c r="I34" s="115">
        <v>0.15</v>
      </c>
      <c r="J34" s="114">
        <f>ROUND(((SUM(BF80:BF91))*I34),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43</v>
      </c>
      <c r="F35" s="114">
        <f>ROUND((SUM(BG80:BG91)),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44</v>
      </c>
      <c r="F36" s="114">
        <f>ROUND((SUM(BH80:BH91)),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45</v>
      </c>
      <c r="F37" s="114">
        <f>ROUND((SUM(BI80:BI91)),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8" t="str">
        <f>E7</f>
        <v>Prohlídky UTZ sdělovacího a zabezpečovacího zařízení v obvodu OŘ Hradec Králové 2022 - 2023</v>
      </c>
      <c r="F48" s="309"/>
      <c r="G48" s="309"/>
      <c r="H48" s="30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1" t="str">
        <f>E9</f>
        <v>PS05 - SSZT Liberec 2022</v>
      </c>
      <c r="F50" s="310"/>
      <c r="G50" s="310"/>
      <c r="H50" s="310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16. 9. 2021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15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2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2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75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7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7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8" t="str">
        <f>E7</f>
        <v>Prohlídky UTZ sdělovacího a zabezpečovacího zařízení v obvodu OŘ Hradec Králové 2022 - 2023</v>
      </c>
      <c r="F70" s="309"/>
      <c r="G70" s="309"/>
      <c r="H70" s="30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1" t="str">
        <f>E9</f>
        <v>PS05 - SSZT Liberec 2022</v>
      </c>
      <c r="F72" s="310"/>
      <c r="G72" s="310"/>
      <c r="H72" s="310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7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16. 9. 2021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7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15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15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2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75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SUM(P82:P91)</f>
        <v>0</v>
      </c>
      <c r="Q81" s="156"/>
      <c r="R81" s="157">
        <f>SUM(R82:R91)</f>
        <v>0</v>
      </c>
      <c r="S81" s="156"/>
      <c r="T81" s="158">
        <f>SUM(T82:T91)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SUM(BK82:BK91)</f>
        <v>0</v>
      </c>
    </row>
    <row r="82" spans="1:65" s="2" customFormat="1" ht="49" customHeight="1">
      <c r="A82" s="31"/>
      <c r="B82" s="32"/>
      <c r="C82" s="162" t="s">
        <v>142</v>
      </c>
      <c r="D82" s="162" t="s">
        <v>121</v>
      </c>
      <c r="E82" s="163" t="s">
        <v>122</v>
      </c>
      <c r="F82" s="164" t="s">
        <v>123</v>
      </c>
      <c r="G82" s="165" t="s">
        <v>124</v>
      </c>
      <c r="H82" s="166">
        <v>3</v>
      </c>
      <c r="I82" s="167"/>
      <c r="J82" s="168">
        <f t="shared" ref="J82:J91" si="0">ROUND(I82*H82,2)</f>
        <v>0</v>
      </c>
      <c r="K82" s="164" t="s">
        <v>125</v>
      </c>
      <c r="L82" s="36"/>
      <c r="M82" s="169" t="s">
        <v>19</v>
      </c>
      <c r="N82" s="170" t="s">
        <v>41</v>
      </c>
      <c r="O82" s="61"/>
      <c r="P82" s="171">
        <f t="shared" ref="P82:P91" si="1">O82*H82</f>
        <v>0</v>
      </c>
      <c r="Q82" s="171">
        <v>0</v>
      </c>
      <c r="R82" s="171">
        <f t="shared" ref="R82:R91" si="2">Q82*H82</f>
        <v>0</v>
      </c>
      <c r="S82" s="171">
        <v>0</v>
      </c>
      <c r="T82" s="172">
        <f t="shared" ref="T82:T91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126</v>
      </c>
      <c r="AT82" s="173" t="s">
        <v>121</v>
      </c>
      <c r="AU82" s="173" t="s">
        <v>78</v>
      </c>
      <c r="AY82" s="14" t="s">
        <v>120</v>
      </c>
      <c r="BE82" s="174">
        <f t="shared" ref="BE82:BE91" si="4">IF(N82="základní",J82,0)</f>
        <v>0</v>
      </c>
      <c r="BF82" s="174">
        <f t="shared" ref="BF82:BF91" si="5">IF(N82="snížená",J82,0)</f>
        <v>0</v>
      </c>
      <c r="BG82" s="174">
        <f t="shared" ref="BG82:BG91" si="6">IF(N82="zákl. přenesená",J82,0)</f>
        <v>0</v>
      </c>
      <c r="BH82" s="174">
        <f t="shared" ref="BH82:BH91" si="7">IF(N82="sníž. přenesená",J82,0)</f>
        <v>0</v>
      </c>
      <c r="BI82" s="174">
        <f t="shared" ref="BI82:BI91" si="8">IF(N82="nulová",J82,0)</f>
        <v>0</v>
      </c>
      <c r="BJ82" s="14" t="s">
        <v>78</v>
      </c>
      <c r="BK82" s="174">
        <f t="shared" ref="BK82:BK91" si="9">ROUND(I82*H82,2)</f>
        <v>0</v>
      </c>
      <c r="BL82" s="14" t="s">
        <v>126</v>
      </c>
      <c r="BM82" s="173" t="s">
        <v>198</v>
      </c>
    </row>
    <row r="83" spans="1:65" s="2" customFormat="1" ht="49" customHeight="1">
      <c r="A83" s="31"/>
      <c r="B83" s="32"/>
      <c r="C83" s="162" t="s">
        <v>146</v>
      </c>
      <c r="D83" s="162" t="s">
        <v>121</v>
      </c>
      <c r="E83" s="163" t="s">
        <v>199</v>
      </c>
      <c r="F83" s="164" t="s">
        <v>200</v>
      </c>
      <c r="G83" s="165" t="s">
        <v>124</v>
      </c>
      <c r="H83" s="166">
        <v>3</v>
      </c>
      <c r="I83" s="167"/>
      <c r="J83" s="168">
        <f t="shared" si="0"/>
        <v>0</v>
      </c>
      <c r="K83" s="164" t="s">
        <v>125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126</v>
      </c>
      <c r="AT83" s="173" t="s">
        <v>121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126</v>
      </c>
      <c r="BM83" s="173" t="s">
        <v>201</v>
      </c>
    </row>
    <row r="84" spans="1:65" s="2" customFormat="1" ht="49" customHeight="1">
      <c r="A84" s="31"/>
      <c r="B84" s="32"/>
      <c r="C84" s="162" t="s">
        <v>150</v>
      </c>
      <c r="D84" s="162" t="s">
        <v>121</v>
      </c>
      <c r="E84" s="163" t="s">
        <v>202</v>
      </c>
      <c r="F84" s="164" t="s">
        <v>203</v>
      </c>
      <c r="G84" s="165" t="s">
        <v>124</v>
      </c>
      <c r="H84" s="166">
        <v>4</v>
      </c>
      <c r="I84" s="167"/>
      <c r="J84" s="168">
        <f t="shared" si="0"/>
        <v>0</v>
      </c>
      <c r="K84" s="164" t="s">
        <v>125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126</v>
      </c>
      <c r="AT84" s="173" t="s">
        <v>121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126</v>
      </c>
      <c r="BM84" s="173" t="s">
        <v>204</v>
      </c>
    </row>
    <row r="85" spans="1:65" s="2" customFormat="1" ht="49" customHeight="1">
      <c r="A85" s="31"/>
      <c r="B85" s="32"/>
      <c r="C85" s="162" t="s">
        <v>154</v>
      </c>
      <c r="D85" s="162" t="s">
        <v>121</v>
      </c>
      <c r="E85" s="163" t="s">
        <v>128</v>
      </c>
      <c r="F85" s="164" t="s">
        <v>129</v>
      </c>
      <c r="G85" s="165" t="s">
        <v>124</v>
      </c>
      <c r="H85" s="166">
        <v>12</v>
      </c>
      <c r="I85" s="167"/>
      <c r="J85" s="168">
        <f t="shared" si="0"/>
        <v>0</v>
      </c>
      <c r="K85" s="164" t="s">
        <v>125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126</v>
      </c>
      <c r="AT85" s="173" t="s">
        <v>121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126</v>
      </c>
      <c r="BM85" s="173" t="s">
        <v>205</v>
      </c>
    </row>
    <row r="86" spans="1:65" s="2" customFormat="1" ht="49" customHeight="1">
      <c r="A86" s="31"/>
      <c r="B86" s="32"/>
      <c r="C86" s="162" t="s">
        <v>172</v>
      </c>
      <c r="D86" s="162" t="s">
        <v>121</v>
      </c>
      <c r="E86" s="163" t="s">
        <v>161</v>
      </c>
      <c r="F86" s="164" t="s">
        <v>162</v>
      </c>
      <c r="G86" s="165" t="s">
        <v>124</v>
      </c>
      <c r="H86" s="166">
        <v>1</v>
      </c>
      <c r="I86" s="167"/>
      <c r="J86" s="168">
        <f t="shared" si="0"/>
        <v>0</v>
      </c>
      <c r="K86" s="164" t="s">
        <v>125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126</v>
      </c>
      <c r="AT86" s="173" t="s">
        <v>121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126</v>
      </c>
      <c r="BM86" s="173" t="s">
        <v>206</v>
      </c>
    </row>
    <row r="87" spans="1:65" s="2" customFormat="1" ht="24.15" customHeight="1">
      <c r="A87" s="31"/>
      <c r="B87" s="32"/>
      <c r="C87" s="162" t="s">
        <v>78</v>
      </c>
      <c r="D87" s="162" t="s">
        <v>121</v>
      </c>
      <c r="E87" s="163" t="s">
        <v>132</v>
      </c>
      <c r="F87" s="164" t="s">
        <v>133</v>
      </c>
      <c r="G87" s="165" t="s">
        <v>124</v>
      </c>
      <c r="H87" s="166">
        <v>46</v>
      </c>
      <c r="I87" s="167"/>
      <c r="J87" s="168">
        <f t="shared" si="0"/>
        <v>0</v>
      </c>
      <c r="K87" s="164" t="s">
        <v>125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126</v>
      </c>
      <c r="AT87" s="173" t="s">
        <v>121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126</v>
      </c>
      <c r="BM87" s="173" t="s">
        <v>207</v>
      </c>
    </row>
    <row r="88" spans="1:65" s="2" customFormat="1" ht="24.15" customHeight="1">
      <c r="A88" s="31"/>
      <c r="B88" s="32"/>
      <c r="C88" s="162" t="s">
        <v>80</v>
      </c>
      <c r="D88" s="162" t="s">
        <v>121</v>
      </c>
      <c r="E88" s="163" t="s">
        <v>135</v>
      </c>
      <c r="F88" s="164" t="s">
        <v>136</v>
      </c>
      <c r="G88" s="165" t="s">
        <v>124</v>
      </c>
      <c r="H88" s="166">
        <v>4</v>
      </c>
      <c r="I88" s="167"/>
      <c r="J88" s="168">
        <f t="shared" si="0"/>
        <v>0</v>
      </c>
      <c r="K88" s="164" t="s">
        <v>125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126</v>
      </c>
      <c r="AT88" s="173" t="s">
        <v>121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126</v>
      </c>
      <c r="BM88" s="173" t="s">
        <v>208</v>
      </c>
    </row>
    <row r="89" spans="1:65" s="2" customFormat="1" ht="24.15" customHeight="1">
      <c r="A89" s="31"/>
      <c r="B89" s="32"/>
      <c r="C89" s="162" t="s">
        <v>131</v>
      </c>
      <c r="D89" s="162" t="s">
        <v>121</v>
      </c>
      <c r="E89" s="163" t="s">
        <v>139</v>
      </c>
      <c r="F89" s="164" t="s">
        <v>140</v>
      </c>
      <c r="G89" s="165" t="s">
        <v>124</v>
      </c>
      <c r="H89" s="166">
        <v>11</v>
      </c>
      <c r="I89" s="167"/>
      <c r="J89" s="168">
        <f t="shared" si="0"/>
        <v>0</v>
      </c>
      <c r="K89" s="164" t="s">
        <v>125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126</v>
      </c>
      <c r="AT89" s="173" t="s">
        <v>121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126</v>
      </c>
      <c r="BM89" s="173" t="s">
        <v>209</v>
      </c>
    </row>
    <row r="90" spans="1:65" s="2" customFormat="1" ht="24.15" customHeight="1">
      <c r="A90" s="31"/>
      <c r="B90" s="32"/>
      <c r="C90" s="162" t="s">
        <v>119</v>
      </c>
      <c r="D90" s="162" t="s">
        <v>121</v>
      </c>
      <c r="E90" s="163" t="s">
        <v>143</v>
      </c>
      <c r="F90" s="164" t="s">
        <v>144</v>
      </c>
      <c r="G90" s="165" t="s">
        <v>124</v>
      </c>
      <c r="H90" s="166">
        <v>7</v>
      </c>
      <c r="I90" s="167"/>
      <c r="J90" s="168">
        <f t="shared" si="0"/>
        <v>0</v>
      </c>
      <c r="K90" s="164" t="s">
        <v>125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126</v>
      </c>
      <c r="AT90" s="173" t="s">
        <v>121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126</v>
      </c>
      <c r="BM90" s="173" t="s">
        <v>210</v>
      </c>
    </row>
    <row r="91" spans="1:65" s="2" customFormat="1" ht="24.15" customHeight="1">
      <c r="A91" s="31"/>
      <c r="B91" s="32"/>
      <c r="C91" s="162" t="s">
        <v>138</v>
      </c>
      <c r="D91" s="162" t="s">
        <v>121</v>
      </c>
      <c r="E91" s="163" t="s">
        <v>147</v>
      </c>
      <c r="F91" s="164" t="s">
        <v>148</v>
      </c>
      <c r="G91" s="165" t="s">
        <v>124</v>
      </c>
      <c r="H91" s="166">
        <v>4</v>
      </c>
      <c r="I91" s="167"/>
      <c r="J91" s="168">
        <f t="shared" si="0"/>
        <v>0</v>
      </c>
      <c r="K91" s="164" t="s">
        <v>125</v>
      </c>
      <c r="L91" s="36"/>
      <c r="M91" s="175" t="s">
        <v>19</v>
      </c>
      <c r="N91" s="176" t="s">
        <v>41</v>
      </c>
      <c r="O91" s="177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126</v>
      </c>
      <c r="AT91" s="173" t="s">
        <v>121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126</v>
      </c>
      <c r="BM91" s="173" t="s">
        <v>211</v>
      </c>
    </row>
    <row r="92" spans="1:65" s="2" customFormat="1" ht="7" customHeight="1">
      <c r="A92" s="31"/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36"/>
      <c r="M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</sheetData>
  <sheetProtection algorithmName="SHA-512" hashValue="ry0syHjtd6QxhYchU4aeUsCMuAqLoIVqdaZBNXKswYrpKwYGfn7HOA0vQWIKVBfCW7uT6AyvDQ/eAz2zBj2JDg==" saltValue="3+NzE8BfUe2VYzIer8bp2oZWSbeRrrMLPEiEBHEHMKhUwO7BScYoNqv/m6VU0cm+Nj3GdjNgps2agttTIxiJrw==" spinCount="100000" sheet="1" objects="1" scenarios="1" formatColumns="0" formatRows="0" autoFilter="0"/>
  <autoFilter ref="C79:K9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4" t="s">
        <v>95</v>
      </c>
    </row>
    <row r="3" spans="1:46" s="1" customFormat="1" ht="7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1" t="str">
        <f>'Rekapitulace stavby'!K6</f>
        <v>Prohlídky UTZ sdělovacího a zabezpečovacího zařízení v obvodu OŘ Hradec Králové 2022 - 2023</v>
      </c>
      <c r="F7" s="302"/>
      <c r="G7" s="302"/>
      <c r="H7" s="302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3" t="s">
        <v>212</v>
      </c>
      <c r="F9" s="304"/>
      <c r="G9" s="304"/>
      <c r="H9" s="304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16. 9. 2021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5" t="str">
        <f>'Rekapitulace stavby'!E14</f>
        <v>Vyplň údaj</v>
      </c>
      <c r="F18" s="306"/>
      <c r="G18" s="306"/>
      <c r="H18" s="306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7" t="s">
        <v>19</v>
      </c>
      <c r="F27" s="307"/>
      <c r="G27" s="307"/>
      <c r="H27" s="30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3" t="s">
        <v>40</v>
      </c>
      <c r="E33" s="102" t="s">
        <v>41</v>
      </c>
      <c r="F33" s="114">
        <f>ROUND((SUM(BE80:BE88)),  2)</f>
        <v>0</v>
      </c>
      <c r="G33" s="31"/>
      <c r="H33" s="31"/>
      <c r="I33" s="115">
        <v>0.21</v>
      </c>
      <c r="J33" s="114">
        <f>ROUND(((SUM(BE80:BE88))*I33),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2" t="s">
        <v>42</v>
      </c>
      <c r="F34" s="114">
        <f>ROUND((SUM(BF80:BF88)),  2)</f>
        <v>0</v>
      </c>
      <c r="G34" s="31"/>
      <c r="H34" s="31"/>
      <c r="I34" s="115">
        <v>0.15</v>
      </c>
      <c r="J34" s="114">
        <f>ROUND(((SUM(BF80:BF88))*I34),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2" t="s">
        <v>43</v>
      </c>
      <c r="F35" s="114">
        <f>ROUND((SUM(BG80:BG88)),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2" t="s">
        <v>44</v>
      </c>
      <c r="F36" s="114">
        <f>ROUND((SUM(BH80:BH88)),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2" t="s">
        <v>45</v>
      </c>
      <c r="F37" s="114">
        <f>ROUND((SUM(BI80:BI88)),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7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7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8" t="str">
        <f>E7</f>
        <v>Prohlídky UTZ sdělovacího a zabezpečovacího zařízení v obvodu OŘ Hradec Králové 2022 - 2023</v>
      </c>
      <c r="F48" s="309"/>
      <c r="G48" s="309"/>
      <c r="H48" s="309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1" t="str">
        <f>E9</f>
        <v>PS06 - SSZT Liberec 2023</v>
      </c>
      <c r="F50" s="310"/>
      <c r="G50" s="310"/>
      <c r="H50" s="310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7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16. 9. 2021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7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15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15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2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2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75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7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7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7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8" t="str">
        <f>E7</f>
        <v>Prohlídky UTZ sdělovacího a zabezpečovacího zařízení v obvodu OŘ Hradec Králové 2022 - 2023</v>
      </c>
      <c r="F70" s="309"/>
      <c r="G70" s="309"/>
      <c r="H70" s="309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1" t="str">
        <f>E9</f>
        <v>PS06 - SSZT Liberec 2023</v>
      </c>
      <c r="F72" s="310"/>
      <c r="G72" s="310"/>
      <c r="H72" s="310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7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16. 9. 2021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7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15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15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2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75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SUM(P82:P88)</f>
        <v>0</v>
      </c>
      <c r="Q81" s="156"/>
      <c r="R81" s="157">
        <f>SUM(R82:R88)</f>
        <v>0</v>
      </c>
      <c r="S81" s="156"/>
      <c r="T81" s="158">
        <f>SUM(T82:T88)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SUM(BK82:BK88)</f>
        <v>0</v>
      </c>
    </row>
    <row r="82" spans="1:65" s="2" customFormat="1" ht="49" customHeight="1">
      <c r="A82" s="31"/>
      <c r="B82" s="32"/>
      <c r="C82" s="162" t="s">
        <v>119</v>
      </c>
      <c r="D82" s="162" t="s">
        <v>121</v>
      </c>
      <c r="E82" s="163" t="s">
        <v>122</v>
      </c>
      <c r="F82" s="164" t="s">
        <v>123</v>
      </c>
      <c r="G82" s="165" t="s">
        <v>124</v>
      </c>
      <c r="H82" s="166">
        <v>1</v>
      </c>
      <c r="I82" s="167"/>
      <c r="J82" s="168">
        <f t="shared" ref="J82:J88" si="0">ROUND(I82*H82,2)</f>
        <v>0</v>
      </c>
      <c r="K82" s="164" t="s">
        <v>125</v>
      </c>
      <c r="L82" s="36"/>
      <c r="M82" s="169" t="s">
        <v>19</v>
      </c>
      <c r="N82" s="170" t="s">
        <v>41</v>
      </c>
      <c r="O82" s="61"/>
      <c r="P82" s="171">
        <f t="shared" ref="P82:P88" si="1">O82*H82</f>
        <v>0</v>
      </c>
      <c r="Q82" s="171">
        <v>0</v>
      </c>
      <c r="R82" s="171">
        <f t="shared" ref="R82:R88" si="2">Q82*H82</f>
        <v>0</v>
      </c>
      <c r="S82" s="171">
        <v>0</v>
      </c>
      <c r="T82" s="172">
        <f t="shared" ref="T82:T88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126</v>
      </c>
      <c r="AT82" s="173" t="s">
        <v>121</v>
      </c>
      <c r="AU82" s="173" t="s">
        <v>78</v>
      </c>
      <c r="AY82" s="14" t="s">
        <v>120</v>
      </c>
      <c r="BE82" s="174">
        <f t="shared" ref="BE82:BE88" si="4">IF(N82="základní",J82,0)</f>
        <v>0</v>
      </c>
      <c r="BF82" s="174">
        <f t="shared" ref="BF82:BF88" si="5">IF(N82="snížená",J82,0)</f>
        <v>0</v>
      </c>
      <c r="BG82" s="174">
        <f t="shared" ref="BG82:BG88" si="6">IF(N82="zákl. přenesená",J82,0)</f>
        <v>0</v>
      </c>
      <c r="BH82" s="174">
        <f t="shared" ref="BH82:BH88" si="7">IF(N82="sníž. přenesená",J82,0)</f>
        <v>0</v>
      </c>
      <c r="BI82" s="174">
        <f t="shared" ref="BI82:BI88" si="8">IF(N82="nulová",J82,0)</f>
        <v>0</v>
      </c>
      <c r="BJ82" s="14" t="s">
        <v>78</v>
      </c>
      <c r="BK82" s="174">
        <f t="shared" ref="BK82:BK88" si="9">ROUND(I82*H82,2)</f>
        <v>0</v>
      </c>
      <c r="BL82" s="14" t="s">
        <v>126</v>
      </c>
      <c r="BM82" s="173" t="s">
        <v>213</v>
      </c>
    </row>
    <row r="83" spans="1:65" s="2" customFormat="1" ht="49" customHeight="1">
      <c r="A83" s="31"/>
      <c r="B83" s="32"/>
      <c r="C83" s="162" t="s">
        <v>138</v>
      </c>
      <c r="D83" s="162" t="s">
        <v>121</v>
      </c>
      <c r="E83" s="163" t="s">
        <v>199</v>
      </c>
      <c r="F83" s="164" t="s">
        <v>200</v>
      </c>
      <c r="G83" s="165" t="s">
        <v>124</v>
      </c>
      <c r="H83" s="166">
        <v>1</v>
      </c>
      <c r="I83" s="167"/>
      <c r="J83" s="168">
        <f t="shared" si="0"/>
        <v>0</v>
      </c>
      <c r="K83" s="164" t="s">
        <v>125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126</v>
      </c>
      <c r="AT83" s="173" t="s">
        <v>121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126</v>
      </c>
      <c r="BM83" s="173" t="s">
        <v>214</v>
      </c>
    </row>
    <row r="84" spans="1:65" s="2" customFormat="1" ht="49" customHeight="1">
      <c r="A84" s="31"/>
      <c r="B84" s="32"/>
      <c r="C84" s="162" t="s">
        <v>142</v>
      </c>
      <c r="D84" s="162" t="s">
        <v>121</v>
      </c>
      <c r="E84" s="163" t="s">
        <v>128</v>
      </c>
      <c r="F84" s="164" t="s">
        <v>129</v>
      </c>
      <c r="G84" s="165" t="s">
        <v>124</v>
      </c>
      <c r="H84" s="166">
        <v>3</v>
      </c>
      <c r="I84" s="167"/>
      <c r="J84" s="168">
        <f t="shared" si="0"/>
        <v>0</v>
      </c>
      <c r="K84" s="164" t="s">
        <v>125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126</v>
      </c>
      <c r="AT84" s="173" t="s">
        <v>121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126</v>
      </c>
      <c r="BM84" s="173" t="s">
        <v>215</v>
      </c>
    </row>
    <row r="85" spans="1:65" s="2" customFormat="1" ht="49" customHeight="1">
      <c r="A85" s="31"/>
      <c r="B85" s="32"/>
      <c r="C85" s="162" t="s">
        <v>146</v>
      </c>
      <c r="D85" s="162" t="s">
        <v>121</v>
      </c>
      <c r="E85" s="163" t="s">
        <v>161</v>
      </c>
      <c r="F85" s="164" t="s">
        <v>162</v>
      </c>
      <c r="G85" s="165" t="s">
        <v>124</v>
      </c>
      <c r="H85" s="166">
        <v>3</v>
      </c>
      <c r="I85" s="167"/>
      <c r="J85" s="168">
        <f t="shared" si="0"/>
        <v>0</v>
      </c>
      <c r="K85" s="164" t="s">
        <v>125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126</v>
      </c>
      <c r="AT85" s="173" t="s">
        <v>121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126</v>
      </c>
      <c r="BM85" s="173" t="s">
        <v>216</v>
      </c>
    </row>
    <row r="86" spans="1:65" s="2" customFormat="1" ht="24.15" customHeight="1">
      <c r="A86" s="31"/>
      <c r="B86" s="32"/>
      <c r="C86" s="162" t="s">
        <v>78</v>
      </c>
      <c r="D86" s="162" t="s">
        <v>121</v>
      </c>
      <c r="E86" s="163" t="s">
        <v>132</v>
      </c>
      <c r="F86" s="164" t="s">
        <v>133</v>
      </c>
      <c r="G86" s="165" t="s">
        <v>124</v>
      </c>
      <c r="H86" s="166">
        <v>15</v>
      </c>
      <c r="I86" s="167"/>
      <c r="J86" s="168">
        <f t="shared" si="0"/>
        <v>0</v>
      </c>
      <c r="K86" s="164" t="s">
        <v>125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126</v>
      </c>
      <c r="AT86" s="173" t="s">
        <v>121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126</v>
      </c>
      <c r="BM86" s="173" t="s">
        <v>217</v>
      </c>
    </row>
    <row r="87" spans="1:65" s="2" customFormat="1" ht="24.15" customHeight="1">
      <c r="A87" s="31"/>
      <c r="B87" s="32"/>
      <c r="C87" s="162" t="s">
        <v>80</v>
      </c>
      <c r="D87" s="162" t="s">
        <v>121</v>
      </c>
      <c r="E87" s="163" t="s">
        <v>139</v>
      </c>
      <c r="F87" s="164" t="s">
        <v>140</v>
      </c>
      <c r="G87" s="165" t="s">
        <v>124</v>
      </c>
      <c r="H87" s="166">
        <v>13</v>
      </c>
      <c r="I87" s="167"/>
      <c r="J87" s="168">
        <f t="shared" si="0"/>
        <v>0</v>
      </c>
      <c r="K87" s="164" t="s">
        <v>125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126</v>
      </c>
      <c r="AT87" s="173" t="s">
        <v>121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126</v>
      </c>
      <c r="BM87" s="173" t="s">
        <v>218</v>
      </c>
    </row>
    <row r="88" spans="1:65" s="2" customFormat="1" ht="24.15" customHeight="1">
      <c r="A88" s="31"/>
      <c r="B88" s="32"/>
      <c r="C88" s="162" t="s">
        <v>131</v>
      </c>
      <c r="D88" s="162" t="s">
        <v>121</v>
      </c>
      <c r="E88" s="163" t="s">
        <v>143</v>
      </c>
      <c r="F88" s="164" t="s">
        <v>144</v>
      </c>
      <c r="G88" s="165" t="s">
        <v>124</v>
      </c>
      <c r="H88" s="166">
        <v>1</v>
      </c>
      <c r="I88" s="167"/>
      <c r="J88" s="168">
        <f t="shared" si="0"/>
        <v>0</v>
      </c>
      <c r="K88" s="164" t="s">
        <v>125</v>
      </c>
      <c r="L88" s="36"/>
      <c r="M88" s="175" t="s">
        <v>19</v>
      </c>
      <c r="N88" s="176" t="s">
        <v>41</v>
      </c>
      <c r="O88" s="177"/>
      <c r="P88" s="178">
        <f t="shared" si="1"/>
        <v>0</v>
      </c>
      <c r="Q88" s="178">
        <v>0</v>
      </c>
      <c r="R88" s="178">
        <f t="shared" si="2"/>
        <v>0</v>
      </c>
      <c r="S88" s="178">
        <v>0</v>
      </c>
      <c r="T88" s="179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126</v>
      </c>
      <c r="AT88" s="173" t="s">
        <v>121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126</v>
      </c>
      <c r="BM88" s="173" t="s">
        <v>219</v>
      </c>
    </row>
    <row r="89" spans="1:65" s="2" customFormat="1" ht="7" customHeight="1">
      <c r="A89" s="31"/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6"/>
      <c r="M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</sheetData>
  <sheetProtection algorithmName="SHA-512" hashValue="QIBGpB4YXxbm6onmP5bk1c8a84djh1SDpgAUL57oaZcbSDxar0ouhOBHu5VGiO+TMHXcHB3jmtgZGx3lw//e5w==" saltValue="ApldPgUWLdaWw9UqJHaxnkQWuXzYXmZ/7I/DiVf61V7AjXf5t2xMyrBjpijhZ/oMaNxnHLHEUonhb+DHFH2nrA==" spinCount="100000" sheet="1" objects="1" scenarios="1" formatColumns="0" formatRows="0" autoFilter="0"/>
  <autoFilter ref="C79:K8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3.5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09375" style="180" customWidth="1"/>
    <col min="7" max="7" width="5" style="180" customWidth="1"/>
    <col min="8" max="8" width="77.77734375" style="180" customWidth="1"/>
    <col min="9" max="10" width="20" style="180" customWidth="1"/>
    <col min="11" max="11" width="1.6640625" style="180" customWidth="1"/>
  </cols>
  <sheetData>
    <row r="1" spans="2:11" s="1" customFormat="1" ht="37.5" customHeight="1"/>
    <row r="2" spans="2:11" s="1" customFormat="1" ht="7.5" customHeight="1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2" customFormat="1" ht="45" customHeight="1">
      <c r="B3" s="184"/>
      <c r="C3" s="312" t="s">
        <v>220</v>
      </c>
      <c r="D3" s="312"/>
      <c r="E3" s="312"/>
      <c r="F3" s="312"/>
      <c r="G3" s="312"/>
      <c r="H3" s="312"/>
      <c r="I3" s="312"/>
      <c r="J3" s="312"/>
      <c r="K3" s="185"/>
    </row>
    <row r="4" spans="2:11" s="1" customFormat="1" ht="25.5" customHeight="1">
      <c r="B4" s="186"/>
      <c r="C4" s="317" t="s">
        <v>221</v>
      </c>
      <c r="D4" s="317"/>
      <c r="E4" s="317"/>
      <c r="F4" s="317"/>
      <c r="G4" s="317"/>
      <c r="H4" s="317"/>
      <c r="I4" s="317"/>
      <c r="J4" s="317"/>
      <c r="K4" s="187"/>
    </row>
    <row r="5" spans="2:11" s="1" customFormat="1" ht="5.25" customHeight="1">
      <c r="B5" s="186"/>
      <c r="C5" s="188"/>
      <c r="D5" s="188"/>
      <c r="E5" s="188"/>
      <c r="F5" s="188"/>
      <c r="G5" s="188"/>
      <c r="H5" s="188"/>
      <c r="I5" s="188"/>
      <c r="J5" s="188"/>
      <c r="K5" s="187"/>
    </row>
    <row r="6" spans="2:11" s="1" customFormat="1" ht="15" customHeight="1">
      <c r="B6" s="186"/>
      <c r="C6" s="316" t="s">
        <v>222</v>
      </c>
      <c r="D6" s="316"/>
      <c r="E6" s="316"/>
      <c r="F6" s="316"/>
      <c r="G6" s="316"/>
      <c r="H6" s="316"/>
      <c r="I6" s="316"/>
      <c r="J6" s="316"/>
      <c r="K6" s="187"/>
    </row>
    <row r="7" spans="2:11" s="1" customFormat="1" ht="15" customHeight="1">
      <c r="B7" s="190"/>
      <c r="C7" s="316" t="s">
        <v>223</v>
      </c>
      <c r="D7" s="316"/>
      <c r="E7" s="316"/>
      <c r="F7" s="316"/>
      <c r="G7" s="316"/>
      <c r="H7" s="316"/>
      <c r="I7" s="316"/>
      <c r="J7" s="316"/>
      <c r="K7" s="187"/>
    </row>
    <row r="8" spans="2:11" s="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pans="2:11" s="1" customFormat="1" ht="15" customHeight="1">
      <c r="B9" s="190"/>
      <c r="C9" s="316" t="s">
        <v>224</v>
      </c>
      <c r="D9" s="316"/>
      <c r="E9" s="316"/>
      <c r="F9" s="316"/>
      <c r="G9" s="316"/>
      <c r="H9" s="316"/>
      <c r="I9" s="316"/>
      <c r="J9" s="316"/>
      <c r="K9" s="187"/>
    </row>
    <row r="10" spans="2:11" s="1" customFormat="1" ht="15" customHeight="1">
      <c r="B10" s="190"/>
      <c r="C10" s="189"/>
      <c r="D10" s="316" t="s">
        <v>225</v>
      </c>
      <c r="E10" s="316"/>
      <c r="F10" s="316"/>
      <c r="G10" s="316"/>
      <c r="H10" s="316"/>
      <c r="I10" s="316"/>
      <c r="J10" s="316"/>
      <c r="K10" s="187"/>
    </row>
    <row r="11" spans="2:11" s="1" customFormat="1" ht="15" customHeight="1">
      <c r="B11" s="190"/>
      <c r="C11" s="191"/>
      <c r="D11" s="316" t="s">
        <v>226</v>
      </c>
      <c r="E11" s="316"/>
      <c r="F11" s="316"/>
      <c r="G11" s="316"/>
      <c r="H11" s="316"/>
      <c r="I11" s="316"/>
      <c r="J11" s="316"/>
      <c r="K11" s="187"/>
    </row>
    <row r="12" spans="2:11" s="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pans="2:11" s="1" customFormat="1" ht="15" customHeight="1">
      <c r="B13" s="190"/>
      <c r="C13" s="191"/>
      <c r="D13" s="192" t="s">
        <v>227</v>
      </c>
      <c r="E13" s="189"/>
      <c r="F13" s="189"/>
      <c r="G13" s="189"/>
      <c r="H13" s="189"/>
      <c r="I13" s="189"/>
      <c r="J13" s="189"/>
      <c r="K13" s="187"/>
    </row>
    <row r="14" spans="2:11" s="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pans="2:11" s="1" customFormat="1" ht="15" customHeight="1">
      <c r="B15" s="190"/>
      <c r="C15" s="191"/>
      <c r="D15" s="316" t="s">
        <v>228</v>
      </c>
      <c r="E15" s="316"/>
      <c r="F15" s="316"/>
      <c r="G15" s="316"/>
      <c r="H15" s="316"/>
      <c r="I15" s="316"/>
      <c r="J15" s="316"/>
      <c r="K15" s="187"/>
    </row>
    <row r="16" spans="2:11" s="1" customFormat="1" ht="15" customHeight="1">
      <c r="B16" s="190"/>
      <c r="C16" s="191"/>
      <c r="D16" s="316" t="s">
        <v>229</v>
      </c>
      <c r="E16" s="316"/>
      <c r="F16" s="316"/>
      <c r="G16" s="316"/>
      <c r="H16" s="316"/>
      <c r="I16" s="316"/>
      <c r="J16" s="316"/>
      <c r="K16" s="187"/>
    </row>
    <row r="17" spans="2:11" s="1" customFormat="1" ht="15" customHeight="1">
      <c r="B17" s="190"/>
      <c r="C17" s="191"/>
      <c r="D17" s="316" t="s">
        <v>230</v>
      </c>
      <c r="E17" s="316"/>
      <c r="F17" s="316"/>
      <c r="G17" s="316"/>
      <c r="H17" s="316"/>
      <c r="I17" s="316"/>
      <c r="J17" s="316"/>
      <c r="K17" s="187"/>
    </row>
    <row r="18" spans="2:11" s="1" customFormat="1" ht="15" customHeight="1">
      <c r="B18" s="190"/>
      <c r="C18" s="191"/>
      <c r="D18" s="191"/>
      <c r="E18" s="193" t="s">
        <v>77</v>
      </c>
      <c r="F18" s="316" t="s">
        <v>231</v>
      </c>
      <c r="G18" s="316"/>
      <c r="H18" s="316"/>
      <c r="I18" s="316"/>
      <c r="J18" s="316"/>
      <c r="K18" s="187"/>
    </row>
    <row r="19" spans="2:11" s="1" customFormat="1" ht="15" customHeight="1">
      <c r="B19" s="190"/>
      <c r="C19" s="191"/>
      <c r="D19" s="191"/>
      <c r="E19" s="193" t="s">
        <v>232</v>
      </c>
      <c r="F19" s="316" t="s">
        <v>233</v>
      </c>
      <c r="G19" s="316"/>
      <c r="H19" s="316"/>
      <c r="I19" s="316"/>
      <c r="J19" s="316"/>
      <c r="K19" s="187"/>
    </row>
    <row r="20" spans="2:11" s="1" customFormat="1" ht="15" customHeight="1">
      <c r="B20" s="190"/>
      <c r="C20" s="191"/>
      <c r="D20" s="191"/>
      <c r="E20" s="193" t="s">
        <v>234</v>
      </c>
      <c r="F20" s="316" t="s">
        <v>235</v>
      </c>
      <c r="G20" s="316"/>
      <c r="H20" s="316"/>
      <c r="I20" s="316"/>
      <c r="J20" s="316"/>
      <c r="K20" s="187"/>
    </row>
    <row r="21" spans="2:11" s="1" customFormat="1" ht="15" customHeight="1">
      <c r="B21" s="190"/>
      <c r="C21" s="191"/>
      <c r="D21" s="191"/>
      <c r="E21" s="193" t="s">
        <v>236</v>
      </c>
      <c r="F21" s="316" t="s">
        <v>237</v>
      </c>
      <c r="G21" s="316"/>
      <c r="H21" s="316"/>
      <c r="I21" s="316"/>
      <c r="J21" s="316"/>
      <c r="K21" s="187"/>
    </row>
    <row r="22" spans="2:11" s="1" customFormat="1" ht="15" customHeight="1">
      <c r="B22" s="190"/>
      <c r="C22" s="191"/>
      <c r="D22" s="191"/>
      <c r="E22" s="193" t="s">
        <v>117</v>
      </c>
      <c r="F22" s="316" t="s">
        <v>118</v>
      </c>
      <c r="G22" s="316"/>
      <c r="H22" s="316"/>
      <c r="I22" s="316"/>
      <c r="J22" s="316"/>
      <c r="K22" s="187"/>
    </row>
    <row r="23" spans="2:11" s="1" customFormat="1" ht="15" customHeight="1">
      <c r="B23" s="190"/>
      <c r="C23" s="191"/>
      <c r="D23" s="191"/>
      <c r="E23" s="193" t="s">
        <v>238</v>
      </c>
      <c r="F23" s="316" t="s">
        <v>239</v>
      </c>
      <c r="G23" s="316"/>
      <c r="H23" s="316"/>
      <c r="I23" s="316"/>
      <c r="J23" s="316"/>
      <c r="K23" s="187"/>
    </row>
    <row r="24" spans="2:11" s="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pans="2:11" s="1" customFormat="1" ht="15" customHeight="1">
      <c r="B25" s="190"/>
      <c r="C25" s="316" t="s">
        <v>240</v>
      </c>
      <c r="D25" s="316"/>
      <c r="E25" s="316"/>
      <c r="F25" s="316"/>
      <c r="G25" s="316"/>
      <c r="H25" s="316"/>
      <c r="I25" s="316"/>
      <c r="J25" s="316"/>
      <c r="K25" s="187"/>
    </row>
    <row r="26" spans="2:11" s="1" customFormat="1" ht="15" customHeight="1">
      <c r="B26" s="190"/>
      <c r="C26" s="316" t="s">
        <v>241</v>
      </c>
      <c r="D26" s="316"/>
      <c r="E26" s="316"/>
      <c r="F26" s="316"/>
      <c r="G26" s="316"/>
      <c r="H26" s="316"/>
      <c r="I26" s="316"/>
      <c r="J26" s="316"/>
      <c r="K26" s="187"/>
    </row>
    <row r="27" spans="2:11" s="1" customFormat="1" ht="15" customHeight="1">
      <c r="B27" s="190"/>
      <c r="C27" s="189"/>
      <c r="D27" s="316" t="s">
        <v>242</v>
      </c>
      <c r="E27" s="316"/>
      <c r="F27" s="316"/>
      <c r="G27" s="316"/>
      <c r="H27" s="316"/>
      <c r="I27" s="316"/>
      <c r="J27" s="316"/>
      <c r="K27" s="187"/>
    </row>
    <row r="28" spans="2:11" s="1" customFormat="1" ht="15" customHeight="1">
      <c r="B28" s="190"/>
      <c r="C28" s="191"/>
      <c r="D28" s="316" t="s">
        <v>243</v>
      </c>
      <c r="E28" s="316"/>
      <c r="F28" s="316"/>
      <c r="G28" s="316"/>
      <c r="H28" s="316"/>
      <c r="I28" s="316"/>
      <c r="J28" s="316"/>
      <c r="K28" s="187"/>
    </row>
    <row r="29" spans="2:11" s="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pans="2:11" s="1" customFormat="1" ht="15" customHeight="1">
      <c r="B30" s="190"/>
      <c r="C30" s="191"/>
      <c r="D30" s="316" t="s">
        <v>244</v>
      </c>
      <c r="E30" s="316"/>
      <c r="F30" s="316"/>
      <c r="G30" s="316"/>
      <c r="H30" s="316"/>
      <c r="I30" s="316"/>
      <c r="J30" s="316"/>
      <c r="K30" s="187"/>
    </row>
    <row r="31" spans="2:11" s="1" customFormat="1" ht="15" customHeight="1">
      <c r="B31" s="190"/>
      <c r="C31" s="191"/>
      <c r="D31" s="316" t="s">
        <v>245</v>
      </c>
      <c r="E31" s="316"/>
      <c r="F31" s="316"/>
      <c r="G31" s="316"/>
      <c r="H31" s="316"/>
      <c r="I31" s="316"/>
      <c r="J31" s="316"/>
      <c r="K31" s="187"/>
    </row>
    <row r="32" spans="2:11" s="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pans="2:11" s="1" customFormat="1" ht="15" customHeight="1">
      <c r="B33" s="190"/>
      <c r="C33" s="191"/>
      <c r="D33" s="316" t="s">
        <v>246</v>
      </c>
      <c r="E33" s="316"/>
      <c r="F33" s="316"/>
      <c r="G33" s="316"/>
      <c r="H33" s="316"/>
      <c r="I33" s="316"/>
      <c r="J33" s="316"/>
      <c r="K33" s="187"/>
    </row>
    <row r="34" spans="2:11" s="1" customFormat="1" ht="15" customHeight="1">
      <c r="B34" s="190"/>
      <c r="C34" s="191"/>
      <c r="D34" s="316" t="s">
        <v>247</v>
      </c>
      <c r="E34" s="316"/>
      <c r="F34" s="316"/>
      <c r="G34" s="316"/>
      <c r="H34" s="316"/>
      <c r="I34" s="316"/>
      <c r="J34" s="316"/>
      <c r="K34" s="187"/>
    </row>
    <row r="35" spans="2:11" s="1" customFormat="1" ht="15" customHeight="1">
      <c r="B35" s="190"/>
      <c r="C35" s="191"/>
      <c r="D35" s="316" t="s">
        <v>248</v>
      </c>
      <c r="E35" s="316"/>
      <c r="F35" s="316"/>
      <c r="G35" s="316"/>
      <c r="H35" s="316"/>
      <c r="I35" s="316"/>
      <c r="J35" s="316"/>
      <c r="K35" s="187"/>
    </row>
    <row r="36" spans="2:11" s="1" customFormat="1" ht="15" customHeight="1">
      <c r="B36" s="190"/>
      <c r="C36" s="191"/>
      <c r="D36" s="189"/>
      <c r="E36" s="192" t="s">
        <v>105</v>
      </c>
      <c r="F36" s="189"/>
      <c r="G36" s="316" t="s">
        <v>249</v>
      </c>
      <c r="H36" s="316"/>
      <c r="I36" s="316"/>
      <c r="J36" s="316"/>
      <c r="K36" s="187"/>
    </row>
    <row r="37" spans="2:11" s="1" customFormat="1" ht="30.75" customHeight="1">
      <c r="B37" s="190"/>
      <c r="C37" s="191"/>
      <c r="D37" s="189"/>
      <c r="E37" s="192" t="s">
        <v>250</v>
      </c>
      <c r="F37" s="189"/>
      <c r="G37" s="316" t="s">
        <v>251</v>
      </c>
      <c r="H37" s="316"/>
      <c r="I37" s="316"/>
      <c r="J37" s="316"/>
      <c r="K37" s="187"/>
    </row>
    <row r="38" spans="2:11" s="1" customFormat="1" ht="15" customHeight="1">
      <c r="B38" s="190"/>
      <c r="C38" s="191"/>
      <c r="D38" s="189"/>
      <c r="E38" s="192" t="s">
        <v>51</v>
      </c>
      <c r="F38" s="189"/>
      <c r="G38" s="316" t="s">
        <v>252</v>
      </c>
      <c r="H38" s="316"/>
      <c r="I38" s="316"/>
      <c r="J38" s="316"/>
      <c r="K38" s="187"/>
    </row>
    <row r="39" spans="2:11" s="1" customFormat="1" ht="15" customHeight="1">
      <c r="B39" s="190"/>
      <c r="C39" s="191"/>
      <c r="D39" s="189"/>
      <c r="E39" s="192" t="s">
        <v>52</v>
      </c>
      <c r="F39" s="189"/>
      <c r="G39" s="316" t="s">
        <v>253</v>
      </c>
      <c r="H39" s="316"/>
      <c r="I39" s="316"/>
      <c r="J39" s="316"/>
      <c r="K39" s="187"/>
    </row>
    <row r="40" spans="2:11" s="1" customFormat="1" ht="15" customHeight="1">
      <c r="B40" s="190"/>
      <c r="C40" s="191"/>
      <c r="D40" s="189"/>
      <c r="E40" s="192" t="s">
        <v>106</v>
      </c>
      <c r="F40" s="189"/>
      <c r="G40" s="316" t="s">
        <v>254</v>
      </c>
      <c r="H40" s="316"/>
      <c r="I40" s="316"/>
      <c r="J40" s="316"/>
      <c r="K40" s="187"/>
    </row>
    <row r="41" spans="2:11" s="1" customFormat="1" ht="15" customHeight="1">
      <c r="B41" s="190"/>
      <c r="C41" s="191"/>
      <c r="D41" s="189"/>
      <c r="E41" s="192" t="s">
        <v>107</v>
      </c>
      <c r="F41" s="189"/>
      <c r="G41" s="316" t="s">
        <v>255</v>
      </c>
      <c r="H41" s="316"/>
      <c r="I41" s="316"/>
      <c r="J41" s="316"/>
      <c r="K41" s="187"/>
    </row>
    <row r="42" spans="2:11" s="1" customFormat="1" ht="15" customHeight="1">
      <c r="B42" s="190"/>
      <c r="C42" s="191"/>
      <c r="D42" s="189"/>
      <c r="E42" s="192" t="s">
        <v>256</v>
      </c>
      <c r="F42" s="189"/>
      <c r="G42" s="316" t="s">
        <v>257</v>
      </c>
      <c r="H42" s="316"/>
      <c r="I42" s="316"/>
      <c r="J42" s="316"/>
      <c r="K42" s="187"/>
    </row>
    <row r="43" spans="2:11" s="1" customFormat="1" ht="15" customHeight="1">
      <c r="B43" s="190"/>
      <c r="C43" s="191"/>
      <c r="D43" s="189"/>
      <c r="E43" s="192"/>
      <c r="F43" s="189"/>
      <c r="G43" s="316" t="s">
        <v>258</v>
      </c>
      <c r="H43" s="316"/>
      <c r="I43" s="316"/>
      <c r="J43" s="316"/>
      <c r="K43" s="187"/>
    </row>
    <row r="44" spans="2:11" s="1" customFormat="1" ht="15" customHeight="1">
      <c r="B44" s="190"/>
      <c r="C44" s="191"/>
      <c r="D44" s="189"/>
      <c r="E44" s="192" t="s">
        <v>259</v>
      </c>
      <c r="F44" s="189"/>
      <c r="G44" s="316" t="s">
        <v>260</v>
      </c>
      <c r="H44" s="316"/>
      <c r="I44" s="316"/>
      <c r="J44" s="316"/>
      <c r="K44" s="187"/>
    </row>
    <row r="45" spans="2:11" s="1" customFormat="1" ht="15" customHeight="1">
      <c r="B45" s="190"/>
      <c r="C45" s="191"/>
      <c r="D45" s="189"/>
      <c r="E45" s="192" t="s">
        <v>109</v>
      </c>
      <c r="F45" s="189"/>
      <c r="G45" s="316" t="s">
        <v>261</v>
      </c>
      <c r="H45" s="316"/>
      <c r="I45" s="316"/>
      <c r="J45" s="316"/>
      <c r="K45" s="187"/>
    </row>
    <row r="46" spans="2:11" s="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pans="2:11" s="1" customFormat="1" ht="15" customHeight="1">
      <c r="B47" s="190"/>
      <c r="C47" s="191"/>
      <c r="D47" s="316" t="s">
        <v>262</v>
      </c>
      <c r="E47" s="316"/>
      <c r="F47" s="316"/>
      <c r="G47" s="316"/>
      <c r="H47" s="316"/>
      <c r="I47" s="316"/>
      <c r="J47" s="316"/>
      <c r="K47" s="187"/>
    </row>
    <row r="48" spans="2:11" s="1" customFormat="1" ht="15" customHeight="1">
      <c r="B48" s="190"/>
      <c r="C48" s="191"/>
      <c r="D48" s="191"/>
      <c r="E48" s="316" t="s">
        <v>263</v>
      </c>
      <c r="F48" s="316"/>
      <c r="G48" s="316"/>
      <c r="H48" s="316"/>
      <c r="I48" s="316"/>
      <c r="J48" s="316"/>
      <c r="K48" s="187"/>
    </row>
    <row r="49" spans="2:11" s="1" customFormat="1" ht="15" customHeight="1">
      <c r="B49" s="190"/>
      <c r="C49" s="191"/>
      <c r="D49" s="191"/>
      <c r="E49" s="316" t="s">
        <v>264</v>
      </c>
      <c r="F49" s="316"/>
      <c r="G49" s="316"/>
      <c r="H49" s="316"/>
      <c r="I49" s="316"/>
      <c r="J49" s="316"/>
      <c r="K49" s="187"/>
    </row>
    <row r="50" spans="2:11" s="1" customFormat="1" ht="15" customHeight="1">
      <c r="B50" s="190"/>
      <c r="C50" s="191"/>
      <c r="D50" s="191"/>
      <c r="E50" s="316" t="s">
        <v>265</v>
      </c>
      <c r="F50" s="316"/>
      <c r="G50" s="316"/>
      <c r="H50" s="316"/>
      <c r="I50" s="316"/>
      <c r="J50" s="316"/>
      <c r="K50" s="187"/>
    </row>
    <row r="51" spans="2:11" s="1" customFormat="1" ht="15" customHeight="1">
      <c r="B51" s="190"/>
      <c r="C51" s="191"/>
      <c r="D51" s="316" t="s">
        <v>266</v>
      </c>
      <c r="E51" s="316"/>
      <c r="F51" s="316"/>
      <c r="G51" s="316"/>
      <c r="H51" s="316"/>
      <c r="I51" s="316"/>
      <c r="J51" s="316"/>
      <c r="K51" s="187"/>
    </row>
    <row r="52" spans="2:11" s="1" customFormat="1" ht="25.5" customHeight="1">
      <c r="B52" s="186"/>
      <c r="C52" s="317" t="s">
        <v>267</v>
      </c>
      <c r="D52" s="317"/>
      <c r="E52" s="317"/>
      <c r="F52" s="317"/>
      <c r="G52" s="317"/>
      <c r="H52" s="317"/>
      <c r="I52" s="317"/>
      <c r="J52" s="317"/>
      <c r="K52" s="187"/>
    </row>
    <row r="53" spans="2:11" s="1" customFormat="1" ht="5.25" customHeight="1">
      <c r="B53" s="186"/>
      <c r="C53" s="188"/>
      <c r="D53" s="188"/>
      <c r="E53" s="188"/>
      <c r="F53" s="188"/>
      <c r="G53" s="188"/>
      <c r="H53" s="188"/>
      <c r="I53" s="188"/>
      <c r="J53" s="188"/>
      <c r="K53" s="187"/>
    </row>
    <row r="54" spans="2:11" s="1" customFormat="1" ht="15" customHeight="1">
      <c r="B54" s="186"/>
      <c r="C54" s="316" t="s">
        <v>268</v>
      </c>
      <c r="D54" s="316"/>
      <c r="E54" s="316"/>
      <c r="F54" s="316"/>
      <c r="G54" s="316"/>
      <c r="H54" s="316"/>
      <c r="I54" s="316"/>
      <c r="J54" s="316"/>
      <c r="K54" s="187"/>
    </row>
    <row r="55" spans="2:11" s="1" customFormat="1" ht="15" customHeight="1">
      <c r="B55" s="186"/>
      <c r="C55" s="316" t="s">
        <v>269</v>
      </c>
      <c r="D55" s="316"/>
      <c r="E55" s="316"/>
      <c r="F55" s="316"/>
      <c r="G55" s="316"/>
      <c r="H55" s="316"/>
      <c r="I55" s="316"/>
      <c r="J55" s="316"/>
      <c r="K55" s="187"/>
    </row>
    <row r="56" spans="2:11" s="1" customFormat="1" ht="12.75" customHeight="1">
      <c r="B56" s="186"/>
      <c r="C56" s="189"/>
      <c r="D56" s="189"/>
      <c r="E56" s="189"/>
      <c r="F56" s="189"/>
      <c r="G56" s="189"/>
      <c r="H56" s="189"/>
      <c r="I56" s="189"/>
      <c r="J56" s="189"/>
      <c r="K56" s="187"/>
    </row>
    <row r="57" spans="2:11" s="1" customFormat="1" ht="15" customHeight="1">
      <c r="B57" s="186"/>
      <c r="C57" s="316" t="s">
        <v>270</v>
      </c>
      <c r="D57" s="316"/>
      <c r="E57" s="316"/>
      <c r="F57" s="316"/>
      <c r="G57" s="316"/>
      <c r="H57" s="316"/>
      <c r="I57" s="316"/>
      <c r="J57" s="316"/>
      <c r="K57" s="187"/>
    </row>
    <row r="58" spans="2:11" s="1" customFormat="1" ht="15" customHeight="1">
      <c r="B58" s="186"/>
      <c r="C58" s="191"/>
      <c r="D58" s="316" t="s">
        <v>271</v>
      </c>
      <c r="E58" s="316"/>
      <c r="F58" s="316"/>
      <c r="G58" s="316"/>
      <c r="H58" s="316"/>
      <c r="I58" s="316"/>
      <c r="J58" s="316"/>
      <c r="K58" s="187"/>
    </row>
    <row r="59" spans="2:11" s="1" customFormat="1" ht="15" customHeight="1">
      <c r="B59" s="186"/>
      <c r="C59" s="191"/>
      <c r="D59" s="316" t="s">
        <v>272</v>
      </c>
      <c r="E59" s="316"/>
      <c r="F59" s="316"/>
      <c r="G59" s="316"/>
      <c r="H59" s="316"/>
      <c r="I59" s="316"/>
      <c r="J59" s="316"/>
      <c r="K59" s="187"/>
    </row>
    <row r="60" spans="2:11" s="1" customFormat="1" ht="15" customHeight="1">
      <c r="B60" s="186"/>
      <c r="C60" s="191"/>
      <c r="D60" s="316" t="s">
        <v>273</v>
      </c>
      <c r="E60" s="316"/>
      <c r="F60" s="316"/>
      <c r="G60" s="316"/>
      <c r="H60" s="316"/>
      <c r="I60" s="316"/>
      <c r="J60" s="316"/>
      <c r="K60" s="187"/>
    </row>
    <row r="61" spans="2:11" s="1" customFormat="1" ht="15" customHeight="1">
      <c r="B61" s="186"/>
      <c r="C61" s="191"/>
      <c r="D61" s="316" t="s">
        <v>274</v>
      </c>
      <c r="E61" s="316"/>
      <c r="F61" s="316"/>
      <c r="G61" s="316"/>
      <c r="H61" s="316"/>
      <c r="I61" s="316"/>
      <c r="J61" s="316"/>
      <c r="K61" s="187"/>
    </row>
    <row r="62" spans="2:11" s="1" customFormat="1" ht="15" customHeight="1">
      <c r="B62" s="186"/>
      <c r="C62" s="191"/>
      <c r="D62" s="318" t="s">
        <v>275</v>
      </c>
      <c r="E62" s="318"/>
      <c r="F62" s="318"/>
      <c r="G62" s="318"/>
      <c r="H62" s="318"/>
      <c r="I62" s="318"/>
      <c r="J62" s="318"/>
      <c r="K62" s="187"/>
    </row>
    <row r="63" spans="2:11" s="1" customFormat="1" ht="15" customHeight="1">
      <c r="B63" s="186"/>
      <c r="C63" s="191"/>
      <c r="D63" s="316" t="s">
        <v>276</v>
      </c>
      <c r="E63" s="316"/>
      <c r="F63" s="316"/>
      <c r="G63" s="316"/>
      <c r="H63" s="316"/>
      <c r="I63" s="316"/>
      <c r="J63" s="316"/>
      <c r="K63" s="187"/>
    </row>
    <row r="64" spans="2:11" s="1" customFormat="1" ht="12.75" customHeight="1">
      <c r="B64" s="186"/>
      <c r="C64" s="191"/>
      <c r="D64" s="191"/>
      <c r="E64" s="194"/>
      <c r="F64" s="191"/>
      <c r="G64" s="191"/>
      <c r="H64" s="191"/>
      <c r="I64" s="191"/>
      <c r="J64" s="191"/>
      <c r="K64" s="187"/>
    </row>
    <row r="65" spans="2:11" s="1" customFormat="1" ht="15" customHeight="1">
      <c r="B65" s="186"/>
      <c r="C65" s="191"/>
      <c r="D65" s="316" t="s">
        <v>277</v>
      </c>
      <c r="E65" s="316"/>
      <c r="F65" s="316"/>
      <c r="G65" s="316"/>
      <c r="H65" s="316"/>
      <c r="I65" s="316"/>
      <c r="J65" s="316"/>
      <c r="K65" s="187"/>
    </row>
    <row r="66" spans="2:11" s="1" customFormat="1" ht="15" customHeight="1">
      <c r="B66" s="186"/>
      <c r="C66" s="191"/>
      <c r="D66" s="318" t="s">
        <v>278</v>
      </c>
      <c r="E66" s="318"/>
      <c r="F66" s="318"/>
      <c r="G66" s="318"/>
      <c r="H66" s="318"/>
      <c r="I66" s="318"/>
      <c r="J66" s="318"/>
      <c r="K66" s="187"/>
    </row>
    <row r="67" spans="2:11" s="1" customFormat="1" ht="15" customHeight="1">
      <c r="B67" s="186"/>
      <c r="C67" s="191"/>
      <c r="D67" s="316" t="s">
        <v>279</v>
      </c>
      <c r="E67" s="316"/>
      <c r="F67" s="316"/>
      <c r="G67" s="316"/>
      <c r="H67" s="316"/>
      <c r="I67" s="316"/>
      <c r="J67" s="316"/>
      <c r="K67" s="187"/>
    </row>
    <row r="68" spans="2:11" s="1" customFormat="1" ht="15" customHeight="1">
      <c r="B68" s="186"/>
      <c r="C68" s="191"/>
      <c r="D68" s="316" t="s">
        <v>280</v>
      </c>
      <c r="E68" s="316"/>
      <c r="F68" s="316"/>
      <c r="G68" s="316"/>
      <c r="H68" s="316"/>
      <c r="I68" s="316"/>
      <c r="J68" s="316"/>
      <c r="K68" s="187"/>
    </row>
    <row r="69" spans="2:11" s="1" customFormat="1" ht="15" customHeight="1">
      <c r="B69" s="186"/>
      <c r="C69" s="191"/>
      <c r="D69" s="316" t="s">
        <v>281</v>
      </c>
      <c r="E69" s="316"/>
      <c r="F69" s="316"/>
      <c r="G69" s="316"/>
      <c r="H69" s="316"/>
      <c r="I69" s="316"/>
      <c r="J69" s="316"/>
      <c r="K69" s="187"/>
    </row>
    <row r="70" spans="2:11" s="1" customFormat="1" ht="15" customHeight="1">
      <c r="B70" s="186"/>
      <c r="C70" s="191"/>
      <c r="D70" s="316" t="s">
        <v>282</v>
      </c>
      <c r="E70" s="316"/>
      <c r="F70" s="316"/>
      <c r="G70" s="316"/>
      <c r="H70" s="316"/>
      <c r="I70" s="316"/>
      <c r="J70" s="316"/>
      <c r="K70" s="187"/>
    </row>
    <row r="71" spans="2:11" s="1" customFormat="1" ht="12.75" customHeight="1">
      <c r="B71" s="195"/>
      <c r="C71" s="196"/>
      <c r="D71" s="196"/>
      <c r="E71" s="196"/>
      <c r="F71" s="196"/>
      <c r="G71" s="196"/>
      <c r="H71" s="196"/>
      <c r="I71" s="196"/>
      <c r="J71" s="196"/>
      <c r="K71" s="197"/>
    </row>
    <row r="72" spans="2:11" s="1" customFormat="1" ht="18.75" customHeight="1">
      <c r="B72" s="198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s="1" customFormat="1" ht="18.75" customHeight="1">
      <c r="B73" s="199"/>
      <c r="C73" s="199"/>
      <c r="D73" s="199"/>
      <c r="E73" s="199"/>
      <c r="F73" s="199"/>
      <c r="G73" s="199"/>
      <c r="H73" s="199"/>
      <c r="I73" s="199"/>
      <c r="J73" s="199"/>
      <c r="K73" s="199"/>
    </row>
    <row r="74" spans="2:11" s="1" customFormat="1" ht="7.5" customHeight="1">
      <c r="B74" s="200"/>
      <c r="C74" s="201"/>
      <c r="D74" s="201"/>
      <c r="E74" s="201"/>
      <c r="F74" s="201"/>
      <c r="G74" s="201"/>
      <c r="H74" s="201"/>
      <c r="I74" s="201"/>
      <c r="J74" s="201"/>
      <c r="K74" s="202"/>
    </row>
    <row r="75" spans="2:11" s="1" customFormat="1" ht="45" customHeight="1">
      <c r="B75" s="203"/>
      <c r="C75" s="311" t="s">
        <v>283</v>
      </c>
      <c r="D75" s="311"/>
      <c r="E75" s="311"/>
      <c r="F75" s="311"/>
      <c r="G75" s="311"/>
      <c r="H75" s="311"/>
      <c r="I75" s="311"/>
      <c r="J75" s="311"/>
      <c r="K75" s="204"/>
    </row>
    <row r="76" spans="2:11" s="1" customFormat="1" ht="17.25" customHeight="1">
      <c r="B76" s="203"/>
      <c r="C76" s="205" t="s">
        <v>284</v>
      </c>
      <c r="D76" s="205"/>
      <c r="E76" s="205"/>
      <c r="F76" s="205" t="s">
        <v>285</v>
      </c>
      <c r="G76" s="206"/>
      <c r="H76" s="205" t="s">
        <v>52</v>
      </c>
      <c r="I76" s="205" t="s">
        <v>55</v>
      </c>
      <c r="J76" s="205" t="s">
        <v>286</v>
      </c>
      <c r="K76" s="204"/>
    </row>
    <row r="77" spans="2:11" s="1" customFormat="1" ht="17.25" customHeight="1">
      <c r="B77" s="203"/>
      <c r="C77" s="207" t="s">
        <v>287</v>
      </c>
      <c r="D77" s="207"/>
      <c r="E77" s="207"/>
      <c r="F77" s="208" t="s">
        <v>288</v>
      </c>
      <c r="G77" s="209"/>
      <c r="H77" s="207"/>
      <c r="I77" s="207"/>
      <c r="J77" s="207" t="s">
        <v>289</v>
      </c>
      <c r="K77" s="204"/>
    </row>
    <row r="78" spans="2:11" s="1" customFormat="1" ht="5.25" customHeight="1">
      <c r="B78" s="203"/>
      <c r="C78" s="210"/>
      <c r="D78" s="210"/>
      <c r="E78" s="210"/>
      <c r="F78" s="210"/>
      <c r="G78" s="211"/>
      <c r="H78" s="210"/>
      <c r="I78" s="210"/>
      <c r="J78" s="210"/>
      <c r="K78" s="204"/>
    </row>
    <row r="79" spans="2:11" s="1" customFormat="1" ht="15" customHeight="1">
      <c r="B79" s="203"/>
      <c r="C79" s="192" t="s">
        <v>51</v>
      </c>
      <c r="D79" s="212"/>
      <c r="E79" s="212"/>
      <c r="F79" s="213" t="s">
        <v>290</v>
      </c>
      <c r="G79" s="214"/>
      <c r="H79" s="192" t="s">
        <v>291</v>
      </c>
      <c r="I79" s="192" t="s">
        <v>292</v>
      </c>
      <c r="J79" s="192">
        <v>20</v>
      </c>
      <c r="K79" s="204"/>
    </row>
    <row r="80" spans="2:11" s="1" customFormat="1" ht="15" customHeight="1">
      <c r="B80" s="203"/>
      <c r="C80" s="192" t="s">
        <v>293</v>
      </c>
      <c r="D80" s="192"/>
      <c r="E80" s="192"/>
      <c r="F80" s="213" t="s">
        <v>290</v>
      </c>
      <c r="G80" s="214"/>
      <c r="H80" s="192" t="s">
        <v>294</v>
      </c>
      <c r="I80" s="192" t="s">
        <v>292</v>
      </c>
      <c r="J80" s="192">
        <v>120</v>
      </c>
      <c r="K80" s="204"/>
    </row>
    <row r="81" spans="2:11" s="1" customFormat="1" ht="15" customHeight="1">
      <c r="B81" s="215"/>
      <c r="C81" s="192" t="s">
        <v>295</v>
      </c>
      <c r="D81" s="192"/>
      <c r="E81" s="192"/>
      <c r="F81" s="213" t="s">
        <v>296</v>
      </c>
      <c r="G81" s="214"/>
      <c r="H81" s="192" t="s">
        <v>297</v>
      </c>
      <c r="I81" s="192" t="s">
        <v>292</v>
      </c>
      <c r="J81" s="192">
        <v>50</v>
      </c>
      <c r="K81" s="204"/>
    </row>
    <row r="82" spans="2:11" s="1" customFormat="1" ht="15" customHeight="1">
      <c r="B82" s="215"/>
      <c r="C82" s="192" t="s">
        <v>298</v>
      </c>
      <c r="D82" s="192"/>
      <c r="E82" s="192"/>
      <c r="F82" s="213" t="s">
        <v>290</v>
      </c>
      <c r="G82" s="214"/>
      <c r="H82" s="192" t="s">
        <v>299</v>
      </c>
      <c r="I82" s="192" t="s">
        <v>300</v>
      </c>
      <c r="J82" s="192"/>
      <c r="K82" s="204"/>
    </row>
    <row r="83" spans="2:11" s="1" customFormat="1" ht="15" customHeight="1">
      <c r="B83" s="215"/>
      <c r="C83" s="216" t="s">
        <v>301</v>
      </c>
      <c r="D83" s="216"/>
      <c r="E83" s="216"/>
      <c r="F83" s="217" t="s">
        <v>296</v>
      </c>
      <c r="G83" s="216"/>
      <c r="H83" s="216" t="s">
        <v>302</v>
      </c>
      <c r="I83" s="216" t="s">
        <v>292</v>
      </c>
      <c r="J83" s="216">
        <v>15</v>
      </c>
      <c r="K83" s="204"/>
    </row>
    <row r="84" spans="2:11" s="1" customFormat="1" ht="15" customHeight="1">
      <c r="B84" s="215"/>
      <c r="C84" s="216" t="s">
        <v>303</v>
      </c>
      <c r="D84" s="216"/>
      <c r="E84" s="216"/>
      <c r="F84" s="217" t="s">
        <v>296</v>
      </c>
      <c r="G84" s="216"/>
      <c r="H84" s="216" t="s">
        <v>304</v>
      </c>
      <c r="I84" s="216" t="s">
        <v>292</v>
      </c>
      <c r="J84" s="216">
        <v>15</v>
      </c>
      <c r="K84" s="204"/>
    </row>
    <row r="85" spans="2:11" s="1" customFormat="1" ht="15" customHeight="1">
      <c r="B85" s="215"/>
      <c r="C85" s="216" t="s">
        <v>305</v>
      </c>
      <c r="D85" s="216"/>
      <c r="E85" s="216"/>
      <c r="F85" s="217" t="s">
        <v>296</v>
      </c>
      <c r="G85" s="216"/>
      <c r="H85" s="216" t="s">
        <v>306</v>
      </c>
      <c r="I85" s="216" t="s">
        <v>292</v>
      </c>
      <c r="J85" s="216">
        <v>20</v>
      </c>
      <c r="K85" s="204"/>
    </row>
    <row r="86" spans="2:11" s="1" customFormat="1" ht="15" customHeight="1">
      <c r="B86" s="215"/>
      <c r="C86" s="216" t="s">
        <v>307</v>
      </c>
      <c r="D86" s="216"/>
      <c r="E86" s="216"/>
      <c r="F86" s="217" t="s">
        <v>296</v>
      </c>
      <c r="G86" s="216"/>
      <c r="H86" s="216" t="s">
        <v>308</v>
      </c>
      <c r="I86" s="216" t="s">
        <v>292</v>
      </c>
      <c r="J86" s="216">
        <v>20</v>
      </c>
      <c r="K86" s="204"/>
    </row>
    <row r="87" spans="2:11" s="1" customFormat="1" ht="15" customHeight="1">
      <c r="B87" s="215"/>
      <c r="C87" s="192" t="s">
        <v>309</v>
      </c>
      <c r="D87" s="192"/>
      <c r="E87" s="192"/>
      <c r="F87" s="213" t="s">
        <v>296</v>
      </c>
      <c r="G87" s="214"/>
      <c r="H87" s="192" t="s">
        <v>310</v>
      </c>
      <c r="I87" s="192" t="s">
        <v>292</v>
      </c>
      <c r="J87" s="192">
        <v>50</v>
      </c>
      <c r="K87" s="204"/>
    </row>
    <row r="88" spans="2:11" s="1" customFormat="1" ht="15" customHeight="1">
      <c r="B88" s="215"/>
      <c r="C88" s="192" t="s">
        <v>311</v>
      </c>
      <c r="D88" s="192"/>
      <c r="E88" s="192"/>
      <c r="F88" s="213" t="s">
        <v>296</v>
      </c>
      <c r="G88" s="214"/>
      <c r="H88" s="192" t="s">
        <v>312</v>
      </c>
      <c r="I88" s="192" t="s">
        <v>292</v>
      </c>
      <c r="J88" s="192">
        <v>20</v>
      </c>
      <c r="K88" s="204"/>
    </row>
    <row r="89" spans="2:11" s="1" customFormat="1" ht="15" customHeight="1">
      <c r="B89" s="215"/>
      <c r="C89" s="192" t="s">
        <v>313</v>
      </c>
      <c r="D89" s="192"/>
      <c r="E89" s="192"/>
      <c r="F89" s="213" t="s">
        <v>296</v>
      </c>
      <c r="G89" s="214"/>
      <c r="H89" s="192" t="s">
        <v>314</v>
      </c>
      <c r="I89" s="192" t="s">
        <v>292</v>
      </c>
      <c r="J89" s="192">
        <v>20</v>
      </c>
      <c r="K89" s="204"/>
    </row>
    <row r="90" spans="2:11" s="1" customFormat="1" ht="15" customHeight="1">
      <c r="B90" s="215"/>
      <c r="C90" s="192" t="s">
        <v>315</v>
      </c>
      <c r="D90" s="192"/>
      <c r="E90" s="192"/>
      <c r="F90" s="213" t="s">
        <v>296</v>
      </c>
      <c r="G90" s="214"/>
      <c r="H90" s="192" t="s">
        <v>316</v>
      </c>
      <c r="I90" s="192" t="s">
        <v>292</v>
      </c>
      <c r="J90" s="192">
        <v>50</v>
      </c>
      <c r="K90" s="204"/>
    </row>
    <row r="91" spans="2:11" s="1" customFormat="1" ht="15" customHeight="1">
      <c r="B91" s="215"/>
      <c r="C91" s="192" t="s">
        <v>317</v>
      </c>
      <c r="D91" s="192"/>
      <c r="E91" s="192"/>
      <c r="F91" s="213" t="s">
        <v>296</v>
      </c>
      <c r="G91" s="214"/>
      <c r="H91" s="192" t="s">
        <v>317</v>
      </c>
      <c r="I91" s="192" t="s">
        <v>292</v>
      </c>
      <c r="J91" s="192">
        <v>50</v>
      </c>
      <c r="K91" s="204"/>
    </row>
    <row r="92" spans="2:11" s="1" customFormat="1" ht="15" customHeight="1">
      <c r="B92" s="215"/>
      <c r="C92" s="192" t="s">
        <v>318</v>
      </c>
      <c r="D92" s="192"/>
      <c r="E92" s="192"/>
      <c r="F92" s="213" t="s">
        <v>296</v>
      </c>
      <c r="G92" s="214"/>
      <c r="H92" s="192" t="s">
        <v>319</v>
      </c>
      <c r="I92" s="192" t="s">
        <v>292</v>
      </c>
      <c r="J92" s="192">
        <v>255</v>
      </c>
      <c r="K92" s="204"/>
    </row>
    <row r="93" spans="2:11" s="1" customFormat="1" ht="15" customHeight="1">
      <c r="B93" s="215"/>
      <c r="C93" s="192" t="s">
        <v>320</v>
      </c>
      <c r="D93" s="192"/>
      <c r="E93" s="192"/>
      <c r="F93" s="213" t="s">
        <v>290</v>
      </c>
      <c r="G93" s="214"/>
      <c r="H93" s="192" t="s">
        <v>321</v>
      </c>
      <c r="I93" s="192" t="s">
        <v>322</v>
      </c>
      <c r="J93" s="192"/>
      <c r="K93" s="204"/>
    </row>
    <row r="94" spans="2:11" s="1" customFormat="1" ht="15" customHeight="1">
      <c r="B94" s="215"/>
      <c r="C94" s="192" t="s">
        <v>323</v>
      </c>
      <c r="D94" s="192"/>
      <c r="E94" s="192"/>
      <c r="F94" s="213" t="s">
        <v>290</v>
      </c>
      <c r="G94" s="214"/>
      <c r="H94" s="192" t="s">
        <v>324</v>
      </c>
      <c r="I94" s="192" t="s">
        <v>325</v>
      </c>
      <c r="J94" s="192"/>
      <c r="K94" s="204"/>
    </row>
    <row r="95" spans="2:11" s="1" customFormat="1" ht="15" customHeight="1">
      <c r="B95" s="215"/>
      <c r="C95" s="192" t="s">
        <v>326</v>
      </c>
      <c r="D95" s="192"/>
      <c r="E95" s="192"/>
      <c r="F95" s="213" t="s">
        <v>290</v>
      </c>
      <c r="G95" s="214"/>
      <c r="H95" s="192" t="s">
        <v>326</v>
      </c>
      <c r="I95" s="192" t="s">
        <v>325</v>
      </c>
      <c r="J95" s="192"/>
      <c r="K95" s="204"/>
    </row>
    <row r="96" spans="2:11" s="1" customFormat="1" ht="15" customHeight="1">
      <c r="B96" s="215"/>
      <c r="C96" s="192" t="s">
        <v>36</v>
      </c>
      <c r="D96" s="192"/>
      <c r="E96" s="192"/>
      <c r="F96" s="213" t="s">
        <v>290</v>
      </c>
      <c r="G96" s="214"/>
      <c r="H96" s="192" t="s">
        <v>327</v>
      </c>
      <c r="I96" s="192" t="s">
        <v>325</v>
      </c>
      <c r="J96" s="192"/>
      <c r="K96" s="204"/>
    </row>
    <row r="97" spans="2:11" s="1" customFormat="1" ht="15" customHeight="1">
      <c r="B97" s="215"/>
      <c r="C97" s="192" t="s">
        <v>46</v>
      </c>
      <c r="D97" s="192"/>
      <c r="E97" s="192"/>
      <c r="F97" s="213" t="s">
        <v>290</v>
      </c>
      <c r="G97" s="214"/>
      <c r="H97" s="192" t="s">
        <v>328</v>
      </c>
      <c r="I97" s="192" t="s">
        <v>325</v>
      </c>
      <c r="J97" s="192"/>
      <c r="K97" s="204"/>
    </row>
    <row r="98" spans="2:11" s="1" customFormat="1" ht="15" customHeight="1">
      <c r="B98" s="218"/>
      <c r="C98" s="219"/>
      <c r="D98" s="219"/>
      <c r="E98" s="219"/>
      <c r="F98" s="219"/>
      <c r="G98" s="219"/>
      <c r="H98" s="219"/>
      <c r="I98" s="219"/>
      <c r="J98" s="219"/>
      <c r="K98" s="220"/>
    </row>
    <row r="99" spans="2:11" s="1" customFormat="1" ht="18.7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1"/>
    </row>
    <row r="100" spans="2:11" s="1" customFormat="1" ht="18.75" customHeight="1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</row>
    <row r="101" spans="2:11" s="1" customFormat="1" ht="7.5" customHeight="1">
      <c r="B101" s="200"/>
      <c r="C101" s="201"/>
      <c r="D101" s="201"/>
      <c r="E101" s="201"/>
      <c r="F101" s="201"/>
      <c r="G101" s="201"/>
      <c r="H101" s="201"/>
      <c r="I101" s="201"/>
      <c r="J101" s="201"/>
      <c r="K101" s="202"/>
    </row>
    <row r="102" spans="2:11" s="1" customFormat="1" ht="45" customHeight="1">
      <c r="B102" s="203"/>
      <c r="C102" s="311" t="s">
        <v>329</v>
      </c>
      <c r="D102" s="311"/>
      <c r="E102" s="311"/>
      <c r="F102" s="311"/>
      <c r="G102" s="311"/>
      <c r="H102" s="311"/>
      <c r="I102" s="311"/>
      <c r="J102" s="311"/>
      <c r="K102" s="204"/>
    </row>
    <row r="103" spans="2:11" s="1" customFormat="1" ht="17.25" customHeight="1">
      <c r="B103" s="203"/>
      <c r="C103" s="205" t="s">
        <v>284</v>
      </c>
      <c r="D103" s="205"/>
      <c r="E103" s="205"/>
      <c r="F103" s="205" t="s">
        <v>285</v>
      </c>
      <c r="G103" s="206"/>
      <c r="H103" s="205" t="s">
        <v>52</v>
      </c>
      <c r="I103" s="205" t="s">
        <v>55</v>
      </c>
      <c r="J103" s="205" t="s">
        <v>286</v>
      </c>
      <c r="K103" s="204"/>
    </row>
    <row r="104" spans="2:11" s="1" customFormat="1" ht="17.25" customHeight="1">
      <c r="B104" s="203"/>
      <c r="C104" s="207" t="s">
        <v>287</v>
      </c>
      <c r="D104" s="207"/>
      <c r="E104" s="207"/>
      <c r="F104" s="208" t="s">
        <v>288</v>
      </c>
      <c r="G104" s="209"/>
      <c r="H104" s="207"/>
      <c r="I104" s="207"/>
      <c r="J104" s="207" t="s">
        <v>289</v>
      </c>
      <c r="K104" s="204"/>
    </row>
    <row r="105" spans="2:11" s="1" customFormat="1" ht="5.25" customHeight="1">
      <c r="B105" s="203"/>
      <c r="C105" s="205"/>
      <c r="D105" s="205"/>
      <c r="E105" s="205"/>
      <c r="F105" s="205"/>
      <c r="G105" s="223"/>
      <c r="H105" s="205"/>
      <c r="I105" s="205"/>
      <c r="J105" s="205"/>
      <c r="K105" s="204"/>
    </row>
    <row r="106" spans="2:11" s="1" customFormat="1" ht="15" customHeight="1">
      <c r="B106" s="203"/>
      <c r="C106" s="192" t="s">
        <v>51</v>
      </c>
      <c r="D106" s="212"/>
      <c r="E106" s="212"/>
      <c r="F106" s="213" t="s">
        <v>290</v>
      </c>
      <c r="G106" s="192"/>
      <c r="H106" s="192" t="s">
        <v>330</v>
      </c>
      <c r="I106" s="192" t="s">
        <v>292</v>
      </c>
      <c r="J106" s="192">
        <v>20</v>
      </c>
      <c r="K106" s="204"/>
    </row>
    <row r="107" spans="2:11" s="1" customFormat="1" ht="15" customHeight="1">
      <c r="B107" s="203"/>
      <c r="C107" s="192" t="s">
        <v>293</v>
      </c>
      <c r="D107" s="192"/>
      <c r="E107" s="192"/>
      <c r="F107" s="213" t="s">
        <v>290</v>
      </c>
      <c r="G107" s="192"/>
      <c r="H107" s="192" t="s">
        <v>330</v>
      </c>
      <c r="I107" s="192" t="s">
        <v>292</v>
      </c>
      <c r="J107" s="192">
        <v>120</v>
      </c>
      <c r="K107" s="204"/>
    </row>
    <row r="108" spans="2:11" s="1" customFormat="1" ht="15" customHeight="1">
      <c r="B108" s="215"/>
      <c r="C108" s="192" t="s">
        <v>295</v>
      </c>
      <c r="D108" s="192"/>
      <c r="E108" s="192"/>
      <c r="F108" s="213" t="s">
        <v>296</v>
      </c>
      <c r="G108" s="192"/>
      <c r="H108" s="192" t="s">
        <v>330</v>
      </c>
      <c r="I108" s="192" t="s">
        <v>292</v>
      </c>
      <c r="J108" s="192">
        <v>50</v>
      </c>
      <c r="K108" s="204"/>
    </row>
    <row r="109" spans="2:11" s="1" customFormat="1" ht="15" customHeight="1">
      <c r="B109" s="215"/>
      <c r="C109" s="192" t="s">
        <v>298</v>
      </c>
      <c r="D109" s="192"/>
      <c r="E109" s="192"/>
      <c r="F109" s="213" t="s">
        <v>290</v>
      </c>
      <c r="G109" s="192"/>
      <c r="H109" s="192" t="s">
        <v>330</v>
      </c>
      <c r="I109" s="192" t="s">
        <v>300</v>
      </c>
      <c r="J109" s="192"/>
      <c r="K109" s="204"/>
    </row>
    <row r="110" spans="2:11" s="1" customFormat="1" ht="15" customHeight="1">
      <c r="B110" s="215"/>
      <c r="C110" s="192" t="s">
        <v>309</v>
      </c>
      <c r="D110" s="192"/>
      <c r="E110" s="192"/>
      <c r="F110" s="213" t="s">
        <v>296</v>
      </c>
      <c r="G110" s="192"/>
      <c r="H110" s="192" t="s">
        <v>330</v>
      </c>
      <c r="I110" s="192" t="s">
        <v>292</v>
      </c>
      <c r="J110" s="192">
        <v>50</v>
      </c>
      <c r="K110" s="204"/>
    </row>
    <row r="111" spans="2:11" s="1" customFormat="1" ht="15" customHeight="1">
      <c r="B111" s="215"/>
      <c r="C111" s="192" t="s">
        <v>317</v>
      </c>
      <c r="D111" s="192"/>
      <c r="E111" s="192"/>
      <c r="F111" s="213" t="s">
        <v>296</v>
      </c>
      <c r="G111" s="192"/>
      <c r="H111" s="192" t="s">
        <v>330</v>
      </c>
      <c r="I111" s="192" t="s">
        <v>292</v>
      </c>
      <c r="J111" s="192">
        <v>50</v>
      </c>
      <c r="K111" s="204"/>
    </row>
    <row r="112" spans="2:11" s="1" customFormat="1" ht="15" customHeight="1">
      <c r="B112" s="215"/>
      <c r="C112" s="192" t="s">
        <v>315</v>
      </c>
      <c r="D112" s="192"/>
      <c r="E112" s="192"/>
      <c r="F112" s="213" t="s">
        <v>296</v>
      </c>
      <c r="G112" s="192"/>
      <c r="H112" s="192" t="s">
        <v>330</v>
      </c>
      <c r="I112" s="192" t="s">
        <v>292</v>
      </c>
      <c r="J112" s="192">
        <v>50</v>
      </c>
      <c r="K112" s="204"/>
    </row>
    <row r="113" spans="2:11" s="1" customFormat="1" ht="15" customHeight="1">
      <c r="B113" s="215"/>
      <c r="C113" s="192" t="s">
        <v>51</v>
      </c>
      <c r="D113" s="192"/>
      <c r="E113" s="192"/>
      <c r="F113" s="213" t="s">
        <v>290</v>
      </c>
      <c r="G113" s="192"/>
      <c r="H113" s="192" t="s">
        <v>331</v>
      </c>
      <c r="I113" s="192" t="s">
        <v>292</v>
      </c>
      <c r="J113" s="192">
        <v>20</v>
      </c>
      <c r="K113" s="204"/>
    </row>
    <row r="114" spans="2:11" s="1" customFormat="1" ht="15" customHeight="1">
      <c r="B114" s="215"/>
      <c r="C114" s="192" t="s">
        <v>332</v>
      </c>
      <c r="D114" s="192"/>
      <c r="E114" s="192"/>
      <c r="F114" s="213" t="s">
        <v>290</v>
      </c>
      <c r="G114" s="192"/>
      <c r="H114" s="192" t="s">
        <v>333</v>
      </c>
      <c r="I114" s="192" t="s">
        <v>292</v>
      </c>
      <c r="J114" s="192">
        <v>120</v>
      </c>
      <c r="K114" s="204"/>
    </row>
    <row r="115" spans="2:11" s="1" customFormat="1" ht="15" customHeight="1">
      <c r="B115" s="215"/>
      <c r="C115" s="192" t="s">
        <v>36</v>
      </c>
      <c r="D115" s="192"/>
      <c r="E115" s="192"/>
      <c r="F115" s="213" t="s">
        <v>290</v>
      </c>
      <c r="G115" s="192"/>
      <c r="H115" s="192" t="s">
        <v>334</v>
      </c>
      <c r="I115" s="192" t="s">
        <v>325</v>
      </c>
      <c r="J115" s="192"/>
      <c r="K115" s="204"/>
    </row>
    <row r="116" spans="2:11" s="1" customFormat="1" ht="15" customHeight="1">
      <c r="B116" s="215"/>
      <c r="C116" s="192" t="s">
        <v>46</v>
      </c>
      <c r="D116" s="192"/>
      <c r="E116" s="192"/>
      <c r="F116" s="213" t="s">
        <v>290</v>
      </c>
      <c r="G116" s="192"/>
      <c r="H116" s="192" t="s">
        <v>335</v>
      </c>
      <c r="I116" s="192" t="s">
        <v>325</v>
      </c>
      <c r="J116" s="192"/>
      <c r="K116" s="204"/>
    </row>
    <row r="117" spans="2:11" s="1" customFormat="1" ht="15" customHeight="1">
      <c r="B117" s="215"/>
      <c r="C117" s="192" t="s">
        <v>55</v>
      </c>
      <c r="D117" s="192"/>
      <c r="E117" s="192"/>
      <c r="F117" s="213" t="s">
        <v>290</v>
      </c>
      <c r="G117" s="192"/>
      <c r="H117" s="192" t="s">
        <v>336</v>
      </c>
      <c r="I117" s="192" t="s">
        <v>337</v>
      </c>
      <c r="J117" s="192"/>
      <c r="K117" s="204"/>
    </row>
    <row r="118" spans="2:11" s="1" customFormat="1" ht="15" customHeight="1">
      <c r="B118" s="218"/>
      <c r="C118" s="224"/>
      <c r="D118" s="224"/>
      <c r="E118" s="224"/>
      <c r="F118" s="224"/>
      <c r="G118" s="224"/>
      <c r="H118" s="224"/>
      <c r="I118" s="224"/>
      <c r="J118" s="224"/>
      <c r="K118" s="220"/>
    </row>
    <row r="119" spans="2:11" s="1" customFormat="1" ht="18.75" customHeight="1">
      <c r="B119" s="225"/>
      <c r="C119" s="226"/>
      <c r="D119" s="226"/>
      <c r="E119" s="226"/>
      <c r="F119" s="227"/>
      <c r="G119" s="226"/>
      <c r="H119" s="226"/>
      <c r="I119" s="226"/>
      <c r="J119" s="226"/>
      <c r="K119" s="225"/>
    </row>
    <row r="120" spans="2:11" s="1" customFormat="1" ht="18.75" customHeight="1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</row>
    <row r="121" spans="2:11" s="1" customFormat="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pans="2:11" s="1" customFormat="1" ht="45" customHeight="1">
      <c r="B122" s="231"/>
      <c r="C122" s="312" t="s">
        <v>338</v>
      </c>
      <c r="D122" s="312"/>
      <c r="E122" s="312"/>
      <c r="F122" s="312"/>
      <c r="G122" s="312"/>
      <c r="H122" s="312"/>
      <c r="I122" s="312"/>
      <c r="J122" s="312"/>
      <c r="K122" s="232"/>
    </row>
    <row r="123" spans="2:11" s="1" customFormat="1" ht="17.25" customHeight="1">
      <c r="B123" s="233"/>
      <c r="C123" s="205" t="s">
        <v>284</v>
      </c>
      <c r="D123" s="205"/>
      <c r="E123" s="205"/>
      <c r="F123" s="205" t="s">
        <v>285</v>
      </c>
      <c r="G123" s="206"/>
      <c r="H123" s="205" t="s">
        <v>52</v>
      </c>
      <c r="I123" s="205" t="s">
        <v>55</v>
      </c>
      <c r="J123" s="205" t="s">
        <v>286</v>
      </c>
      <c r="K123" s="234"/>
    </row>
    <row r="124" spans="2:11" s="1" customFormat="1" ht="17.25" customHeight="1">
      <c r="B124" s="233"/>
      <c r="C124" s="207" t="s">
        <v>287</v>
      </c>
      <c r="D124" s="207"/>
      <c r="E124" s="207"/>
      <c r="F124" s="208" t="s">
        <v>288</v>
      </c>
      <c r="G124" s="209"/>
      <c r="H124" s="207"/>
      <c r="I124" s="207"/>
      <c r="J124" s="207" t="s">
        <v>289</v>
      </c>
      <c r="K124" s="234"/>
    </row>
    <row r="125" spans="2:11" s="1" customFormat="1" ht="5.25" customHeight="1">
      <c r="B125" s="235"/>
      <c r="C125" s="210"/>
      <c r="D125" s="210"/>
      <c r="E125" s="210"/>
      <c r="F125" s="210"/>
      <c r="G125" s="236"/>
      <c r="H125" s="210"/>
      <c r="I125" s="210"/>
      <c r="J125" s="210"/>
      <c r="K125" s="237"/>
    </row>
    <row r="126" spans="2:11" s="1" customFormat="1" ht="15" customHeight="1">
      <c r="B126" s="235"/>
      <c r="C126" s="192" t="s">
        <v>293</v>
      </c>
      <c r="D126" s="212"/>
      <c r="E126" s="212"/>
      <c r="F126" s="213" t="s">
        <v>290</v>
      </c>
      <c r="G126" s="192"/>
      <c r="H126" s="192" t="s">
        <v>330</v>
      </c>
      <c r="I126" s="192" t="s">
        <v>292</v>
      </c>
      <c r="J126" s="192">
        <v>120</v>
      </c>
      <c r="K126" s="238"/>
    </row>
    <row r="127" spans="2:11" s="1" customFormat="1" ht="15" customHeight="1">
      <c r="B127" s="235"/>
      <c r="C127" s="192" t="s">
        <v>339</v>
      </c>
      <c r="D127" s="192"/>
      <c r="E127" s="192"/>
      <c r="F127" s="213" t="s">
        <v>290</v>
      </c>
      <c r="G127" s="192"/>
      <c r="H127" s="192" t="s">
        <v>340</v>
      </c>
      <c r="I127" s="192" t="s">
        <v>292</v>
      </c>
      <c r="J127" s="192" t="s">
        <v>341</v>
      </c>
      <c r="K127" s="238"/>
    </row>
    <row r="128" spans="2:11" s="1" customFormat="1" ht="15" customHeight="1">
      <c r="B128" s="235"/>
      <c r="C128" s="192" t="s">
        <v>238</v>
      </c>
      <c r="D128" s="192"/>
      <c r="E128" s="192"/>
      <c r="F128" s="213" t="s">
        <v>290</v>
      </c>
      <c r="G128" s="192"/>
      <c r="H128" s="192" t="s">
        <v>342</v>
      </c>
      <c r="I128" s="192" t="s">
        <v>292</v>
      </c>
      <c r="J128" s="192" t="s">
        <v>341</v>
      </c>
      <c r="K128" s="238"/>
    </row>
    <row r="129" spans="2:11" s="1" customFormat="1" ht="15" customHeight="1">
      <c r="B129" s="235"/>
      <c r="C129" s="192" t="s">
        <v>301</v>
      </c>
      <c r="D129" s="192"/>
      <c r="E129" s="192"/>
      <c r="F129" s="213" t="s">
        <v>296</v>
      </c>
      <c r="G129" s="192"/>
      <c r="H129" s="192" t="s">
        <v>302</v>
      </c>
      <c r="I129" s="192" t="s">
        <v>292</v>
      </c>
      <c r="J129" s="192">
        <v>15</v>
      </c>
      <c r="K129" s="238"/>
    </row>
    <row r="130" spans="2:11" s="1" customFormat="1" ht="15" customHeight="1">
      <c r="B130" s="235"/>
      <c r="C130" s="216" t="s">
        <v>303</v>
      </c>
      <c r="D130" s="216"/>
      <c r="E130" s="216"/>
      <c r="F130" s="217" t="s">
        <v>296</v>
      </c>
      <c r="G130" s="216"/>
      <c r="H130" s="216" t="s">
        <v>304</v>
      </c>
      <c r="I130" s="216" t="s">
        <v>292</v>
      </c>
      <c r="J130" s="216">
        <v>15</v>
      </c>
      <c r="K130" s="238"/>
    </row>
    <row r="131" spans="2:11" s="1" customFormat="1" ht="15" customHeight="1">
      <c r="B131" s="235"/>
      <c r="C131" s="216" t="s">
        <v>305</v>
      </c>
      <c r="D131" s="216"/>
      <c r="E131" s="216"/>
      <c r="F131" s="217" t="s">
        <v>296</v>
      </c>
      <c r="G131" s="216"/>
      <c r="H131" s="216" t="s">
        <v>306</v>
      </c>
      <c r="I131" s="216" t="s">
        <v>292</v>
      </c>
      <c r="J131" s="216">
        <v>20</v>
      </c>
      <c r="K131" s="238"/>
    </row>
    <row r="132" spans="2:11" s="1" customFormat="1" ht="15" customHeight="1">
      <c r="B132" s="235"/>
      <c r="C132" s="216" t="s">
        <v>307</v>
      </c>
      <c r="D132" s="216"/>
      <c r="E132" s="216"/>
      <c r="F132" s="217" t="s">
        <v>296</v>
      </c>
      <c r="G132" s="216"/>
      <c r="H132" s="216" t="s">
        <v>308</v>
      </c>
      <c r="I132" s="216" t="s">
        <v>292</v>
      </c>
      <c r="J132" s="216">
        <v>20</v>
      </c>
      <c r="K132" s="238"/>
    </row>
    <row r="133" spans="2:11" s="1" customFormat="1" ht="15" customHeight="1">
      <c r="B133" s="235"/>
      <c r="C133" s="192" t="s">
        <v>295</v>
      </c>
      <c r="D133" s="192"/>
      <c r="E133" s="192"/>
      <c r="F133" s="213" t="s">
        <v>296</v>
      </c>
      <c r="G133" s="192"/>
      <c r="H133" s="192" t="s">
        <v>330</v>
      </c>
      <c r="I133" s="192" t="s">
        <v>292</v>
      </c>
      <c r="J133" s="192">
        <v>50</v>
      </c>
      <c r="K133" s="238"/>
    </row>
    <row r="134" spans="2:11" s="1" customFormat="1" ht="15" customHeight="1">
      <c r="B134" s="235"/>
      <c r="C134" s="192" t="s">
        <v>309</v>
      </c>
      <c r="D134" s="192"/>
      <c r="E134" s="192"/>
      <c r="F134" s="213" t="s">
        <v>296</v>
      </c>
      <c r="G134" s="192"/>
      <c r="H134" s="192" t="s">
        <v>330</v>
      </c>
      <c r="I134" s="192" t="s">
        <v>292</v>
      </c>
      <c r="J134" s="192">
        <v>50</v>
      </c>
      <c r="K134" s="238"/>
    </row>
    <row r="135" spans="2:11" s="1" customFormat="1" ht="15" customHeight="1">
      <c r="B135" s="235"/>
      <c r="C135" s="192" t="s">
        <v>315</v>
      </c>
      <c r="D135" s="192"/>
      <c r="E135" s="192"/>
      <c r="F135" s="213" t="s">
        <v>296</v>
      </c>
      <c r="G135" s="192"/>
      <c r="H135" s="192" t="s">
        <v>330</v>
      </c>
      <c r="I135" s="192" t="s">
        <v>292</v>
      </c>
      <c r="J135" s="192">
        <v>50</v>
      </c>
      <c r="K135" s="238"/>
    </row>
    <row r="136" spans="2:11" s="1" customFormat="1" ht="15" customHeight="1">
      <c r="B136" s="235"/>
      <c r="C136" s="192" t="s">
        <v>317</v>
      </c>
      <c r="D136" s="192"/>
      <c r="E136" s="192"/>
      <c r="F136" s="213" t="s">
        <v>296</v>
      </c>
      <c r="G136" s="192"/>
      <c r="H136" s="192" t="s">
        <v>330</v>
      </c>
      <c r="I136" s="192" t="s">
        <v>292</v>
      </c>
      <c r="J136" s="192">
        <v>50</v>
      </c>
      <c r="K136" s="238"/>
    </row>
    <row r="137" spans="2:11" s="1" customFormat="1" ht="15" customHeight="1">
      <c r="B137" s="235"/>
      <c r="C137" s="192" t="s">
        <v>318</v>
      </c>
      <c r="D137" s="192"/>
      <c r="E137" s="192"/>
      <c r="F137" s="213" t="s">
        <v>296</v>
      </c>
      <c r="G137" s="192"/>
      <c r="H137" s="192" t="s">
        <v>343</v>
      </c>
      <c r="I137" s="192" t="s">
        <v>292</v>
      </c>
      <c r="J137" s="192">
        <v>255</v>
      </c>
      <c r="K137" s="238"/>
    </row>
    <row r="138" spans="2:11" s="1" customFormat="1" ht="15" customHeight="1">
      <c r="B138" s="235"/>
      <c r="C138" s="192" t="s">
        <v>320</v>
      </c>
      <c r="D138" s="192"/>
      <c r="E138" s="192"/>
      <c r="F138" s="213" t="s">
        <v>290</v>
      </c>
      <c r="G138" s="192"/>
      <c r="H138" s="192" t="s">
        <v>344</v>
      </c>
      <c r="I138" s="192" t="s">
        <v>322</v>
      </c>
      <c r="J138" s="192"/>
      <c r="K138" s="238"/>
    </row>
    <row r="139" spans="2:11" s="1" customFormat="1" ht="15" customHeight="1">
      <c r="B139" s="235"/>
      <c r="C139" s="192" t="s">
        <v>323</v>
      </c>
      <c r="D139" s="192"/>
      <c r="E139" s="192"/>
      <c r="F139" s="213" t="s">
        <v>290</v>
      </c>
      <c r="G139" s="192"/>
      <c r="H139" s="192" t="s">
        <v>345</v>
      </c>
      <c r="I139" s="192" t="s">
        <v>325</v>
      </c>
      <c r="J139" s="192"/>
      <c r="K139" s="238"/>
    </row>
    <row r="140" spans="2:11" s="1" customFormat="1" ht="15" customHeight="1">
      <c r="B140" s="235"/>
      <c r="C140" s="192" t="s">
        <v>326</v>
      </c>
      <c r="D140" s="192"/>
      <c r="E140" s="192"/>
      <c r="F140" s="213" t="s">
        <v>290</v>
      </c>
      <c r="G140" s="192"/>
      <c r="H140" s="192" t="s">
        <v>326</v>
      </c>
      <c r="I140" s="192" t="s">
        <v>325</v>
      </c>
      <c r="J140" s="192"/>
      <c r="K140" s="238"/>
    </row>
    <row r="141" spans="2:11" s="1" customFormat="1" ht="15" customHeight="1">
      <c r="B141" s="235"/>
      <c r="C141" s="192" t="s">
        <v>36</v>
      </c>
      <c r="D141" s="192"/>
      <c r="E141" s="192"/>
      <c r="F141" s="213" t="s">
        <v>290</v>
      </c>
      <c r="G141" s="192"/>
      <c r="H141" s="192" t="s">
        <v>346</v>
      </c>
      <c r="I141" s="192" t="s">
        <v>325</v>
      </c>
      <c r="J141" s="192"/>
      <c r="K141" s="238"/>
    </row>
    <row r="142" spans="2:11" s="1" customFormat="1" ht="15" customHeight="1">
      <c r="B142" s="235"/>
      <c r="C142" s="192" t="s">
        <v>347</v>
      </c>
      <c r="D142" s="192"/>
      <c r="E142" s="192"/>
      <c r="F142" s="213" t="s">
        <v>290</v>
      </c>
      <c r="G142" s="192"/>
      <c r="H142" s="192" t="s">
        <v>348</v>
      </c>
      <c r="I142" s="192" t="s">
        <v>325</v>
      </c>
      <c r="J142" s="192"/>
      <c r="K142" s="238"/>
    </row>
    <row r="143" spans="2:11" s="1" customFormat="1" ht="15" customHeight="1">
      <c r="B143" s="239"/>
      <c r="C143" s="240"/>
      <c r="D143" s="240"/>
      <c r="E143" s="240"/>
      <c r="F143" s="240"/>
      <c r="G143" s="240"/>
      <c r="H143" s="240"/>
      <c r="I143" s="240"/>
      <c r="J143" s="240"/>
      <c r="K143" s="241"/>
    </row>
    <row r="144" spans="2:11" s="1" customFormat="1" ht="18.75" customHeight="1">
      <c r="B144" s="226"/>
      <c r="C144" s="226"/>
      <c r="D144" s="226"/>
      <c r="E144" s="226"/>
      <c r="F144" s="227"/>
      <c r="G144" s="226"/>
      <c r="H144" s="226"/>
      <c r="I144" s="226"/>
      <c r="J144" s="226"/>
      <c r="K144" s="226"/>
    </row>
    <row r="145" spans="2:11" s="1" customFormat="1" ht="18.75" customHeight="1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</row>
    <row r="146" spans="2:11" s="1" customFormat="1" ht="7.5" customHeight="1">
      <c r="B146" s="200"/>
      <c r="C146" s="201"/>
      <c r="D146" s="201"/>
      <c r="E146" s="201"/>
      <c r="F146" s="201"/>
      <c r="G146" s="201"/>
      <c r="H146" s="201"/>
      <c r="I146" s="201"/>
      <c r="J146" s="201"/>
      <c r="K146" s="202"/>
    </row>
    <row r="147" spans="2:11" s="1" customFormat="1" ht="45" customHeight="1">
      <c r="B147" s="203"/>
      <c r="C147" s="311" t="s">
        <v>349</v>
      </c>
      <c r="D147" s="311"/>
      <c r="E147" s="311"/>
      <c r="F147" s="311"/>
      <c r="G147" s="311"/>
      <c r="H147" s="311"/>
      <c r="I147" s="311"/>
      <c r="J147" s="311"/>
      <c r="K147" s="204"/>
    </row>
    <row r="148" spans="2:11" s="1" customFormat="1" ht="17.25" customHeight="1">
      <c r="B148" s="203"/>
      <c r="C148" s="205" t="s">
        <v>284</v>
      </c>
      <c r="D148" s="205"/>
      <c r="E148" s="205"/>
      <c r="F148" s="205" t="s">
        <v>285</v>
      </c>
      <c r="G148" s="206"/>
      <c r="H148" s="205" t="s">
        <v>52</v>
      </c>
      <c r="I148" s="205" t="s">
        <v>55</v>
      </c>
      <c r="J148" s="205" t="s">
        <v>286</v>
      </c>
      <c r="K148" s="204"/>
    </row>
    <row r="149" spans="2:11" s="1" customFormat="1" ht="17.25" customHeight="1">
      <c r="B149" s="203"/>
      <c r="C149" s="207" t="s">
        <v>287</v>
      </c>
      <c r="D149" s="207"/>
      <c r="E149" s="207"/>
      <c r="F149" s="208" t="s">
        <v>288</v>
      </c>
      <c r="G149" s="209"/>
      <c r="H149" s="207"/>
      <c r="I149" s="207"/>
      <c r="J149" s="207" t="s">
        <v>289</v>
      </c>
      <c r="K149" s="204"/>
    </row>
    <row r="150" spans="2:11" s="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8"/>
    </row>
    <row r="151" spans="2:11" s="1" customFormat="1" ht="15" customHeight="1">
      <c r="B151" s="215"/>
      <c r="C151" s="242" t="s">
        <v>293</v>
      </c>
      <c r="D151" s="192"/>
      <c r="E151" s="192"/>
      <c r="F151" s="243" t="s">
        <v>290</v>
      </c>
      <c r="G151" s="192"/>
      <c r="H151" s="242" t="s">
        <v>330</v>
      </c>
      <c r="I151" s="242" t="s">
        <v>292</v>
      </c>
      <c r="J151" s="242">
        <v>120</v>
      </c>
      <c r="K151" s="238"/>
    </row>
    <row r="152" spans="2:11" s="1" customFormat="1" ht="15" customHeight="1">
      <c r="B152" s="215"/>
      <c r="C152" s="242" t="s">
        <v>339</v>
      </c>
      <c r="D152" s="192"/>
      <c r="E152" s="192"/>
      <c r="F152" s="243" t="s">
        <v>290</v>
      </c>
      <c r="G152" s="192"/>
      <c r="H152" s="242" t="s">
        <v>350</v>
      </c>
      <c r="I152" s="242" t="s">
        <v>292</v>
      </c>
      <c r="J152" s="242" t="s">
        <v>341</v>
      </c>
      <c r="K152" s="238"/>
    </row>
    <row r="153" spans="2:11" s="1" customFormat="1" ht="15" customHeight="1">
      <c r="B153" s="215"/>
      <c r="C153" s="242" t="s">
        <v>238</v>
      </c>
      <c r="D153" s="192"/>
      <c r="E153" s="192"/>
      <c r="F153" s="243" t="s">
        <v>290</v>
      </c>
      <c r="G153" s="192"/>
      <c r="H153" s="242" t="s">
        <v>351</v>
      </c>
      <c r="I153" s="242" t="s">
        <v>292</v>
      </c>
      <c r="J153" s="242" t="s">
        <v>341</v>
      </c>
      <c r="K153" s="238"/>
    </row>
    <row r="154" spans="2:11" s="1" customFormat="1" ht="15" customHeight="1">
      <c r="B154" s="215"/>
      <c r="C154" s="242" t="s">
        <v>295</v>
      </c>
      <c r="D154" s="192"/>
      <c r="E154" s="192"/>
      <c r="F154" s="243" t="s">
        <v>296</v>
      </c>
      <c r="G154" s="192"/>
      <c r="H154" s="242" t="s">
        <v>330</v>
      </c>
      <c r="I154" s="242" t="s">
        <v>292</v>
      </c>
      <c r="J154" s="242">
        <v>50</v>
      </c>
      <c r="K154" s="238"/>
    </row>
    <row r="155" spans="2:11" s="1" customFormat="1" ht="15" customHeight="1">
      <c r="B155" s="215"/>
      <c r="C155" s="242" t="s">
        <v>298</v>
      </c>
      <c r="D155" s="192"/>
      <c r="E155" s="192"/>
      <c r="F155" s="243" t="s">
        <v>290</v>
      </c>
      <c r="G155" s="192"/>
      <c r="H155" s="242" t="s">
        <v>330</v>
      </c>
      <c r="I155" s="242" t="s">
        <v>300</v>
      </c>
      <c r="J155" s="242"/>
      <c r="K155" s="238"/>
    </row>
    <row r="156" spans="2:11" s="1" customFormat="1" ht="15" customHeight="1">
      <c r="B156" s="215"/>
      <c r="C156" s="242" t="s">
        <v>309</v>
      </c>
      <c r="D156" s="192"/>
      <c r="E156" s="192"/>
      <c r="F156" s="243" t="s">
        <v>296</v>
      </c>
      <c r="G156" s="192"/>
      <c r="H156" s="242" t="s">
        <v>330</v>
      </c>
      <c r="I156" s="242" t="s">
        <v>292</v>
      </c>
      <c r="J156" s="242">
        <v>50</v>
      </c>
      <c r="K156" s="238"/>
    </row>
    <row r="157" spans="2:11" s="1" customFormat="1" ht="15" customHeight="1">
      <c r="B157" s="215"/>
      <c r="C157" s="242" t="s">
        <v>317</v>
      </c>
      <c r="D157" s="192"/>
      <c r="E157" s="192"/>
      <c r="F157" s="243" t="s">
        <v>296</v>
      </c>
      <c r="G157" s="192"/>
      <c r="H157" s="242" t="s">
        <v>330</v>
      </c>
      <c r="I157" s="242" t="s">
        <v>292</v>
      </c>
      <c r="J157" s="242">
        <v>50</v>
      </c>
      <c r="K157" s="238"/>
    </row>
    <row r="158" spans="2:11" s="1" customFormat="1" ht="15" customHeight="1">
      <c r="B158" s="215"/>
      <c r="C158" s="242" t="s">
        <v>315</v>
      </c>
      <c r="D158" s="192"/>
      <c r="E158" s="192"/>
      <c r="F158" s="243" t="s">
        <v>296</v>
      </c>
      <c r="G158" s="192"/>
      <c r="H158" s="242" t="s">
        <v>330</v>
      </c>
      <c r="I158" s="242" t="s">
        <v>292</v>
      </c>
      <c r="J158" s="242">
        <v>50</v>
      </c>
      <c r="K158" s="238"/>
    </row>
    <row r="159" spans="2:11" s="1" customFormat="1" ht="15" customHeight="1">
      <c r="B159" s="215"/>
      <c r="C159" s="242" t="s">
        <v>100</v>
      </c>
      <c r="D159" s="192"/>
      <c r="E159" s="192"/>
      <c r="F159" s="243" t="s">
        <v>290</v>
      </c>
      <c r="G159" s="192"/>
      <c r="H159" s="242" t="s">
        <v>352</v>
      </c>
      <c r="I159" s="242" t="s">
        <v>292</v>
      </c>
      <c r="J159" s="242" t="s">
        <v>353</v>
      </c>
      <c r="K159" s="238"/>
    </row>
    <row r="160" spans="2:11" s="1" customFormat="1" ht="15" customHeight="1">
      <c r="B160" s="215"/>
      <c r="C160" s="242" t="s">
        <v>354</v>
      </c>
      <c r="D160" s="192"/>
      <c r="E160" s="192"/>
      <c r="F160" s="243" t="s">
        <v>290</v>
      </c>
      <c r="G160" s="192"/>
      <c r="H160" s="242" t="s">
        <v>355</v>
      </c>
      <c r="I160" s="242" t="s">
        <v>325</v>
      </c>
      <c r="J160" s="242"/>
      <c r="K160" s="238"/>
    </row>
    <row r="161" spans="2:11" s="1" customFormat="1" ht="15" customHeight="1">
      <c r="B161" s="244"/>
      <c r="C161" s="224"/>
      <c r="D161" s="224"/>
      <c r="E161" s="224"/>
      <c r="F161" s="224"/>
      <c r="G161" s="224"/>
      <c r="H161" s="224"/>
      <c r="I161" s="224"/>
      <c r="J161" s="224"/>
      <c r="K161" s="245"/>
    </row>
    <row r="162" spans="2:11" s="1" customFormat="1" ht="18.75" customHeight="1">
      <c r="B162" s="226"/>
      <c r="C162" s="236"/>
      <c r="D162" s="236"/>
      <c r="E162" s="236"/>
      <c r="F162" s="246"/>
      <c r="G162" s="236"/>
      <c r="H162" s="236"/>
      <c r="I162" s="236"/>
      <c r="J162" s="236"/>
      <c r="K162" s="226"/>
    </row>
    <row r="163" spans="2:11" s="1" customFormat="1" ht="18.75" customHeight="1"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</row>
    <row r="164" spans="2:11" s="1" customFormat="1" ht="7.5" customHeight="1">
      <c r="B164" s="181"/>
      <c r="C164" s="182"/>
      <c r="D164" s="182"/>
      <c r="E164" s="182"/>
      <c r="F164" s="182"/>
      <c r="G164" s="182"/>
      <c r="H164" s="182"/>
      <c r="I164" s="182"/>
      <c r="J164" s="182"/>
      <c r="K164" s="183"/>
    </row>
    <row r="165" spans="2:11" s="1" customFormat="1" ht="45" customHeight="1">
      <c r="B165" s="184"/>
      <c r="C165" s="312" t="s">
        <v>356</v>
      </c>
      <c r="D165" s="312"/>
      <c r="E165" s="312"/>
      <c r="F165" s="312"/>
      <c r="G165" s="312"/>
      <c r="H165" s="312"/>
      <c r="I165" s="312"/>
      <c r="J165" s="312"/>
      <c r="K165" s="185"/>
    </row>
    <row r="166" spans="2:11" s="1" customFormat="1" ht="17.25" customHeight="1">
      <c r="B166" s="184"/>
      <c r="C166" s="205" t="s">
        <v>284</v>
      </c>
      <c r="D166" s="205"/>
      <c r="E166" s="205"/>
      <c r="F166" s="205" t="s">
        <v>285</v>
      </c>
      <c r="G166" s="247"/>
      <c r="H166" s="248" t="s">
        <v>52</v>
      </c>
      <c r="I166" s="248" t="s">
        <v>55</v>
      </c>
      <c r="J166" s="205" t="s">
        <v>286</v>
      </c>
      <c r="K166" s="185"/>
    </row>
    <row r="167" spans="2:11" s="1" customFormat="1" ht="17.25" customHeight="1">
      <c r="B167" s="186"/>
      <c r="C167" s="207" t="s">
        <v>287</v>
      </c>
      <c r="D167" s="207"/>
      <c r="E167" s="207"/>
      <c r="F167" s="208" t="s">
        <v>288</v>
      </c>
      <c r="G167" s="249"/>
      <c r="H167" s="250"/>
      <c r="I167" s="250"/>
      <c r="J167" s="207" t="s">
        <v>289</v>
      </c>
      <c r="K167" s="187"/>
    </row>
    <row r="168" spans="2:11" s="1" customFormat="1" ht="5.25" customHeight="1">
      <c r="B168" s="215"/>
      <c r="C168" s="210"/>
      <c r="D168" s="210"/>
      <c r="E168" s="210"/>
      <c r="F168" s="210"/>
      <c r="G168" s="211"/>
      <c r="H168" s="210"/>
      <c r="I168" s="210"/>
      <c r="J168" s="210"/>
      <c r="K168" s="238"/>
    </row>
    <row r="169" spans="2:11" s="1" customFormat="1" ht="15" customHeight="1">
      <c r="B169" s="215"/>
      <c r="C169" s="192" t="s">
        <v>293</v>
      </c>
      <c r="D169" s="192"/>
      <c r="E169" s="192"/>
      <c r="F169" s="213" t="s">
        <v>290</v>
      </c>
      <c r="G169" s="192"/>
      <c r="H169" s="192" t="s">
        <v>330</v>
      </c>
      <c r="I169" s="192" t="s">
        <v>292</v>
      </c>
      <c r="J169" s="192">
        <v>120</v>
      </c>
      <c r="K169" s="238"/>
    </row>
    <row r="170" spans="2:11" s="1" customFormat="1" ht="15" customHeight="1">
      <c r="B170" s="215"/>
      <c r="C170" s="192" t="s">
        <v>339</v>
      </c>
      <c r="D170" s="192"/>
      <c r="E170" s="192"/>
      <c r="F170" s="213" t="s">
        <v>290</v>
      </c>
      <c r="G170" s="192"/>
      <c r="H170" s="192" t="s">
        <v>340</v>
      </c>
      <c r="I170" s="192" t="s">
        <v>292</v>
      </c>
      <c r="J170" s="192" t="s">
        <v>341</v>
      </c>
      <c r="K170" s="238"/>
    </row>
    <row r="171" spans="2:11" s="1" customFormat="1" ht="15" customHeight="1">
      <c r="B171" s="215"/>
      <c r="C171" s="192" t="s">
        <v>238</v>
      </c>
      <c r="D171" s="192"/>
      <c r="E171" s="192"/>
      <c r="F171" s="213" t="s">
        <v>290</v>
      </c>
      <c r="G171" s="192"/>
      <c r="H171" s="192" t="s">
        <v>357</v>
      </c>
      <c r="I171" s="192" t="s">
        <v>292</v>
      </c>
      <c r="J171" s="192" t="s">
        <v>341</v>
      </c>
      <c r="K171" s="238"/>
    </row>
    <row r="172" spans="2:11" s="1" customFormat="1" ht="15" customHeight="1">
      <c r="B172" s="215"/>
      <c r="C172" s="192" t="s">
        <v>295</v>
      </c>
      <c r="D172" s="192"/>
      <c r="E172" s="192"/>
      <c r="F172" s="213" t="s">
        <v>296</v>
      </c>
      <c r="G172" s="192"/>
      <c r="H172" s="192" t="s">
        <v>357</v>
      </c>
      <c r="I172" s="192" t="s">
        <v>292</v>
      </c>
      <c r="J172" s="192">
        <v>50</v>
      </c>
      <c r="K172" s="238"/>
    </row>
    <row r="173" spans="2:11" s="1" customFormat="1" ht="15" customHeight="1">
      <c r="B173" s="215"/>
      <c r="C173" s="192" t="s">
        <v>298</v>
      </c>
      <c r="D173" s="192"/>
      <c r="E173" s="192"/>
      <c r="F173" s="213" t="s">
        <v>290</v>
      </c>
      <c r="G173" s="192"/>
      <c r="H173" s="192" t="s">
        <v>357</v>
      </c>
      <c r="I173" s="192" t="s">
        <v>300</v>
      </c>
      <c r="J173" s="192"/>
      <c r="K173" s="238"/>
    </row>
    <row r="174" spans="2:11" s="1" customFormat="1" ht="15" customHeight="1">
      <c r="B174" s="215"/>
      <c r="C174" s="192" t="s">
        <v>309</v>
      </c>
      <c r="D174" s="192"/>
      <c r="E174" s="192"/>
      <c r="F174" s="213" t="s">
        <v>296</v>
      </c>
      <c r="G174" s="192"/>
      <c r="H174" s="192" t="s">
        <v>357</v>
      </c>
      <c r="I174" s="192" t="s">
        <v>292</v>
      </c>
      <c r="J174" s="192">
        <v>50</v>
      </c>
      <c r="K174" s="238"/>
    </row>
    <row r="175" spans="2:11" s="1" customFormat="1" ht="15" customHeight="1">
      <c r="B175" s="215"/>
      <c r="C175" s="192" t="s">
        <v>317</v>
      </c>
      <c r="D175" s="192"/>
      <c r="E175" s="192"/>
      <c r="F175" s="213" t="s">
        <v>296</v>
      </c>
      <c r="G175" s="192"/>
      <c r="H175" s="192" t="s">
        <v>357</v>
      </c>
      <c r="I175" s="192" t="s">
        <v>292</v>
      </c>
      <c r="J175" s="192">
        <v>50</v>
      </c>
      <c r="K175" s="238"/>
    </row>
    <row r="176" spans="2:11" s="1" customFormat="1" ht="15" customHeight="1">
      <c r="B176" s="215"/>
      <c r="C176" s="192" t="s">
        <v>315</v>
      </c>
      <c r="D176" s="192"/>
      <c r="E176" s="192"/>
      <c r="F176" s="213" t="s">
        <v>296</v>
      </c>
      <c r="G176" s="192"/>
      <c r="H176" s="192" t="s">
        <v>357</v>
      </c>
      <c r="I176" s="192" t="s">
        <v>292</v>
      </c>
      <c r="J176" s="192">
        <v>50</v>
      </c>
      <c r="K176" s="238"/>
    </row>
    <row r="177" spans="2:11" s="1" customFormat="1" ht="15" customHeight="1">
      <c r="B177" s="215"/>
      <c r="C177" s="192" t="s">
        <v>105</v>
      </c>
      <c r="D177" s="192"/>
      <c r="E177" s="192"/>
      <c r="F177" s="213" t="s">
        <v>290</v>
      </c>
      <c r="G177" s="192"/>
      <c r="H177" s="192" t="s">
        <v>358</v>
      </c>
      <c r="I177" s="192" t="s">
        <v>359</v>
      </c>
      <c r="J177" s="192"/>
      <c r="K177" s="238"/>
    </row>
    <row r="178" spans="2:11" s="1" customFormat="1" ht="15" customHeight="1">
      <c r="B178" s="215"/>
      <c r="C178" s="192" t="s">
        <v>55</v>
      </c>
      <c r="D178" s="192"/>
      <c r="E178" s="192"/>
      <c r="F178" s="213" t="s">
        <v>290</v>
      </c>
      <c r="G178" s="192"/>
      <c r="H178" s="192" t="s">
        <v>360</v>
      </c>
      <c r="I178" s="192" t="s">
        <v>361</v>
      </c>
      <c r="J178" s="192">
        <v>1</v>
      </c>
      <c r="K178" s="238"/>
    </row>
    <row r="179" spans="2:11" s="1" customFormat="1" ht="15" customHeight="1">
      <c r="B179" s="215"/>
      <c r="C179" s="192" t="s">
        <v>51</v>
      </c>
      <c r="D179" s="192"/>
      <c r="E179" s="192"/>
      <c r="F179" s="213" t="s">
        <v>290</v>
      </c>
      <c r="G179" s="192"/>
      <c r="H179" s="192" t="s">
        <v>362</v>
      </c>
      <c r="I179" s="192" t="s">
        <v>292</v>
      </c>
      <c r="J179" s="192">
        <v>20</v>
      </c>
      <c r="K179" s="238"/>
    </row>
    <row r="180" spans="2:11" s="1" customFormat="1" ht="15" customHeight="1">
      <c r="B180" s="215"/>
      <c r="C180" s="192" t="s">
        <v>52</v>
      </c>
      <c r="D180" s="192"/>
      <c r="E180" s="192"/>
      <c r="F180" s="213" t="s">
        <v>290</v>
      </c>
      <c r="G180" s="192"/>
      <c r="H180" s="192" t="s">
        <v>363</v>
      </c>
      <c r="I180" s="192" t="s">
        <v>292</v>
      </c>
      <c r="J180" s="192">
        <v>255</v>
      </c>
      <c r="K180" s="238"/>
    </row>
    <row r="181" spans="2:11" s="1" customFormat="1" ht="15" customHeight="1">
      <c r="B181" s="215"/>
      <c r="C181" s="192" t="s">
        <v>106</v>
      </c>
      <c r="D181" s="192"/>
      <c r="E181" s="192"/>
      <c r="F181" s="213" t="s">
        <v>290</v>
      </c>
      <c r="G181" s="192"/>
      <c r="H181" s="192" t="s">
        <v>254</v>
      </c>
      <c r="I181" s="192" t="s">
        <v>292</v>
      </c>
      <c r="J181" s="192">
        <v>10</v>
      </c>
      <c r="K181" s="238"/>
    </row>
    <row r="182" spans="2:11" s="1" customFormat="1" ht="15" customHeight="1">
      <c r="B182" s="215"/>
      <c r="C182" s="192" t="s">
        <v>107</v>
      </c>
      <c r="D182" s="192"/>
      <c r="E182" s="192"/>
      <c r="F182" s="213" t="s">
        <v>290</v>
      </c>
      <c r="G182" s="192"/>
      <c r="H182" s="192" t="s">
        <v>364</v>
      </c>
      <c r="I182" s="192" t="s">
        <v>325</v>
      </c>
      <c r="J182" s="192"/>
      <c r="K182" s="238"/>
    </row>
    <row r="183" spans="2:11" s="1" customFormat="1" ht="15" customHeight="1">
      <c r="B183" s="215"/>
      <c r="C183" s="192" t="s">
        <v>365</v>
      </c>
      <c r="D183" s="192"/>
      <c r="E183" s="192"/>
      <c r="F183" s="213" t="s">
        <v>290</v>
      </c>
      <c r="G183" s="192"/>
      <c r="H183" s="192" t="s">
        <v>366</v>
      </c>
      <c r="I183" s="192" t="s">
        <v>325</v>
      </c>
      <c r="J183" s="192"/>
      <c r="K183" s="238"/>
    </row>
    <row r="184" spans="2:11" s="1" customFormat="1" ht="15" customHeight="1">
      <c r="B184" s="215"/>
      <c r="C184" s="192" t="s">
        <v>354</v>
      </c>
      <c r="D184" s="192"/>
      <c r="E184" s="192"/>
      <c r="F184" s="213" t="s">
        <v>290</v>
      </c>
      <c r="G184" s="192"/>
      <c r="H184" s="192" t="s">
        <v>367</v>
      </c>
      <c r="I184" s="192" t="s">
        <v>325</v>
      </c>
      <c r="J184" s="192"/>
      <c r="K184" s="238"/>
    </row>
    <row r="185" spans="2:11" s="1" customFormat="1" ht="15" customHeight="1">
      <c r="B185" s="215"/>
      <c r="C185" s="192" t="s">
        <v>109</v>
      </c>
      <c r="D185" s="192"/>
      <c r="E185" s="192"/>
      <c r="F185" s="213" t="s">
        <v>296</v>
      </c>
      <c r="G185" s="192"/>
      <c r="H185" s="192" t="s">
        <v>368</v>
      </c>
      <c r="I185" s="192" t="s">
        <v>292</v>
      </c>
      <c r="J185" s="192">
        <v>50</v>
      </c>
      <c r="K185" s="238"/>
    </row>
    <row r="186" spans="2:11" s="1" customFormat="1" ht="15" customHeight="1">
      <c r="B186" s="215"/>
      <c r="C186" s="192" t="s">
        <v>369</v>
      </c>
      <c r="D186" s="192"/>
      <c r="E186" s="192"/>
      <c r="F186" s="213" t="s">
        <v>296</v>
      </c>
      <c r="G186" s="192"/>
      <c r="H186" s="192" t="s">
        <v>370</v>
      </c>
      <c r="I186" s="192" t="s">
        <v>371</v>
      </c>
      <c r="J186" s="192"/>
      <c r="K186" s="238"/>
    </row>
    <row r="187" spans="2:11" s="1" customFormat="1" ht="15" customHeight="1">
      <c r="B187" s="215"/>
      <c r="C187" s="192" t="s">
        <v>372</v>
      </c>
      <c r="D187" s="192"/>
      <c r="E187" s="192"/>
      <c r="F187" s="213" t="s">
        <v>296</v>
      </c>
      <c r="G187" s="192"/>
      <c r="H187" s="192" t="s">
        <v>373</v>
      </c>
      <c r="I187" s="192" t="s">
        <v>371</v>
      </c>
      <c r="J187" s="192"/>
      <c r="K187" s="238"/>
    </row>
    <row r="188" spans="2:11" s="1" customFormat="1" ht="15" customHeight="1">
      <c r="B188" s="215"/>
      <c r="C188" s="192" t="s">
        <v>374</v>
      </c>
      <c r="D188" s="192"/>
      <c r="E188" s="192"/>
      <c r="F188" s="213" t="s">
        <v>296</v>
      </c>
      <c r="G188" s="192"/>
      <c r="H188" s="192" t="s">
        <v>375</v>
      </c>
      <c r="I188" s="192" t="s">
        <v>371</v>
      </c>
      <c r="J188" s="192"/>
      <c r="K188" s="238"/>
    </row>
    <row r="189" spans="2:11" s="1" customFormat="1" ht="15" customHeight="1">
      <c r="B189" s="215"/>
      <c r="C189" s="251" t="s">
        <v>376</v>
      </c>
      <c r="D189" s="192"/>
      <c r="E189" s="192"/>
      <c r="F189" s="213" t="s">
        <v>296</v>
      </c>
      <c r="G189" s="192"/>
      <c r="H189" s="192" t="s">
        <v>377</v>
      </c>
      <c r="I189" s="192" t="s">
        <v>378</v>
      </c>
      <c r="J189" s="252" t="s">
        <v>379</v>
      </c>
      <c r="K189" s="238"/>
    </row>
    <row r="190" spans="2:11" s="1" customFormat="1" ht="15" customHeight="1">
      <c r="B190" s="215"/>
      <c r="C190" s="251" t="s">
        <v>40</v>
      </c>
      <c r="D190" s="192"/>
      <c r="E190" s="192"/>
      <c r="F190" s="213" t="s">
        <v>290</v>
      </c>
      <c r="G190" s="192"/>
      <c r="H190" s="189" t="s">
        <v>380</v>
      </c>
      <c r="I190" s="192" t="s">
        <v>381</v>
      </c>
      <c r="J190" s="192"/>
      <c r="K190" s="238"/>
    </row>
    <row r="191" spans="2:11" s="1" customFormat="1" ht="15" customHeight="1">
      <c r="B191" s="215"/>
      <c r="C191" s="251" t="s">
        <v>382</v>
      </c>
      <c r="D191" s="192"/>
      <c r="E191" s="192"/>
      <c r="F191" s="213" t="s">
        <v>290</v>
      </c>
      <c r="G191" s="192"/>
      <c r="H191" s="192" t="s">
        <v>383</v>
      </c>
      <c r="I191" s="192" t="s">
        <v>325</v>
      </c>
      <c r="J191" s="192"/>
      <c r="K191" s="238"/>
    </row>
    <row r="192" spans="2:11" s="1" customFormat="1" ht="15" customHeight="1">
      <c r="B192" s="215"/>
      <c r="C192" s="251" t="s">
        <v>384</v>
      </c>
      <c r="D192" s="192"/>
      <c r="E192" s="192"/>
      <c r="F192" s="213" t="s">
        <v>290</v>
      </c>
      <c r="G192" s="192"/>
      <c r="H192" s="192" t="s">
        <v>385</v>
      </c>
      <c r="I192" s="192" t="s">
        <v>325</v>
      </c>
      <c r="J192" s="192"/>
      <c r="K192" s="238"/>
    </row>
    <row r="193" spans="2:11" s="1" customFormat="1" ht="15" customHeight="1">
      <c r="B193" s="215"/>
      <c r="C193" s="251" t="s">
        <v>386</v>
      </c>
      <c r="D193" s="192"/>
      <c r="E193" s="192"/>
      <c r="F193" s="213" t="s">
        <v>296</v>
      </c>
      <c r="G193" s="192"/>
      <c r="H193" s="192" t="s">
        <v>387</v>
      </c>
      <c r="I193" s="192" t="s">
        <v>325</v>
      </c>
      <c r="J193" s="192"/>
      <c r="K193" s="238"/>
    </row>
    <row r="194" spans="2:11" s="1" customFormat="1" ht="15" customHeight="1">
      <c r="B194" s="244"/>
      <c r="C194" s="253"/>
      <c r="D194" s="224"/>
      <c r="E194" s="224"/>
      <c r="F194" s="224"/>
      <c r="G194" s="224"/>
      <c r="H194" s="224"/>
      <c r="I194" s="224"/>
      <c r="J194" s="224"/>
      <c r="K194" s="245"/>
    </row>
    <row r="195" spans="2:11" s="1" customFormat="1" ht="18.75" customHeight="1">
      <c r="B195" s="226"/>
      <c r="C195" s="236"/>
      <c r="D195" s="236"/>
      <c r="E195" s="236"/>
      <c r="F195" s="246"/>
      <c r="G195" s="236"/>
      <c r="H195" s="236"/>
      <c r="I195" s="236"/>
      <c r="J195" s="236"/>
      <c r="K195" s="226"/>
    </row>
    <row r="196" spans="2:11" s="1" customFormat="1" ht="18.75" customHeight="1">
      <c r="B196" s="226"/>
      <c r="C196" s="236"/>
      <c r="D196" s="236"/>
      <c r="E196" s="236"/>
      <c r="F196" s="246"/>
      <c r="G196" s="236"/>
      <c r="H196" s="236"/>
      <c r="I196" s="236"/>
      <c r="J196" s="236"/>
      <c r="K196" s="226"/>
    </row>
    <row r="197" spans="2:11" s="1" customFormat="1" ht="18.75" customHeight="1"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</row>
    <row r="198" spans="2:11" s="1" customFormat="1" ht="12">
      <c r="B198" s="181"/>
      <c r="C198" s="182"/>
      <c r="D198" s="182"/>
      <c r="E198" s="182"/>
      <c r="F198" s="182"/>
      <c r="G198" s="182"/>
      <c r="H198" s="182"/>
      <c r="I198" s="182"/>
      <c r="J198" s="182"/>
      <c r="K198" s="183"/>
    </row>
    <row r="199" spans="2:11" s="1" customFormat="1" ht="20.5">
      <c r="B199" s="184"/>
      <c r="C199" s="312" t="s">
        <v>388</v>
      </c>
      <c r="D199" s="312"/>
      <c r="E199" s="312"/>
      <c r="F199" s="312"/>
      <c r="G199" s="312"/>
      <c r="H199" s="312"/>
      <c r="I199" s="312"/>
      <c r="J199" s="312"/>
      <c r="K199" s="185"/>
    </row>
    <row r="200" spans="2:11" s="1" customFormat="1" ht="25.5" customHeight="1">
      <c r="B200" s="184"/>
      <c r="C200" s="254" t="s">
        <v>389</v>
      </c>
      <c r="D200" s="254"/>
      <c r="E200" s="254"/>
      <c r="F200" s="254" t="s">
        <v>390</v>
      </c>
      <c r="G200" s="255"/>
      <c r="H200" s="313" t="s">
        <v>391</v>
      </c>
      <c r="I200" s="313"/>
      <c r="J200" s="313"/>
      <c r="K200" s="185"/>
    </row>
    <row r="201" spans="2:11" s="1" customFormat="1" ht="5.25" customHeight="1">
      <c r="B201" s="215"/>
      <c r="C201" s="210"/>
      <c r="D201" s="210"/>
      <c r="E201" s="210"/>
      <c r="F201" s="210"/>
      <c r="G201" s="236"/>
      <c r="H201" s="210"/>
      <c r="I201" s="210"/>
      <c r="J201" s="210"/>
      <c r="K201" s="238"/>
    </row>
    <row r="202" spans="2:11" s="1" customFormat="1" ht="15" customHeight="1">
      <c r="B202" s="215"/>
      <c r="C202" s="192" t="s">
        <v>381</v>
      </c>
      <c r="D202" s="192"/>
      <c r="E202" s="192"/>
      <c r="F202" s="213" t="s">
        <v>41</v>
      </c>
      <c r="G202" s="192"/>
      <c r="H202" s="314" t="s">
        <v>392</v>
      </c>
      <c r="I202" s="314"/>
      <c r="J202" s="314"/>
      <c r="K202" s="238"/>
    </row>
    <row r="203" spans="2:11" s="1" customFormat="1" ht="15" customHeight="1">
      <c r="B203" s="215"/>
      <c r="C203" s="192"/>
      <c r="D203" s="192"/>
      <c r="E203" s="192"/>
      <c r="F203" s="213" t="s">
        <v>42</v>
      </c>
      <c r="G203" s="192"/>
      <c r="H203" s="314" t="s">
        <v>393</v>
      </c>
      <c r="I203" s="314"/>
      <c r="J203" s="314"/>
      <c r="K203" s="238"/>
    </row>
    <row r="204" spans="2:11" s="1" customFormat="1" ht="15" customHeight="1">
      <c r="B204" s="215"/>
      <c r="C204" s="192"/>
      <c r="D204" s="192"/>
      <c r="E204" s="192"/>
      <c r="F204" s="213" t="s">
        <v>45</v>
      </c>
      <c r="G204" s="192"/>
      <c r="H204" s="314" t="s">
        <v>394</v>
      </c>
      <c r="I204" s="314"/>
      <c r="J204" s="314"/>
      <c r="K204" s="238"/>
    </row>
    <row r="205" spans="2:11" s="1" customFormat="1" ht="15" customHeight="1">
      <c r="B205" s="215"/>
      <c r="C205" s="192"/>
      <c r="D205" s="192"/>
      <c r="E205" s="192"/>
      <c r="F205" s="213" t="s">
        <v>43</v>
      </c>
      <c r="G205" s="192"/>
      <c r="H205" s="314" t="s">
        <v>395</v>
      </c>
      <c r="I205" s="314"/>
      <c r="J205" s="314"/>
      <c r="K205" s="238"/>
    </row>
    <row r="206" spans="2:11" s="1" customFormat="1" ht="15" customHeight="1">
      <c r="B206" s="215"/>
      <c r="C206" s="192"/>
      <c r="D206" s="192"/>
      <c r="E206" s="192"/>
      <c r="F206" s="213" t="s">
        <v>44</v>
      </c>
      <c r="G206" s="192"/>
      <c r="H206" s="314" t="s">
        <v>396</v>
      </c>
      <c r="I206" s="314"/>
      <c r="J206" s="314"/>
      <c r="K206" s="238"/>
    </row>
    <row r="207" spans="2:11" s="1" customFormat="1" ht="15" customHeight="1">
      <c r="B207" s="215"/>
      <c r="C207" s="192"/>
      <c r="D207" s="192"/>
      <c r="E207" s="192"/>
      <c r="F207" s="213"/>
      <c r="G207" s="192"/>
      <c r="H207" s="192"/>
      <c r="I207" s="192"/>
      <c r="J207" s="192"/>
      <c r="K207" s="238"/>
    </row>
    <row r="208" spans="2:11" s="1" customFormat="1" ht="15" customHeight="1">
      <c r="B208" s="215"/>
      <c r="C208" s="192" t="s">
        <v>337</v>
      </c>
      <c r="D208" s="192"/>
      <c r="E208" s="192"/>
      <c r="F208" s="213" t="s">
        <v>77</v>
      </c>
      <c r="G208" s="192"/>
      <c r="H208" s="314" t="s">
        <v>397</v>
      </c>
      <c r="I208" s="314"/>
      <c r="J208" s="314"/>
      <c r="K208" s="238"/>
    </row>
    <row r="209" spans="2:11" s="1" customFormat="1" ht="15" customHeight="1">
      <c r="B209" s="215"/>
      <c r="C209" s="192"/>
      <c r="D209" s="192"/>
      <c r="E209" s="192"/>
      <c r="F209" s="213" t="s">
        <v>234</v>
      </c>
      <c r="G209" s="192"/>
      <c r="H209" s="314" t="s">
        <v>235</v>
      </c>
      <c r="I209" s="314"/>
      <c r="J209" s="314"/>
      <c r="K209" s="238"/>
    </row>
    <row r="210" spans="2:11" s="1" customFormat="1" ht="15" customHeight="1">
      <c r="B210" s="215"/>
      <c r="C210" s="192"/>
      <c r="D210" s="192"/>
      <c r="E210" s="192"/>
      <c r="F210" s="213" t="s">
        <v>232</v>
      </c>
      <c r="G210" s="192"/>
      <c r="H210" s="314" t="s">
        <v>398</v>
      </c>
      <c r="I210" s="314"/>
      <c r="J210" s="314"/>
      <c r="K210" s="238"/>
    </row>
    <row r="211" spans="2:11" s="1" customFormat="1" ht="15" customHeight="1">
      <c r="B211" s="256"/>
      <c r="C211" s="192"/>
      <c r="D211" s="192"/>
      <c r="E211" s="192"/>
      <c r="F211" s="213" t="s">
        <v>236</v>
      </c>
      <c r="G211" s="251"/>
      <c r="H211" s="315" t="s">
        <v>237</v>
      </c>
      <c r="I211" s="315"/>
      <c r="J211" s="315"/>
      <c r="K211" s="257"/>
    </row>
    <row r="212" spans="2:11" s="1" customFormat="1" ht="15" customHeight="1">
      <c r="B212" s="256"/>
      <c r="C212" s="192"/>
      <c r="D212" s="192"/>
      <c r="E212" s="192"/>
      <c r="F212" s="213" t="s">
        <v>117</v>
      </c>
      <c r="G212" s="251"/>
      <c r="H212" s="315" t="s">
        <v>399</v>
      </c>
      <c r="I212" s="315"/>
      <c r="J212" s="315"/>
      <c r="K212" s="257"/>
    </row>
    <row r="213" spans="2:11" s="1" customFormat="1" ht="15" customHeight="1">
      <c r="B213" s="256"/>
      <c r="C213" s="192"/>
      <c r="D213" s="192"/>
      <c r="E213" s="192"/>
      <c r="F213" s="213"/>
      <c r="G213" s="251"/>
      <c r="H213" s="242"/>
      <c r="I213" s="242"/>
      <c r="J213" s="242"/>
      <c r="K213" s="257"/>
    </row>
    <row r="214" spans="2:11" s="1" customFormat="1" ht="15" customHeight="1">
      <c r="B214" s="256"/>
      <c r="C214" s="192" t="s">
        <v>361</v>
      </c>
      <c r="D214" s="192"/>
      <c r="E214" s="192"/>
      <c r="F214" s="213">
        <v>1</v>
      </c>
      <c r="G214" s="251"/>
      <c r="H214" s="315" t="s">
        <v>400</v>
      </c>
      <c r="I214" s="315"/>
      <c r="J214" s="315"/>
      <c r="K214" s="257"/>
    </row>
    <row r="215" spans="2:11" s="1" customFormat="1" ht="15" customHeight="1">
      <c r="B215" s="256"/>
      <c r="C215" s="192"/>
      <c r="D215" s="192"/>
      <c r="E215" s="192"/>
      <c r="F215" s="213">
        <v>2</v>
      </c>
      <c r="G215" s="251"/>
      <c r="H215" s="315" t="s">
        <v>401</v>
      </c>
      <c r="I215" s="315"/>
      <c r="J215" s="315"/>
      <c r="K215" s="257"/>
    </row>
    <row r="216" spans="2:11" s="1" customFormat="1" ht="15" customHeight="1">
      <c r="B216" s="256"/>
      <c r="C216" s="192"/>
      <c r="D216" s="192"/>
      <c r="E216" s="192"/>
      <c r="F216" s="213">
        <v>3</v>
      </c>
      <c r="G216" s="251"/>
      <c r="H216" s="315" t="s">
        <v>402</v>
      </c>
      <c r="I216" s="315"/>
      <c r="J216" s="315"/>
      <c r="K216" s="257"/>
    </row>
    <row r="217" spans="2:11" s="1" customFormat="1" ht="15" customHeight="1">
      <c r="B217" s="256"/>
      <c r="C217" s="192"/>
      <c r="D217" s="192"/>
      <c r="E217" s="192"/>
      <c r="F217" s="213">
        <v>4</v>
      </c>
      <c r="G217" s="251"/>
      <c r="H217" s="315" t="s">
        <v>403</v>
      </c>
      <c r="I217" s="315"/>
      <c r="J217" s="315"/>
      <c r="K217" s="257"/>
    </row>
    <row r="218" spans="2:11" s="1" customFormat="1" ht="12.75" customHeight="1">
      <c r="B218" s="258"/>
      <c r="C218" s="259"/>
      <c r="D218" s="259"/>
      <c r="E218" s="259"/>
      <c r="F218" s="259"/>
      <c r="G218" s="259"/>
      <c r="H218" s="259"/>
      <c r="I218" s="259"/>
      <c r="J218" s="259"/>
      <c r="K218" s="26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PS01 - SSZT Pardubice 2022</vt:lpstr>
      <vt:lpstr>PS02 - SSZT Pardubice 2023</vt:lpstr>
      <vt:lpstr>PS03 - SSZT Hradec Králov...</vt:lpstr>
      <vt:lpstr>PS04 - SSZT Hradec Králov...</vt:lpstr>
      <vt:lpstr>PS05 - SSZT Liberec 2022</vt:lpstr>
      <vt:lpstr>PS06 - SSZT Liberec 2023</vt:lpstr>
      <vt:lpstr>Pokyny pro vyplnění</vt:lpstr>
      <vt:lpstr>'PS01 - SSZT Pardubice 2022'!Názvy_tisku</vt:lpstr>
      <vt:lpstr>'PS02 - SSZT Pardubice 2023'!Názvy_tisku</vt:lpstr>
      <vt:lpstr>'PS03 - SSZT Hradec Králov...'!Názvy_tisku</vt:lpstr>
      <vt:lpstr>'PS04 - SSZT Hradec Králov...'!Názvy_tisku</vt:lpstr>
      <vt:lpstr>'PS05 - SSZT Liberec 2022'!Názvy_tisku</vt:lpstr>
      <vt:lpstr>'PS06 - SSZT Liberec 2023'!Názvy_tisku</vt:lpstr>
      <vt:lpstr>'Rekapitulace stavby'!Názvy_tisku</vt:lpstr>
      <vt:lpstr>'Pokyny pro vyplnění'!Oblast_tisku</vt:lpstr>
      <vt:lpstr>'PS01 - SSZT Pardubice 2022'!Oblast_tisku</vt:lpstr>
      <vt:lpstr>'PS02 - SSZT Pardubice 2023'!Oblast_tisku</vt:lpstr>
      <vt:lpstr>'PS03 - SSZT Hradec Králov...'!Oblast_tisku</vt:lpstr>
      <vt:lpstr>'PS04 - SSZT Hradec Králov...'!Oblast_tisku</vt:lpstr>
      <vt:lpstr>'PS05 - SSZT Liberec 2022'!Oblast_tisku</vt:lpstr>
      <vt:lpstr>'PS06 - SSZT Liberec 2023'!Oblast_tisku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Slezák Jiří</cp:lastModifiedBy>
  <dcterms:created xsi:type="dcterms:W3CDTF">2021-10-07T08:34:41Z</dcterms:created>
  <dcterms:modified xsi:type="dcterms:W3CDTF">2021-10-07T08:44:21Z</dcterms:modified>
</cp:coreProperties>
</file>